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autoCompressPictures="0"/>
  <bookViews>
    <workbookView xWindow="20370" yWindow="-2295" windowWidth="24240" windowHeight="13740" tabRatio="914" firstSheet="1" activeTab="3"/>
  </bookViews>
  <sheets>
    <sheet name="Instructions" sheetId="44" r:id="rId1"/>
    <sheet name="POINTS SCORE" sheetId="22" r:id="rId2"/>
    <sheet name="Novice" sheetId="3" r:id="rId3"/>
    <sheet name="Rookies" sheetId="42" r:id="rId4"/>
    <sheet name="Novice &amp; Rookie CLUB CHAMP" sheetId="31" r:id="rId5"/>
    <sheet name="Junior_Light" sheetId="5" r:id="rId6"/>
    <sheet name="Junior_Heavy" sheetId="9" r:id="rId7"/>
    <sheet name="Junior_Performance" sheetId="33" r:id="rId8"/>
    <sheet name="JNR CLUB CHAMP" sheetId="23" r:id="rId9"/>
    <sheet name="4SSL" sheetId="6" r:id="rId10"/>
    <sheet name="4SSH" sheetId="30" r:id="rId11"/>
    <sheet name="4SSSH" sheetId="41" r:id="rId12"/>
    <sheet name="Senior_Performance_Light" sheetId="7" r:id="rId13"/>
    <sheet name="Senior Performance Heavy" sheetId="11" state="hidden" r:id="rId14"/>
    <sheet name="Senior Performance Masters" sheetId="34" state="hidden" r:id="rId15"/>
    <sheet name="TAG_RESTRICTED_LIGHT" sheetId="28" r:id="rId16"/>
    <sheet name="TAG_RESTRICTED_HEAVY" sheetId="40" r:id="rId17"/>
    <sheet name="TAG_LIGHT" sheetId="35" r:id="rId18"/>
    <sheet name="TAG_HEAVY" sheetId="29" r:id="rId19"/>
    <sheet name="SNR CLUB CHAMP" sheetId="24" r:id="rId20"/>
    <sheet name="Spare" sheetId="37" state="hidden" r:id="rId21"/>
    <sheet name="Qualification sheet" sheetId="38" state="hidden" r:id="rId22"/>
    <sheet name="Club Member Export" sheetId="43" r:id="rId23"/>
  </sheets>
  <definedNames>
    <definedName name="_xlnm._FilterDatabase" localSheetId="10" hidden="1">'4SSH'!$A$5:$K$84</definedName>
    <definedName name="_xlnm._FilterDatabase" localSheetId="9" hidden="1">'4SSL'!$A$5:$K$84</definedName>
    <definedName name="_xlnm._FilterDatabase" localSheetId="11" hidden="1">'4SSSH'!$A$5:$K$84</definedName>
    <definedName name="_xlnm._FilterDatabase" localSheetId="22" hidden="1">'Club Member Export'!$A$1:$G$302</definedName>
    <definedName name="_xlnm._FilterDatabase" localSheetId="8" hidden="1">'JNR CLUB CHAMP'!$A$5:$K$88</definedName>
    <definedName name="_xlnm._FilterDatabase" localSheetId="6" hidden="1">Junior_Heavy!$A$5:$K$84</definedName>
    <definedName name="_xlnm._FilterDatabase" localSheetId="5" hidden="1">Junior_Light!$A$5:$K$84</definedName>
    <definedName name="_xlnm._FilterDatabase" localSheetId="7" hidden="1">Junior_Performance!$A$5:$K$84</definedName>
    <definedName name="_xlnm._FilterDatabase" localSheetId="2" hidden="1">Novice!$A$5:$K$84</definedName>
    <definedName name="_xlnm._FilterDatabase" localSheetId="4" hidden="1">'Novice &amp; Rookie CLUB CHAMP'!$A$5:$K$85</definedName>
    <definedName name="_xlnm._FilterDatabase" localSheetId="3" hidden="1">Rookies!$A$5:$K$84</definedName>
    <definedName name="_xlnm._FilterDatabase" localSheetId="13" hidden="1">'Senior Performance Heavy'!$A$5:$N$41</definedName>
    <definedName name="_xlnm._FilterDatabase" localSheetId="14" hidden="1">'Senior Performance Masters'!$A$5:$O$35</definedName>
    <definedName name="_xlnm._FilterDatabase" localSheetId="12" hidden="1">Senior_Performance_Light!$A$5:$K$84</definedName>
    <definedName name="_xlnm._FilterDatabase" localSheetId="19" hidden="1">'SNR CLUB CHAMP'!$A$5:$K$309</definedName>
    <definedName name="_xlnm._FilterDatabase" localSheetId="18" hidden="1">TAG_HEAVY!$A$5:$K$84</definedName>
    <definedName name="_xlnm._FilterDatabase" localSheetId="17" hidden="1">TAG_LIGHT!$A$5:$K$84</definedName>
    <definedName name="_xlnm._FilterDatabase" localSheetId="16" hidden="1">TAG_RESTRICTED_HEAVY!$A$5:$K$84</definedName>
    <definedName name="_xlnm._FilterDatabase" localSheetId="15" hidden="1">TAG_RESTRICTED_LIGHT!$A$5:$K$84</definedName>
    <definedName name="CDKCMEMB">#REF!</definedName>
    <definedName name="Current_member_listing">#REF!</definedName>
    <definedName name="_xlnm.Print_Area" localSheetId="10">'4SSH'!$B$1:$N$27</definedName>
    <definedName name="_xlnm.Print_Area" localSheetId="9">'4SSL'!$B$1:$O$33</definedName>
    <definedName name="_xlnm.Print_Area" localSheetId="11">'4SSSH'!$B$1:$N$27</definedName>
    <definedName name="_xlnm.Print_Area" localSheetId="8">'JNR CLUB CHAMP'!$B$1:$M$38</definedName>
    <definedName name="_xlnm.Print_Area" localSheetId="6">Junior_Heavy!$B$1:$O$17</definedName>
    <definedName name="_xlnm.Print_Area" localSheetId="5">Junior_Light!$B$1:$N$22</definedName>
    <definedName name="_xlnm.Print_Area" localSheetId="2">Novice!$B$1:$Y$5</definedName>
    <definedName name="_xlnm.Print_Area" localSheetId="1">'POINTS SCORE'!$B$9:$AI$42</definedName>
    <definedName name="_xlnm.Print_Area" localSheetId="3">Rookies!$B$1:$AB$5</definedName>
    <definedName name="_xlnm.Print_Area" localSheetId="13">'Senior Performance Heavy'!$A$1:$N$47</definedName>
    <definedName name="_xlnm.Print_Area" localSheetId="12">Senior_Performance_Light!$B$1:$O$5</definedName>
    <definedName name="_xlnm.Print_Area" localSheetId="19">'SNR CLUB CHAMP'!$B$1:$O$212</definedName>
    <definedName name="_xlnm.Print_Area" localSheetId="18">TAG_HEAVY!$B$1:$N$31</definedName>
    <definedName name="_xlnm.Print_Area" localSheetId="16">TAG_RESTRICTED_HEAVY!$B$1:$O$16</definedName>
    <definedName name="_xlnm.Print_Area" localSheetId="15">TAG_RESTRICTED_LIGHT!$B$1:$O$16</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4"/>
  <c r="E14"/>
  <c r="E12"/>
  <c r="E19"/>
  <c r="E20"/>
  <c r="E22"/>
  <c r="E36"/>
  <c r="E38"/>
  <c r="E6"/>
  <c r="D20"/>
  <c r="E14" i="23"/>
  <c r="D14"/>
  <c r="E17"/>
  <c r="D17"/>
  <c r="E26"/>
  <c r="D26"/>
  <c r="E34"/>
  <c r="D15" i="31"/>
  <c r="E15"/>
  <c r="D248" i="43"/>
  <c r="D90"/>
  <c r="D91"/>
  <c r="D92"/>
  <c r="D123"/>
  <c r="D6"/>
  <c r="D125"/>
  <c r="D34" i="23"/>
  <c r="D14" i="24"/>
  <c r="D13"/>
  <c r="D12"/>
  <c r="D180" i="43"/>
  <c r="D64"/>
  <c r="D12"/>
  <c r="D164"/>
  <c r="D178"/>
  <c r="D218"/>
  <c r="D148"/>
  <c r="D301"/>
  <c r="D22" i="24"/>
  <c r="D6"/>
  <c r="D38"/>
  <c r="D36"/>
  <c r="D19"/>
  <c r="D260" i="43"/>
  <c r="D109"/>
  <c r="D161"/>
  <c r="D234"/>
  <c r="D189"/>
  <c r="D53"/>
  <c r="D121"/>
  <c r="D166"/>
  <c r="D10"/>
  <c r="D156"/>
  <c r="D144"/>
  <c r="W92" i="6"/>
  <c r="X112" s="1"/>
  <c r="S92"/>
  <c r="U127" s="1"/>
  <c r="O92"/>
  <c r="P96" s="1"/>
  <c r="K92"/>
  <c r="L130" s="1"/>
  <c r="G92"/>
  <c r="H103" s="1"/>
  <c r="C92"/>
  <c r="E103" s="1"/>
  <c r="K84"/>
  <c r="J84"/>
  <c r="I84"/>
  <c r="H84"/>
  <c r="G84"/>
  <c r="F84"/>
  <c r="K83"/>
  <c r="J83"/>
  <c r="I83"/>
  <c r="H83"/>
  <c r="G83"/>
  <c r="F83"/>
  <c r="K82"/>
  <c r="J82"/>
  <c r="I82"/>
  <c r="H82"/>
  <c r="G82"/>
  <c r="F82"/>
  <c r="K81"/>
  <c r="J81"/>
  <c r="I81"/>
  <c r="H81"/>
  <c r="G81"/>
  <c r="F81"/>
  <c r="K80"/>
  <c r="J80"/>
  <c r="I80"/>
  <c r="H80"/>
  <c r="G80"/>
  <c r="F80"/>
  <c r="K79"/>
  <c r="J79"/>
  <c r="I79"/>
  <c r="H79"/>
  <c r="G79"/>
  <c r="F79"/>
  <c r="K78"/>
  <c r="J78"/>
  <c r="I78"/>
  <c r="H78"/>
  <c r="G78"/>
  <c r="F78"/>
  <c r="K77"/>
  <c r="J77"/>
  <c r="I77"/>
  <c r="H77"/>
  <c r="G77"/>
  <c r="F77"/>
  <c r="K76"/>
  <c r="J76"/>
  <c r="I76"/>
  <c r="H76"/>
  <c r="G76"/>
  <c r="F76"/>
  <c r="K75"/>
  <c r="J75"/>
  <c r="I75"/>
  <c r="H75"/>
  <c r="G75"/>
  <c r="F75"/>
  <c r="K74"/>
  <c r="J74"/>
  <c r="I74"/>
  <c r="H74"/>
  <c r="G74"/>
  <c r="F74"/>
  <c r="K73"/>
  <c r="J73"/>
  <c r="I73"/>
  <c r="H73"/>
  <c r="G73"/>
  <c r="F73"/>
  <c r="K72"/>
  <c r="J72"/>
  <c r="I72"/>
  <c r="H72"/>
  <c r="G72"/>
  <c r="F72"/>
  <c r="K71"/>
  <c r="J71"/>
  <c r="I71"/>
  <c r="H71"/>
  <c r="G71"/>
  <c r="F71"/>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K61"/>
  <c r="J61"/>
  <c r="I61"/>
  <c r="H61"/>
  <c r="G61"/>
  <c r="F61"/>
  <c r="K60"/>
  <c r="J60"/>
  <c r="I60"/>
  <c r="H60"/>
  <c r="G60"/>
  <c r="F60"/>
  <c r="K59"/>
  <c r="J59"/>
  <c r="I59"/>
  <c r="H59"/>
  <c r="G59"/>
  <c r="F59"/>
  <c r="K58"/>
  <c r="J58"/>
  <c r="I58"/>
  <c r="H58"/>
  <c r="G58"/>
  <c r="F58"/>
  <c r="K57"/>
  <c r="J57"/>
  <c r="I57"/>
  <c r="H57"/>
  <c r="G57"/>
  <c r="F57"/>
  <c r="K56"/>
  <c r="J56"/>
  <c r="I56"/>
  <c r="H56"/>
  <c r="G56"/>
  <c r="F56"/>
  <c r="K55"/>
  <c r="J55"/>
  <c r="I55"/>
  <c r="H55"/>
  <c r="G55"/>
  <c r="F55"/>
  <c r="K54"/>
  <c r="J54"/>
  <c r="I54"/>
  <c r="H54"/>
  <c r="G54"/>
  <c r="F54"/>
  <c r="K53"/>
  <c r="J53"/>
  <c r="I53"/>
  <c r="H53"/>
  <c r="G53"/>
  <c r="F53"/>
  <c r="K52"/>
  <c r="J52"/>
  <c r="I52"/>
  <c r="H52"/>
  <c r="G52"/>
  <c r="F52"/>
  <c r="K51"/>
  <c r="J51"/>
  <c r="I51"/>
  <c r="H51"/>
  <c r="G51"/>
  <c r="F51"/>
  <c r="K50"/>
  <c r="J50"/>
  <c r="I50"/>
  <c r="H50"/>
  <c r="G50"/>
  <c r="F50"/>
  <c r="K49"/>
  <c r="J49"/>
  <c r="I49"/>
  <c r="H49"/>
  <c r="G49"/>
  <c r="F49"/>
  <c r="K48"/>
  <c r="J48"/>
  <c r="I48"/>
  <c r="H48"/>
  <c r="G48"/>
  <c r="F48"/>
  <c r="K47"/>
  <c r="J47"/>
  <c r="I47"/>
  <c r="H47"/>
  <c r="G47"/>
  <c r="F47"/>
  <c r="K46"/>
  <c r="J46"/>
  <c r="I46"/>
  <c r="H46"/>
  <c r="G46"/>
  <c r="F46"/>
  <c r="K45"/>
  <c r="J45"/>
  <c r="I45"/>
  <c r="H45"/>
  <c r="G45"/>
  <c r="F45"/>
  <c r="K44"/>
  <c r="J44"/>
  <c r="I44"/>
  <c r="H44"/>
  <c r="G44"/>
  <c r="F44"/>
  <c r="K43"/>
  <c r="J43"/>
  <c r="I43"/>
  <c r="H43"/>
  <c r="G43"/>
  <c r="F43"/>
  <c r="K42"/>
  <c r="J42"/>
  <c r="I42"/>
  <c r="H42"/>
  <c r="G42"/>
  <c r="F42"/>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G34"/>
  <c r="F34"/>
  <c r="K33"/>
  <c r="J33"/>
  <c r="I33"/>
  <c r="H33"/>
  <c r="G33"/>
  <c r="F33"/>
  <c r="K32"/>
  <c r="J32"/>
  <c r="I32"/>
  <c r="H32"/>
  <c r="G32"/>
  <c r="F32"/>
  <c r="K31"/>
  <c r="J31"/>
  <c r="I31"/>
  <c r="H31"/>
  <c r="G31"/>
  <c r="F31"/>
  <c r="K30"/>
  <c r="J30"/>
  <c r="I30"/>
  <c r="H30"/>
  <c r="G30"/>
  <c r="F30"/>
  <c r="K29"/>
  <c r="J29"/>
  <c r="I29"/>
  <c r="H29"/>
  <c r="G29"/>
  <c r="F29"/>
  <c r="K28"/>
  <c r="J28"/>
  <c r="I28"/>
  <c r="H28"/>
  <c r="G28"/>
  <c r="F28"/>
  <c r="K27"/>
  <c r="J27"/>
  <c r="I27"/>
  <c r="H27"/>
  <c r="G27"/>
  <c r="F27"/>
  <c r="K26"/>
  <c r="J26"/>
  <c r="I26"/>
  <c r="H26"/>
  <c r="G26"/>
  <c r="F26"/>
  <c r="K25"/>
  <c r="J25"/>
  <c r="I25"/>
  <c r="H25"/>
  <c r="G25"/>
  <c r="F25"/>
  <c r="K24"/>
  <c r="J24"/>
  <c r="I24"/>
  <c r="H24"/>
  <c r="G24"/>
  <c r="F24"/>
  <c r="K23"/>
  <c r="J23"/>
  <c r="I23"/>
  <c r="H23"/>
  <c r="G23"/>
  <c r="F23"/>
  <c r="K22"/>
  <c r="J22"/>
  <c r="I22"/>
  <c r="H22"/>
  <c r="G22"/>
  <c r="F22"/>
  <c r="K21"/>
  <c r="J21"/>
  <c r="I21"/>
  <c r="H21"/>
  <c r="G21"/>
  <c r="F21"/>
  <c r="K20"/>
  <c r="J20"/>
  <c r="I20"/>
  <c r="H20"/>
  <c r="G20"/>
  <c r="F20"/>
  <c r="K19"/>
  <c r="J19"/>
  <c r="I19"/>
  <c r="H19"/>
  <c r="G19"/>
  <c r="F19"/>
  <c r="K18"/>
  <c r="J18"/>
  <c r="I18"/>
  <c r="H18"/>
  <c r="G18"/>
  <c r="F18"/>
  <c r="K17"/>
  <c r="J17"/>
  <c r="I17"/>
  <c r="H17"/>
  <c r="G17"/>
  <c r="F17"/>
  <c r="K16"/>
  <c r="J16"/>
  <c r="I16"/>
  <c r="H16"/>
  <c r="G16"/>
  <c r="F16"/>
  <c r="K15"/>
  <c r="J15"/>
  <c r="I15"/>
  <c r="H15"/>
  <c r="G15"/>
  <c r="F15"/>
  <c r="K14"/>
  <c r="J14"/>
  <c r="I14"/>
  <c r="H14"/>
  <c r="G14"/>
  <c r="F14"/>
  <c r="K13"/>
  <c r="J13"/>
  <c r="I13"/>
  <c r="H13"/>
  <c r="G13"/>
  <c r="F13"/>
  <c r="K12"/>
  <c r="J12"/>
  <c r="I12"/>
  <c r="H12"/>
  <c r="G12"/>
  <c r="F12"/>
  <c r="K11"/>
  <c r="J11"/>
  <c r="I11"/>
  <c r="H11"/>
  <c r="G11"/>
  <c r="F11"/>
  <c r="K10"/>
  <c r="J10"/>
  <c r="I10"/>
  <c r="H10"/>
  <c r="G10"/>
  <c r="F10"/>
  <c r="K9"/>
  <c r="J9"/>
  <c r="I9"/>
  <c r="H9"/>
  <c r="G9"/>
  <c r="K8"/>
  <c r="J8"/>
  <c r="I8"/>
  <c r="H8"/>
  <c r="G8"/>
  <c r="K7"/>
  <c r="J7"/>
  <c r="I7"/>
  <c r="H7"/>
  <c r="G7"/>
  <c r="K6"/>
  <c r="J6"/>
  <c r="I6"/>
  <c r="H6"/>
  <c r="G6"/>
  <c r="D112" i="43"/>
  <c r="D4"/>
  <c r="D151"/>
  <c r="D300"/>
  <c r="D119"/>
  <c r="D246"/>
  <c r="D46"/>
  <c r="D107"/>
  <c r="D276"/>
  <c r="D146"/>
  <c r="D293"/>
  <c r="D299"/>
  <c r="D281"/>
  <c r="D143"/>
  <c r="D177"/>
  <c r="D127"/>
  <c r="D229"/>
  <c r="D40"/>
  <c r="D82"/>
  <c r="D298"/>
  <c r="D216"/>
  <c r="D56"/>
  <c r="D185"/>
  <c r="D263"/>
  <c r="D54"/>
  <c r="D287"/>
  <c r="D13"/>
  <c r="D280"/>
  <c r="D253"/>
  <c r="D237"/>
  <c r="D226"/>
  <c r="D152"/>
  <c r="D211"/>
  <c r="D199"/>
  <c r="D108"/>
  <c r="D126"/>
  <c r="D74"/>
  <c r="D191"/>
  <c r="D130"/>
  <c r="D28"/>
  <c r="D154"/>
  <c r="D113"/>
  <c r="D76"/>
  <c r="D163"/>
  <c r="D20"/>
  <c r="D29"/>
  <c r="D165"/>
  <c r="D22"/>
  <c r="D240"/>
  <c r="D42"/>
  <c r="D158"/>
  <c r="D96"/>
  <c r="D231"/>
  <c r="D187"/>
  <c r="D289"/>
  <c r="D181"/>
  <c r="D2"/>
  <c r="D269"/>
  <c r="D78"/>
  <c r="D124"/>
  <c r="D171"/>
  <c r="D38"/>
  <c r="D186"/>
  <c r="D208"/>
  <c r="D296"/>
  <c r="D59"/>
  <c r="D61"/>
  <c r="D104"/>
  <c r="D279"/>
  <c r="D97"/>
  <c r="D106"/>
  <c r="D133"/>
  <c r="D5"/>
  <c r="D15"/>
  <c r="D142"/>
  <c r="D210"/>
  <c r="D162"/>
  <c r="D129"/>
  <c r="D132"/>
  <c r="D43"/>
  <c r="D290"/>
  <c r="D48"/>
  <c r="D219"/>
  <c r="D79"/>
  <c r="D184"/>
  <c r="D251"/>
  <c r="D18"/>
  <c r="D292"/>
  <c r="D193"/>
  <c r="D115"/>
  <c r="D283"/>
  <c r="D86"/>
  <c r="D249"/>
  <c r="D282"/>
  <c r="D192"/>
  <c r="D47"/>
  <c r="D170"/>
  <c r="D55"/>
  <c r="D62"/>
  <c r="D228"/>
  <c r="D227"/>
  <c r="D223"/>
  <c r="D68"/>
  <c r="D270"/>
  <c r="D16"/>
  <c r="D254"/>
  <c r="D238"/>
  <c r="D52"/>
  <c r="D81"/>
  <c r="D49"/>
  <c r="D239"/>
  <c r="D44"/>
  <c r="D45"/>
  <c r="D203"/>
  <c r="D99"/>
  <c r="D122"/>
  <c r="D131"/>
  <c r="D217"/>
  <c r="D277"/>
  <c r="D150"/>
  <c r="D172"/>
  <c r="D214"/>
  <c r="D8"/>
  <c r="D255"/>
  <c r="D224"/>
  <c r="D149"/>
  <c r="D294"/>
  <c r="D84"/>
  <c r="D33"/>
  <c r="D128"/>
  <c r="D176"/>
  <c r="D302"/>
  <c r="D205"/>
  <c r="D103"/>
  <c r="D222"/>
  <c r="D77"/>
  <c r="D117"/>
  <c r="D17"/>
  <c r="D173"/>
  <c r="D70"/>
  <c r="D155"/>
  <c r="D153"/>
  <c r="D140"/>
  <c r="D257"/>
  <c r="D212"/>
  <c r="D183"/>
  <c r="D141"/>
  <c r="D197"/>
  <c r="D235"/>
  <c r="D35"/>
  <c r="D75"/>
  <c r="D168"/>
  <c r="D58"/>
  <c r="D118"/>
  <c r="D66"/>
  <c r="D200"/>
  <c r="D242"/>
  <c r="D89"/>
  <c r="D138"/>
  <c r="D278"/>
  <c r="D258"/>
  <c r="D39"/>
  <c r="D21"/>
  <c r="D167"/>
  <c r="D266"/>
  <c r="D51"/>
  <c r="D271"/>
  <c r="D157"/>
  <c r="D73"/>
  <c r="D297"/>
  <c r="D196"/>
  <c r="D182"/>
  <c r="D63"/>
  <c r="D139"/>
  <c r="D7"/>
  <c r="D110"/>
  <c r="D265"/>
  <c r="D94"/>
  <c r="D241"/>
  <c r="D26"/>
  <c r="D274"/>
  <c r="D37"/>
  <c r="D101"/>
  <c r="D195"/>
  <c r="D256"/>
  <c r="D114"/>
  <c r="D236"/>
  <c r="D116"/>
  <c r="D95"/>
  <c r="D41"/>
  <c r="D190"/>
  <c r="D252"/>
  <c r="D273"/>
  <c r="D31"/>
  <c r="D244"/>
  <c r="D213"/>
  <c r="D220"/>
  <c r="D288"/>
  <c r="D207"/>
  <c r="D80"/>
  <c r="D179"/>
  <c r="D291"/>
  <c r="D245"/>
  <c r="D201"/>
  <c r="D98"/>
  <c r="D11"/>
  <c r="D198"/>
  <c r="D202"/>
  <c r="D102"/>
  <c r="D233"/>
  <c r="D72"/>
  <c r="D286"/>
  <c r="D243"/>
  <c r="D259"/>
  <c r="D36"/>
  <c r="D111"/>
  <c r="D85"/>
  <c r="D145"/>
  <c r="D34"/>
  <c r="D209"/>
  <c r="D295"/>
  <c r="D275"/>
  <c r="D135"/>
  <c r="D32"/>
  <c r="D136"/>
  <c r="D100"/>
  <c r="D27"/>
  <c r="D93"/>
  <c r="D194"/>
  <c r="D230"/>
  <c r="D159"/>
  <c r="D262"/>
  <c r="D206"/>
  <c r="D65"/>
  <c r="D215"/>
  <c r="D134"/>
  <c r="D267"/>
  <c r="D14"/>
  <c r="D60"/>
  <c r="D88"/>
  <c r="D87"/>
  <c r="D120"/>
  <c r="D174"/>
  <c r="D284"/>
  <c r="D261"/>
  <c r="D9"/>
  <c r="D50"/>
  <c r="D30"/>
  <c r="D272"/>
  <c r="D105"/>
  <c r="D175"/>
  <c r="D67"/>
  <c r="D69"/>
  <c r="D247"/>
  <c r="D221"/>
  <c r="D250"/>
  <c r="D137"/>
  <c r="D264"/>
  <c r="D232"/>
  <c r="D147"/>
  <c r="D25"/>
  <c r="D160"/>
  <c r="D83"/>
  <c r="D71"/>
  <c r="D204"/>
  <c r="D188"/>
  <c r="D285"/>
  <c r="D23"/>
  <c r="D57"/>
  <c r="D268"/>
  <c r="D19"/>
  <c r="D225"/>
  <c r="D169"/>
  <c r="D24"/>
  <c r="D3"/>
  <c r="B7" i="24"/>
  <c r="B8"/>
  <c r="B23"/>
  <c r="B51"/>
  <c r="B33"/>
  <c r="B56"/>
  <c r="B48"/>
  <c r="B52"/>
  <c r="B40"/>
  <c r="B16"/>
  <c r="B47"/>
  <c r="B18"/>
  <c r="B54"/>
  <c r="B28"/>
  <c r="B61"/>
  <c r="B34"/>
  <c r="B11"/>
  <c r="B41"/>
  <c r="B57"/>
  <c r="B15"/>
  <c r="B66"/>
  <c r="B32"/>
  <c r="B26"/>
  <c r="B25"/>
  <c r="B31"/>
  <c r="B45"/>
  <c r="B21"/>
  <c r="B37"/>
  <c r="B42"/>
  <c r="B69"/>
  <c r="B30"/>
  <c r="B39"/>
  <c r="B62"/>
  <c r="B49"/>
  <c r="B53"/>
  <c r="B46"/>
  <c r="B43"/>
  <c r="B68"/>
  <c r="B59"/>
  <c r="B29"/>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64"/>
  <c r="B70"/>
  <c r="B67"/>
  <c r="B152"/>
  <c r="B153"/>
  <c r="B154"/>
  <c r="B155"/>
  <c r="B156"/>
  <c r="B157"/>
  <c r="B158"/>
  <c r="B159"/>
  <c r="B160"/>
  <c r="B161"/>
  <c r="B162"/>
  <c r="B163"/>
  <c r="B164"/>
  <c r="B165"/>
  <c r="B166"/>
  <c r="B167"/>
  <c r="B168"/>
  <c r="B169"/>
  <c r="B170"/>
  <c r="B171"/>
  <c r="B172"/>
  <c r="B173"/>
  <c r="B174"/>
  <c r="B175"/>
  <c r="B176"/>
  <c r="B177"/>
  <c r="B178"/>
  <c r="B58"/>
  <c r="B63"/>
  <c r="B55"/>
  <c r="B10"/>
  <c r="B71"/>
  <c r="B72"/>
  <c r="B73"/>
  <c r="B74"/>
  <c r="B179"/>
  <c r="B180"/>
  <c r="B181"/>
  <c r="B182"/>
  <c r="B183"/>
  <c r="B184"/>
  <c r="B185"/>
  <c r="B186"/>
  <c r="B187"/>
  <c r="B188"/>
  <c r="B189"/>
  <c r="B190"/>
  <c r="B191"/>
  <c r="B192"/>
  <c r="B193"/>
  <c r="B194"/>
  <c r="B9"/>
  <c r="B24"/>
  <c r="B65"/>
  <c r="B195"/>
  <c r="B196"/>
  <c r="B197"/>
  <c r="B198"/>
  <c r="B199"/>
  <c r="B200"/>
  <c r="B201"/>
  <c r="B202"/>
  <c r="B203"/>
  <c r="B204"/>
  <c r="B205"/>
  <c r="B206"/>
  <c r="B207"/>
  <c r="B208"/>
  <c r="B209"/>
  <c r="B210"/>
  <c r="B211"/>
  <c r="B212"/>
  <c r="B213"/>
  <c r="B214"/>
  <c r="B215"/>
  <c r="B216"/>
  <c r="B217"/>
  <c r="B218"/>
  <c r="B219"/>
  <c r="B220"/>
  <c r="B221"/>
  <c r="B27"/>
  <c r="B50"/>
  <c r="B44"/>
  <c r="B35"/>
  <c r="B60"/>
  <c r="B17"/>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7" i="23"/>
  <c r="B6"/>
  <c r="B8"/>
  <c r="B20"/>
  <c r="B21"/>
  <c r="B10"/>
  <c r="B19"/>
  <c r="B27"/>
  <c r="B9"/>
  <c r="B24"/>
  <c r="B13"/>
  <c r="B30"/>
  <c r="B31"/>
  <c r="B32"/>
  <c r="B15"/>
  <c r="B18"/>
  <c r="B22"/>
  <c r="B36"/>
  <c r="B11"/>
  <c r="B16"/>
  <c r="B23"/>
  <c r="B25"/>
  <c r="B35"/>
  <c r="B37"/>
  <c r="B38"/>
  <c r="B44"/>
  <c r="B12"/>
  <c r="B42"/>
  <c r="B43"/>
  <c r="B45"/>
  <c r="B46"/>
  <c r="B47"/>
  <c r="B48"/>
  <c r="B49"/>
  <c r="B50"/>
  <c r="B51"/>
  <c r="B52"/>
  <c r="B53"/>
  <c r="B54"/>
  <c r="B55"/>
  <c r="B56"/>
  <c r="B57"/>
  <c r="B58"/>
  <c r="B29"/>
  <c r="B59"/>
  <c r="B60"/>
  <c r="B61"/>
  <c r="B62"/>
  <c r="B63"/>
  <c r="B64"/>
  <c r="B65"/>
  <c r="B66"/>
  <c r="B67"/>
  <c r="B68"/>
  <c r="B69"/>
  <c r="B70"/>
  <c r="B71"/>
  <c r="B72"/>
  <c r="B73"/>
  <c r="B74"/>
  <c r="B75"/>
  <c r="B76"/>
  <c r="B77"/>
  <c r="B78"/>
  <c r="B79"/>
  <c r="B80"/>
  <c r="B39"/>
  <c r="B41"/>
  <c r="B33"/>
  <c r="B40"/>
  <c r="B28"/>
  <c r="B81"/>
  <c r="B82"/>
  <c r="B83"/>
  <c r="B84"/>
  <c r="B85"/>
  <c r="B86"/>
  <c r="B87"/>
  <c r="B88"/>
  <c r="B6" i="31"/>
  <c r="B17"/>
  <c r="B7"/>
  <c r="B9"/>
  <c r="B8"/>
  <c r="B11"/>
  <c r="B25"/>
  <c r="B16"/>
  <c r="B13"/>
  <c r="B10"/>
  <c r="B12"/>
  <c r="B18"/>
  <c r="B28"/>
  <c r="B23"/>
  <c r="B24"/>
  <c r="B19"/>
  <c r="B26"/>
  <c r="B27"/>
  <c r="B20"/>
  <c r="B29"/>
  <c r="B30"/>
  <c r="B34"/>
  <c r="B21"/>
  <c r="B22"/>
  <c r="B33"/>
  <c r="B35"/>
  <c r="B32"/>
  <c r="B31"/>
  <c r="B36"/>
  <c r="B37"/>
  <c r="B39"/>
  <c r="B40"/>
  <c r="B41"/>
  <c r="B42"/>
  <c r="B43"/>
  <c r="B44"/>
  <c r="B45"/>
  <c r="B46"/>
  <c r="B47"/>
  <c r="B48"/>
  <c r="B49"/>
  <c r="B50"/>
  <c r="B51"/>
  <c r="B52"/>
  <c r="B53"/>
  <c r="B54"/>
  <c r="B55"/>
  <c r="B56"/>
  <c r="B57"/>
  <c r="B58"/>
  <c r="B59"/>
  <c r="B60"/>
  <c r="B61"/>
  <c r="B38"/>
  <c r="B14"/>
  <c r="B62"/>
  <c r="B63"/>
  <c r="B64"/>
  <c r="B65"/>
  <c r="B66"/>
  <c r="B67"/>
  <c r="B68"/>
  <c r="B69"/>
  <c r="B70"/>
  <c r="B71"/>
  <c r="B72"/>
  <c r="B73"/>
  <c r="B74"/>
  <c r="B75"/>
  <c r="B76"/>
  <c r="B77"/>
  <c r="B78"/>
  <c r="B79"/>
  <c r="B80"/>
  <c r="B81"/>
  <c r="B82"/>
  <c r="B83"/>
  <c r="B84"/>
  <c r="B85"/>
  <c r="E14" i="6" l="1"/>
  <c r="E22"/>
  <c r="U121"/>
  <c r="E17"/>
  <c r="E11"/>
  <c r="E19"/>
  <c r="E12"/>
  <c r="E20"/>
  <c r="E28"/>
  <c r="E15"/>
  <c r="E18"/>
  <c r="E26"/>
  <c r="E13"/>
  <c r="E10"/>
  <c r="E16"/>
  <c r="E24"/>
  <c r="E23"/>
  <c r="E27"/>
  <c r="E21"/>
  <c r="E25"/>
  <c r="E30"/>
  <c r="E29"/>
  <c r="E32"/>
  <c r="E36"/>
  <c r="E40"/>
  <c r="E44"/>
  <c r="E48"/>
  <c r="E52"/>
  <c r="E56"/>
  <c r="E60"/>
  <c r="E64"/>
  <c r="E68"/>
  <c r="E72"/>
  <c r="E76"/>
  <c r="E80"/>
  <c r="E84"/>
  <c r="E31"/>
  <c r="E33"/>
  <c r="E34"/>
  <c r="E35"/>
  <c r="E37"/>
  <c r="E38"/>
  <c r="E39"/>
  <c r="E41"/>
  <c r="E42"/>
  <c r="E43"/>
  <c r="E45"/>
  <c r="E46"/>
  <c r="E47"/>
  <c r="E49"/>
  <c r="E50"/>
  <c r="E51"/>
  <c r="E53"/>
  <c r="E54"/>
  <c r="E55"/>
  <c r="E57"/>
  <c r="E58"/>
  <c r="E59"/>
  <c r="E61"/>
  <c r="E62"/>
  <c r="E63"/>
  <c r="E65"/>
  <c r="E66"/>
  <c r="E67"/>
  <c r="E69"/>
  <c r="E70"/>
  <c r="E71"/>
  <c r="E73"/>
  <c r="E74"/>
  <c r="E75"/>
  <c r="E77"/>
  <c r="E78"/>
  <c r="E79"/>
  <c r="E81"/>
  <c r="E82"/>
  <c r="E83"/>
  <c r="P93"/>
  <c r="P97"/>
  <c r="P94"/>
  <c r="P95"/>
  <c r="U129"/>
  <c r="X93"/>
  <c r="X94"/>
  <c r="X95"/>
  <c r="X96"/>
  <c r="X97"/>
  <c r="X101"/>
  <c r="X104"/>
  <c r="X106"/>
  <c r="X111"/>
  <c r="X98"/>
  <c r="X102"/>
  <c r="H105"/>
  <c r="H107"/>
  <c r="X113"/>
  <c r="X100"/>
  <c r="H104"/>
  <c r="H106"/>
  <c r="X109"/>
  <c r="H93"/>
  <c r="H94"/>
  <c r="H95"/>
  <c r="H96"/>
  <c r="H97"/>
  <c r="X99"/>
  <c r="X103"/>
  <c r="X105"/>
  <c r="D54"/>
  <c r="D14"/>
  <c r="D20"/>
  <c r="D24"/>
  <c r="D26"/>
  <c r="D43"/>
  <c r="D45"/>
  <c r="D47"/>
  <c r="D49"/>
  <c r="D51"/>
  <c r="D70"/>
  <c r="D80"/>
  <c r="D84"/>
  <c r="D11"/>
  <c r="D13"/>
  <c r="D15"/>
  <c r="D17"/>
  <c r="D19"/>
  <c r="D21"/>
  <c r="D23"/>
  <c r="D25"/>
  <c r="D27"/>
  <c r="D29"/>
  <c r="D31"/>
  <c r="D33"/>
  <c r="D35"/>
  <c r="D37"/>
  <c r="D39"/>
  <c r="D41"/>
  <c r="D36"/>
  <c r="D66"/>
  <c r="D68"/>
  <c r="D58"/>
  <c r="D30"/>
  <c r="D38"/>
  <c r="D40"/>
  <c r="D42"/>
  <c r="D62"/>
  <c r="D98"/>
  <c r="D100"/>
  <c r="D102"/>
  <c r="D32"/>
  <c r="D44"/>
  <c r="D46"/>
  <c r="D48"/>
  <c r="D50"/>
  <c r="D52"/>
  <c r="D64"/>
  <c r="D72"/>
  <c r="D74"/>
  <c r="D76"/>
  <c r="D78"/>
  <c r="D56"/>
  <c r="D60"/>
  <c r="D82"/>
  <c r="D99"/>
  <c r="D101"/>
  <c r="D103"/>
  <c r="D10"/>
  <c r="D12"/>
  <c r="D16"/>
  <c r="D18"/>
  <c r="D22"/>
  <c r="D28"/>
  <c r="D34"/>
  <c r="M103"/>
  <c r="L116"/>
  <c r="Q134"/>
  <c r="Q133"/>
  <c r="Q132"/>
  <c r="Q131"/>
  <c r="Q130"/>
  <c r="Q129"/>
  <c r="Q128"/>
  <c r="Q127"/>
  <c r="Q126"/>
  <c r="Q125"/>
  <c r="Q124"/>
  <c r="Q123"/>
  <c r="Q122"/>
  <c r="Q121"/>
  <c r="Q120"/>
  <c r="Q119"/>
  <c r="Q118"/>
  <c r="Q117"/>
  <c r="Q116"/>
  <c r="Q115"/>
  <c r="Q114"/>
  <c r="P134"/>
  <c r="P133"/>
  <c r="P132"/>
  <c r="P131"/>
  <c r="P130"/>
  <c r="P129"/>
  <c r="P128"/>
  <c r="P127"/>
  <c r="P126"/>
  <c r="P125"/>
  <c r="P124"/>
  <c r="P123"/>
  <c r="P122"/>
  <c r="P121"/>
  <c r="P120"/>
  <c r="P119"/>
  <c r="P118"/>
  <c r="P117"/>
  <c r="P116"/>
  <c r="P115"/>
  <c r="P114"/>
  <c r="Q113"/>
  <c r="Q112"/>
  <c r="Q111"/>
  <c r="Q110"/>
  <c r="Q109"/>
  <c r="Q108"/>
  <c r="P113"/>
  <c r="P112"/>
  <c r="P111"/>
  <c r="P110"/>
  <c r="P109"/>
  <c r="P108"/>
  <c r="Q107"/>
  <c r="Q106"/>
  <c r="Q105"/>
  <c r="Q104"/>
  <c r="Q103"/>
  <c r="Q102"/>
  <c r="Q101"/>
  <c r="Q100"/>
  <c r="Q99"/>
  <c r="Q98"/>
  <c r="I93"/>
  <c r="Q93"/>
  <c r="Y93"/>
  <c r="I94"/>
  <c r="Q94"/>
  <c r="Y94"/>
  <c r="I95"/>
  <c r="Q95"/>
  <c r="Y95"/>
  <c r="I96"/>
  <c r="Q96"/>
  <c r="Y96"/>
  <c r="I97"/>
  <c r="Q97"/>
  <c r="E98"/>
  <c r="P98"/>
  <c r="E99"/>
  <c r="P99"/>
  <c r="E100"/>
  <c r="P100"/>
  <c r="E101"/>
  <c r="P101"/>
  <c r="E102"/>
  <c r="P102"/>
  <c r="P103"/>
  <c r="M104"/>
  <c r="M105"/>
  <c r="M106"/>
  <c r="M107"/>
  <c r="I108"/>
  <c r="H110"/>
  <c r="H112"/>
  <c r="L114"/>
  <c r="U119"/>
  <c r="L122"/>
  <c r="M113"/>
  <c r="M112"/>
  <c r="M111"/>
  <c r="M110"/>
  <c r="M109"/>
  <c r="M108"/>
  <c r="L113"/>
  <c r="L112"/>
  <c r="L111"/>
  <c r="L110"/>
  <c r="L109"/>
  <c r="M133"/>
  <c r="M131"/>
  <c r="M129"/>
  <c r="M127"/>
  <c r="M125"/>
  <c r="M123"/>
  <c r="M121"/>
  <c r="M119"/>
  <c r="M117"/>
  <c r="M115"/>
  <c r="L133"/>
  <c r="L131"/>
  <c r="L129"/>
  <c r="L127"/>
  <c r="L125"/>
  <c r="L123"/>
  <c r="L121"/>
  <c r="L119"/>
  <c r="L117"/>
  <c r="L115"/>
  <c r="L107"/>
  <c r="L106"/>
  <c r="L105"/>
  <c r="L104"/>
  <c r="M134"/>
  <c r="M132"/>
  <c r="M130"/>
  <c r="M128"/>
  <c r="M126"/>
  <c r="M124"/>
  <c r="M122"/>
  <c r="M120"/>
  <c r="M118"/>
  <c r="M116"/>
  <c r="M114"/>
  <c r="L108"/>
  <c r="M98"/>
  <c r="M99"/>
  <c r="M100"/>
  <c r="M101"/>
  <c r="M102"/>
  <c r="L124"/>
  <c r="L132"/>
  <c r="D53"/>
  <c r="D55"/>
  <c r="D57"/>
  <c r="D59"/>
  <c r="D61"/>
  <c r="D63"/>
  <c r="D65"/>
  <c r="D67"/>
  <c r="D69"/>
  <c r="D71"/>
  <c r="D73"/>
  <c r="D75"/>
  <c r="D77"/>
  <c r="D79"/>
  <c r="D81"/>
  <c r="D83"/>
  <c r="E113"/>
  <c r="E112"/>
  <c r="E111"/>
  <c r="E110"/>
  <c r="E109"/>
  <c r="E108"/>
  <c r="E134"/>
  <c r="E133"/>
  <c r="E132"/>
  <c r="E131"/>
  <c r="E130"/>
  <c r="E129"/>
  <c r="E128"/>
  <c r="E127"/>
  <c r="E126"/>
  <c r="E125"/>
  <c r="E124"/>
  <c r="E123"/>
  <c r="E122"/>
  <c r="E121"/>
  <c r="E120"/>
  <c r="E119"/>
  <c r="E118"/>
  <c r="E117"/>
  <c r="E116"/>
  <c r="E115"/>
  <c r="E114"/>
  <c r="D113"/>
  <c r="D112"/>
  <c r="D111"/>
  <c r="D110"/>
  <c r="D109"/>
  <c r="D134"/>
  <c r="D132"/>
  <c r="D130"/>
  <c r="D128"/>
  <c r="D126"/>
  <c r="D124"/>
  <c r="D122"/>
  <c r="D120"/>
  <c r="D118"/>
  <c r="D116"/>
  <c r="D114"/>
  <c r="D108"/>
  <c r="D107"/>
  <c r="D106"/>
  <c r="D105"/>
  <c r="D104"/>
  <c r="D133"/>
  <c r="D131"/>
  <c r="D129"/>
  <c r="D127"/>
  <c r="D125"/>
  <c r="D123"/>
  <c r="D121"/>
  <c r="D119"/>
  <c r="D117"/>
  <c r="D115"/>
  <c r="T134"/>
  <c r="T133"/>
  <c r="T132"/>
  <c r="T131"/>
  <c r="T130"/>
  <c r="T129"/>
  <c r="T128"/>
  <c r="T127"/>
  <c r="T126"/>
  <c r="T125"/>
  <c r="T124"/>
  <c r="T123"/>
  <c r="T122"/>
  <c r="T121"/>
  <c r="T120"/>
  <c r="T119"/>
  <c r="T118"/>
  <c r="T117"/>
  <c r="T116"/>
  <c r="T115"/>
  <c r="T114"/>
  <c r="U113"/>
  <c r="U112"/>
  <c r="U111"/>
  <c r="U110"/>
  <c r="U109"/>
  <c r="U108"/>
  <c r="T113"/>
  <c r="T112"/>
  <c r="T111"/>
  <c r="T110"/>
  <c r="T109"/>
  <c r="T108"/>
  <c r="U107"/>
  <c r="U134"/>
  <c r="U132"/>
  <c r="U130"/>
  <c r="U128"/>
  <c r="U126"/>
  <c r="U124"/>
  <c r="U122"/>
  <c r="U120"/>
  <c r="U118"/>
  <c r="U116"/>
  <c r="U114"/>
  <c r="T107"/>
  <c r="T106"/>
  <c r="T105"/>
  <c r="T104"/>
  <c r="D93"/>
  <c r="F6" s="1"/>
  <c r="E6" s="1"/>
  <c r="L93"/>
  <c r="T93"/>
  <c r="D94"/>
  <c r="F7" s="1"/>
  <c r="E7" s="1"/>
  <c r="L94"/>
  <c r="T94"/>
  <c r="D95"/>
  <c r="F8" s="1"/>
  <c r="E8" s="1"/>
  <c r="L95"/>
  <c r="T95"/>
  <c r="D96"/>
  <c r="F9" s="1"/>
  <c r="E9" s="1"/>
  <c r="L96"/>
  <c r="T96"/>
  <c r="D97"/>
  <c r="L97"/>
  <c r="T97"/>
  <c r="H98"/>
  <c r="T98"/>
  <c r="H99"/>
  <c r="T99"/>
  <c r="H100"/>
  <c r="T100"/>
  <c r="H101"/>
  <c r="T101"/>
  <c r="H102"/>
  <c r="T102"/>
  <c r="T103"/>
  <c r="P104"/>
  <c r="P105"/>
  <c r="P106"/>
  <c r="P107"/>
  <c r="X108"/>
  <c r="X110"/>
  <c r="U117"/>
  <c r="L120"/>
  <c r="U125"/>
  <c r="L128"/>
  <c r="U133"/>
  <c r="I134"/>
  <c r="I133"/>
  <c r="I132"/>
  <c r="I131"/>
  <c r="I130"/>
  <c r="I129"/>
  <c r="I128"/>
  <c r="I127"/>
  <c r="I126"/>
  <c r="I125"/>
  <c r="I124"/>
  <c r="I123"/>
  <c r="I122"/>
  <c r="I121"/>
  <c r="I120"/>
  <c r="I119"/>
  <c r="I118"/>
  <c r="I117"/>
  <c r="I116"/>
  <c r="I115"/>
  <c r="I114"/>
  <c r="H134"/>
  <c r="H133"/>
  <c r="H132"/>
  <c r="H131"/>
  <c r="H130"/>
  <c r="H129"/>
  <c r="H128"/>
  <c r="H127"/>
  <c r="H126"/>
  <c r="H125"/>
  <c r="H124"/>
  <c r="H123"/>
  <c r="H122"/>
  <c r="H121"/>
  <c r="H120"/>
  <c r="H119"/>
  <c r="H118"/>
  <c r="H117"/>
  <c r="H116"/>
  <c r="H115"/>
  <c r="H114"/>
  <c r="H108"/>
  <c r="I113"/>
  <c r="I112"/>
  <c r="I111"/>
  <c r="I110"/>
  <c r="I109"/>
  <c r="I107"/>
  <c r="I106"/>
  <c r="I105"/>
  <c r="I104"/>
  <c r="I103"/>
  <c r="I102"/>
  <c r="I101"/>
  <c r="I100"/>
  <c r="I99"/>
  <c r="I98"/>
  <c r="Y134"/>
  <c r="Y133"/>
  <c r="Y132"/>
  <c r="Y131"/>
  <c r="Y130"/>
  <c r="Y129"/>
  <c r="Y128"/>
  <c r="Y127"/>
  <c r="Y126"/>
  <c r="Y125"/>
  <c r="Y124"/>
  <c r="Y123"/>
  <c r="Y122"/>
  <c r="Y121"/>
  <c r="Y120"/>
  <c r="Y119"/>
  <c r="Y118"/>
  <c r="Y117"/>
  <c r="Y116"/>
  <c r="Y115"/>
  <c r="Y114"/>
  <c r="X134"/>
  <c r="X132"/>
  <c r="X130"/>
  <c r="X128"/>
  <c r="X126"/>
  <c r="X124"/>
  <c r="X122"/>
  <c r="X120"/>
  <c r="X118"/>
  <c r="X116"/>
  <c r="X114"/>
  <c r="X133"/>
  <c r="X131"/>
  <c r="X129"/>
  <c r="X127"/>
  <c r="X125"/>
  <c r="X123"/>
  <c r="X121"/>
  <c r="X119"/>
  <c r="X117"/>
  <c r="X115"/>
  <c r="Y113"/>
  <c r="Y112"/>
  <c r="Y111"/>
  <c r="Y110"/>
  <c r="Y109"/>
  <c r="Y108"/>
  <c r="Y107"/>
  <c r="Y106"/>
  <c r="Y105"/>
  <c r="Y104"/>
  <c r="Y103"/>
  <c r="Y102"/>
  <c r="Y101"/>
  <c r="Y100"/>
  <c r="Y99"/>
  <c r="Y98"/>
  <c r="Y97"/>
  <c r="E93"/>
  <c r="M93"/>
  <c r="U93"/>
  <c r="E94"/>
  <c r="M94"/>
  <c r="U94"/>
  <c r="E95"/>
  <c r="M95"/>
  <c r="U95"/>
  <c r="E96"/>
  <c r="M96"/>
  <c r="U96"/>
  <c r="E97"/>
  <c r="M97"/>
  <c r="U97"/>
  <c r="L98"/>
  <c r="U98"/>
  <c r="L99"/>
  <c r="U99"/>
  <c r="L100"/>
  <c r="U100"/>
  <c r="L101"/>
  <c r="U101"/>
  <c r="L102"/>
  <c r="U102"/>
  <c r="L103"/>
  <c r="U103"/>
  <c r="E104"/>
  <c r="U104"/>
  <c r="E105"/>
  <c r="U105"/>
  <c r="E106"/>
  <c r="U106"/>
  <c r="E107"/>
  <c r="X107"/>
  <c r="H109"/>
  <c r="H111"/>
  <c r="H113"/>
  <c r="U115"/>
  <c r="L118"/>
  <c r="U123"/>
  <c r="L126"/>
  <c r="U131"/>
  <c r="L134"/>
  <c r="E51" i="22"/>
  <c r="K38" i="42"/>
  <c r="K54"/>
  <c r="K84" i="28"/>
  <c r="J84"/>
  <c r="I84"/>
  <c r="H84"/>
  <c r="G84"/>
  <c r="F84"/>
  <c r="K83"/>
  <c r="J83"/>
  <c r="I83"/>
  <c r="H83"/>
  <c r="G83"/>
  <c r="F83"/>
  <c r="K82"/>
  <c r="J82"/>
  <c r="I82"/>
  <c r="H82"/>
  <c r="G82"/>
  <c r="F82"/>
  <c r="K81"/>
  <c r="J81"/>
  <c r="I81"/>
  <c r="H81"/>
  <c r="G81"/>
  <c r="F81"/>
  <c r="K80"/>
  <c r="J80"/>
  <c r="I80"/>
  <c r="H80"/>
  <c r="G80"/>
  <c r="F80"/>
  <c r="K79"/>
  <c r="J79"/>
  <c r="I79"/>
  <c r="H79"/>
  <c r="G79"/>
  <c r="F79"/>
  <c r="K78"/>
  <c r="J78"/>
  <c r="I78"/>
  <c r="H78"/>
  <c r="G78"/>
  <c r="F78"/>
  <c r="K77"/>
  <c r="J77"/>
  <c r="I77"/>
  <c r="H77"/>
  <c r="G77"/>
  <c r="F77"/>
  <c r="K76"/>
  <c r="J76"/>
  <c r="I76"/>
  <c r="H76"/>
  <c r="G76"/>
  <c r="F76"/>
  <c r="K75"/>
  <c r="J75"/>
  <c r="I75"/>
  <c r="H75"/>
  <c r="G75"/>
  <c r="F75"/>
  <c r="K74"/>
  <c r="J74"/>
  <c r="I74"/>
  <c r="H74"/>
  <c r="G74"/>
  <c r="F74"/>
  <c r="K73"/>
  <c r="J73"/>
  <c r="I73"/>
  <c r="H73"/>
  <c r="G73"/>
  <c r="F73"/>
  <c r="K72"/>
  <c r="J72"/>
  <c r="I72"/>
  <c r="H72"/>
  <c r="G72"/>
  <c r="F72"/>
  <c r="K71"/>
  <c r="J71"/>
  <c r="I71"/>
  <c r="H71"/>
  <c r="G71"/>
  <c r="F71"/>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K61"/>
  <c r="J61"/>
  <c r="I61"/>
  <c r="H61"/>
  <c r="G61"/>
  <c r="F61"/>
  <c r="K60"/>
  <c r="J60"/>
  <c r="I60"/>
  <c r="H60"/>
  <c r="G60"/>
  <c r="F60"/>
  <c r="K59"/>
  <c r="J59"/>
  <c r="I59"/>
  <c r="H59"/>
  <c r="G59"/>
  <c r="F59"/>
  <c r="K58"/>
  <c r="J58"/>
  <c r="I58"/>
  <c r="H58"/>
  <c r="G58"/>
  <c r="F58"/>
  <c r="K57"/>
  <c r="J57"/>
  <c r="I57"/>
  <c r="H57"/>
  <c r="G57"/>
  <c r="F57"/>
  <c r="K56"/>
  <c r="J56"/>
  <c r="I56"/>
  <c r="H56"/>
  <c r="G56"/>
  <c r="F56"/>
  <c r="K55"/>
  <c r="J55"/>
  <c r="I55"/>
  <c r="H55"/>
  <c r="G55"/>
  <c r="F55"/>
  <c r="K54"/>
  <c r="J54"/>
  <c r="I54"/>
  <c r="H54"/>
  <c r="G54"/>
  <c r="F54"/>
  <c r="K53"/>
  <c r="J53"/>
  <c r="I53"/>
  <c r="H53"/>
  <c r="G53"/>
  <c r="F53"/>
  <c r="K52"/>
  <c r="J52"/>
  <c r="I52"/>
  <c r="H52"/>
  <c r="G52"/>
  <c r="F52"/>
  <c r="K51"/>
  <c r="J51"/>
  <c r="I51"/>
  <c r="H51"/>
  <c r="G51"/>
  <c r="F51"/>
  <c r="K50"/>
  <c r="J50"/>
  <c r="I50"/>
  <c r="H50"/>
  <c r="G50"/>
  <c r="F50"/>
  <c r="K49"/>
  <c r="J49"/>
  <c r="I49"/>
  <c r="H49"/>
  <c r="G49"/>
  <c r="F49"/>
  <c r="K48"/>
  <c r="J48"/>
  <c r="I48"/>
  <c r="H48"/>
  <c r="G48"/>
  <c r="F48"/>
  <c r="K47"/>
  <c r="J47"/>
  <c r="I47"/>
  <c r="H47"/>
  <c r="G47"/>
  <c r="F47"/>
  <c r="K46"/>
  <c r="J46"/>
  <c r="I46"/>
  <c r="H46"/>
  <c r="G46"/>
  <c r="F46"/>
  <c r="K45"/>
  <c r="J45"/>
  <c r="I45"/>
  <c r="H45"/>
  <c r="G45"/>
  <c r="F45"/>
  <c r="K44"/>
  <c r="J44"/>
  <c r="I44"/>
  <c r="H44"/>
  <c r="G44"/>
  <c r="F44"/>
  <c r="K43"/>
  <c r="J43"/>
  <c r="I43"/>
  <c r="H43"/>
  <c r="G43"/>
  <c r="F43"/>
  <c r="K42"/>
  <c r="J42"/>
  <c r="I42"/>
  <c r="H42"/>
  <c r="G42"/>
  <c r="F42"/>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G34"/>
  <c r="F34"/>
  <c r="K23"/>
  <c r="I23"/>
  <c r="H23"/>
  <c r="G23"/>
  <c r="F23"/>
  <c r="K29"/>
  <c r="J29"/>
  <c r="H29"/>
  <c r="G29"/>
  <c r="F29"/>
  <c r="J16"/>
  <c r="H16"/>
  <c r="G16"/>
  <c r="F16"/>
  <c r="K26"/>
  <c r="I26"/>
  <c r="G26"/>
  <c r="F26"/>
  <c r="K19"/>
  <c r="G19"/>
  <c r="F19"/>
  <c r="K24"/>
  <c r="J24"/>
  <c r="G24"/>
  <c r="F24"/>
  <c r="K21"/>
  <c r="I21"/>
  <c r="G21"/>
  <c r="F21"/>
  <c r="K11"/>
  <c r="J11"/>
  <c r="I11"/>
  <c r="H9"/>
  <c r="F9"/>
  <c r="K27"/>
  <c r="J27"/>
  <c r="I27"/>
  <c r="H27"/>
  <c r="F27"/>
  <c r="K14"/>
  <c r="J14"/>
  <c r="I14"/>
  <c r="H14"/>
  <c r="K12"/>
  <c r="I12"/>
  <c r="K30"/>
  <c r="J30"/>
  <c r="I30"/>
  <c r="H30"/>
  <c r="F30"/>
  <c r="K25"/>
  <c r="I25"/>
  <c r="H25"/>
  <c r="F25"/>
  <c r="K33"/>
  <c r="J33"/>
  <c r="I33"/>
  <c r="H33"/>
  <c r="G33"/>
  <c r="K32"/>
  <c r="J32"/>
  <c r="I32"/>
  <c r="H32"/>
  <c r="G32"/>
  <c r="K31"/>
  <c r="J31"/>
  <c r="I31"/>
  <c r="H31"/>
  <c r="G31"/>
  <c r="J22"/>
  <c r="I22"/>
  <c r="G22"/>
  <c r="H10"/>
  <c r="G10"/>
  <c r="K20"/>
  <c r="I20"/>
  <c r="G20"/>
  <c r="K18"/>
  <c r="J18"/>
  <c r="I18"/>
  <c r="K17"/>
  <c r="J17"/>
  <c r="I17"/>
  <c r="H17"/>
  <c r="K15"/>
  <c r="J15"/>
  <c r="I15"/>
  <c r="K28"/>
  <c r="J28"/>
  <c r="I28"/>
  <c r="H28"/>
  <c r="G28"/>
  <c r="K13"/>
  <c r="J13"/>
  <c r="I13"/>
  <c r="H13"/>
  <c r="K84" i="40"/>
  <c r="J84"/>
  <c r="I84"/>
  <c r="H84"/>
  <c r="G84"/>
  <c r="F84"/>
  <c r="K83"/>
  <c r="J83"/>
  <c r="I83"/>
  <c r="H83"/>
  <c r="G83"/>
  <c r="F83"/>
  <c r="K82"/>
  <c r="J82"/>
  <c r="I82"/>
  <c r="H82"/>
  <c r="G82"/>
  <c r="F82"/>
  <c r="K81"/>
  <c r="J81"/>
  <c r="I81"/>
  <c r="H81"/>
  <c r="G81"/>
  <c r="F81"/>
  <c r="K80"/>
  <c r="J80"/>
  <c r="I80"/>
  <c r="H80"/>
  <c r="G80"/>
  <c r="F80"/>
  <c r="K79"/>
  <c r="J79"/>
  <c r="I79"/>
  <c r="H79"/>
  <c r="G79"/>
  <c r="F79"/>
  <c r="K78"/>
  <c r="J78"/>
  <c r="I78"/>
  <c r="H78"/>
  <c r="G78"/>
  <c r="F78"/>
  <c r="K77"/>
  <c r="J77"/>
  <c r="I77"/>
  <c r="H77"/>
  <c r="G77"/>
  <c r="F77"/>
  <c r="K76"/>
  <c r="J76"/>
  <c r="I76"/>
  <c r="H76"/>
  <c r="G76"/>
  <c r="F76"/>
  <c r="K75"/>
  <c r="J75"/>
  <c r="I75"/>
  <c r="H75"/>
  <c r="G75"/>
  <c r="F75"/>
  <c r="K74"/>
  <c r="J74"/>
  <c r="I74"/>
  <c r="H74"/>
  <c r="G74"/>
  <c r="F74"/>
  <c r="K73"/>
  <c r="J73"/>
  <c r="I73"/>
  <c r="H73"/>
  <c r="G73"/>
  <c r="F73"/>
  <c r="K72"/>
  <c r="J72"/>
  <c r="I72"/>
  <c r="H72"/>
  <c r="G72"/>
  <c r="F72"/>
  <c r="K71"/>
  <c r="J71"/>
  <c r="I71"/>
  <c r="H71"/>
  <c r="G71"/>
  <c r="F71"/>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K61"/>
  <c r="J61"/>
  <c r="I61"/>
  <c r="H61"/>
  <c r="G61"/>
  <c r="F61"/>
  <c r="K60"/>
  <c r="J60"/>
  <c r="I60"/>
  <c r="H60"/>
  <c r="G60"/>
  <c r="F60"/>
  <c r="K59"/>
  <c r="J59"/>
  <c r="I59"/>
  <c r="H59"/>
  <c r="G59"/>
  <c r="F59"/>
  <c r="K58"/>
  <c r="J58"/>
  <c r="I58"/>
  <c r="H58"/>
  <c r="G58"/>
  <c r="F58"/>
  <c r="K57"/>
  <c r="J57"/>
  <c r="I57"/>
  <c r="H57"/>
  <c r="G57"/>
  <c r="F57"/>
  <c r="K56"/>
  <c r="J56"/>
  <c r="I56"/>
  <c r="H56"/>
  <c r="G56"/>
  <c r="F56"/>
  <c r="K55"/>
  <c r="J55"/>
  <c r="I55"/>
  <c r="H55"/>
  <c r="G55"/>
  <c r="F55"/>
  <c r="K54"/>
  <c r="J54"/>
  <c r="I54"/>
  <c r="H54"/>
  <c r="G54"/>
  <c r="F54"/>
  <c r="K53"/>
  <c r="J53"/>
  <c r="I53"/>
  <c r="H53"/>
  <c r="G53"/>
  <c r="F53"/>
  <c r="K52"/>
  <c r="J52"/>
  <c r="I52"/>
  <c r="H52"/>
  <c r="G52"/>
  <c r="F52"/>
  <c r="K51"/>
  <c r="J51"/>
  <c r="I51"/>
  <c r="H51"/>
  <c r="G51"/>
  <c r="F51"/>
  <c r="K50"/>
  <c r="J50"/>
  <c r="I50"/>
  <c r="H50"/>
  <c r="G50"/>
  <c r="F50"/>
  <c r="K49"/>
  <c r="J49"/>
  <c r="I49"/>
  <c r="H49"/>
  <c r="G49"/>
  <c r="F49"/>
  <c r="K48"/>
  <c r="J48"/>
  <c r="I48"/>
  <c r="H48"/>
  <c r="G48"/>
  <c r="F48"/>
  <c r="K47"/>
  <c r="J47"/>
  <c r="I47"/>
  <c r="H47"/>
  <c r="G47"/>
  <c r="F47"/>
  <c r="K46"/>
  <c r="J46"/>
  <c r="I46"/>
  <c r="H46"/>
  <c r="G46"/>
  <c r="F46"/>
  <c r="K45"/>
  <c r="J45"/>
  <c r="I45"/>
  <c r="H45"/>
  <c r="G45"/>
  <c r="F45"/>
  <c r="K44"/>
  <c r="J44"/>
  <c r="I44"/>
  <c r="H44"/>
  <c r="G44"/>
  <c r="F44"/>
  <c r="K43"/>
  <c r="J43"/>
  <c r="I43"/>
  <c r="H43"/>
  <c r="G43"/>
  <c r="F43"/>
  <c r="K42"/>
  <c r="J42"/>
  <c r="I42"/>
  <c r="H42"/>
  <c r="G42"/>
  <c r="F42"/>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G34"/>
  <c r="F34"/>
  <c r="K33"/>
  <c r="J33"/>
  <c r="I33"/>
  <c r="H33"/>
  <c r="G33"/>
  <c r="F33"/>
  <c r="K32"/>
  <c r="J32"/>
  <c r="I32"/>
  <c r="H32"/>
  <c r="G32"/>
  <c r="F32"/>
  <c r="K31"/>
  <c r="J31"/>
  <c r="I31"/>
  <c r="H31"/>
  <c r="G31"/>
  <c r="F31"/>
  <c r="K30"/>
  <c r="J30"/>
  <c r="I30"/>
  <c r="H30"/>
  <c r="G30"/>
  <c r="F30"/>
  <c r="K29"/>
  <c r="J29"/>
  <c r="I29"/>
  <c r="H29"/>
  <c r="G29"/>
  <c r="F29"/>
  <c r="K28"/>
  <c r="J28"/>
  <c r="I28"/>
  <c r="H28"/>
  <c r="G28"/>
  <c r="F28"/>
  <c r="K27"/>
  <c r="J27"/>
  <c r="I27"/>
  <c r="H27"/>
  <c r="G27"/>
  <c r="F27"/>
  <c r="K26"/>
  <c r="J26"/>
  <c r="I26"/>
  <c r="H26"/>
  <c r="G26"/>
  <c r="F26"/>
  <c r="K25"/>
  <c r="J25"/>
  <c r="I25"/>
  <c r="H25"/>
  <c r="G25"/>
  <c r="F25"/>
  <c r="K24"/>
  <c r="J24"/>
  <c r="I24"/>
  <c r="H24"/>
  <c r="G24"/>
  <c r="F24"/>
  <c r="K23"/>
  <c r="J23"/>
  <c r="I23"/>
  <c r="H23"/>
  <c r="G23"/>
  <c r="F23"/>
  <c r="K22"/>
  <c r="J22"/>
  <c r="I22"/>
  <c r="H22"/>
  <c r="G22"/>
  <c r="F22"/>
  <c r="K21"/>
  <c r="J21"/>
  <c r="I21"/>
  <c r="H21"/>
  <c r="G21"/>
  <c r="F21"/>
  <c r="K20"/>
  <c r="J20"/>
  <c r="I20"/>
  <c r="H20"/>
  <c r="G20"/>
  <c r="F20"/>
  <c r="K19"/>
  <c r="J19"/>
  <c r="I19"/>
  <c r="H19"/>
  <c r="G19"/>
  <c r="F19"/>
  <c r="K18"/>
  <c r="J18"/>
  <c r="I18"/>
  <c r="H18"/>
  <c r="G18"/>
  <c r="F18"/>
  <c r="K17"/>
  <c r="J17"/>
  <c r="I17"/>
  <c r="H17"/>
  <c r="G17"/>
  <c r="F17"/>
  <c r="K16"/>
  <c r="J16"/>
  <c r="I16"/>
  <c r="H16"/>
  <c r="G16"/>
  <c r="F16"/>
  <c r="K15"/>
  <c r="J15"/>
  <c r="I15"/>
  <c r="H15"/>
  <c r="G15"/>
  <c r="F15"/>
  <c r="K14"/>
  <c r="J14"/>
  <c r="I14"/>
  <c r="H14"/>
  <c r="G14"/>
  <c r="F14"/>
  <c r="K13"/>
  <c r="J13"/>
  <c r="I13"/>
  <c r="H13"/>
  <c r="G13"/>
  <c r="F13"/>
  <c r="K12"/>
  <c r="J12"/>
  <c r="I12"/>
  <c r="H12"/>
  <c r="G12"/>
  <c r="F12"/>
  <c r="K11"/>
  <c r="J11"/>
  <c r="I11"/>
  <c r="H11"/>
  <c r="G11"/>
  <c r="F11"/>
  <c r="K10"/>
  <c r="J10"/>
  <c r="I10"/>
  <c r="H10"/>
  <c r="G10"/>
  <c r="F10"/>
  <c r="K9"/>
  <c r="J9"/>
  <c r="I9"/>
  <c r="H9"/>
  <c r="G9"/>
  <c r="F9"/>
  <c r="J7"/>
  <c r="I7"/>
  <c r="H7"/>
  <c r="G7"/>
  <c r="F7"/>
  <c r="G6"/>
  <c r="F6"/>
  <c r="K8"/>
  <c r="J8"/>
  <c r="I8"/>
  <c r="G8"/>
  <c r="F8"/>
  <c r="K84" i="35"/>
  <c r="J84"/>
  <c r="I84"/>
  <c r="H84"/>
  <c r="G84"/>
  <c r="F84"/>
  <c r="K83"/>
  <c r="J83"/>
  <c r="I83"/>
  <c r="H83"/>
  <c r="G83"/>
  <c r="F83"/>
  <c r="K82"/>
  <c r="J82"/>
  <c r="I82"/>
  <c r="H82"/>
  <c r="G82"/>
  <c r="F82"/>
  <c r="K81"/>
  <c r="J81"/>
  <c r="I81"/>
  <c r="H81"/>
  <c r="G81"/>
  <c r="F81"/>
  <c r="K80"/>
  <c r="J80"/>
  <c r="I80"/>
  <c r="H80"/>
  <c r="G80"/>
  <c r="F80"/>
  <c r="K79"/>
  <c r="J79"/>
  <c r="I79"/>
  <c r="H79"/>
  <c r="G79"/>
  <c r="F79"/>
  <c r="K78"/>
  <c r="J78"/>
  <c r="I78"/>
  <c r="H78"/>
  <c r="G78"/>
  <c r="F78"/>
  <c r="K77"/>
  <c r="J77"/>
  <c r="I77"/>
  <c r="H77"/>
  <c r="G77"/>
  <c r="F77"/>
  <c r="K76"/>
  <c r="J76"/>
  <c r="I76"/>
  <c r="H76"/>
  <c r="G76"/>
  <c r="F76"/>
  <c r="K75"/>
  <c r="J75"/>
  <c r="I75"/>
  <c r="H75"/>
  <c r="G75"/>
  <c r="F75"/>
  <c r="K74"/>
  <c r="J74"/>
  <c r="I74"/>
  <c r="H74"/>
  <c r="G74"/>
  <c r="F74"/>
  <c r="K73"/>
  <c r="J73"/>
  <c r="I73"/>
  <c r="H73"/>
  <c r="G73"/>
  <c r="F73"/>
  <c r="K72"/>
  <c r="J72"/>
  <c r="I72"/>
  <c r="H72"/>
  <c r="G72"/>
  <c r="F72"/>
  <c r="K71"/>
  <c r="J71"/>
  <c r="I71"/>
  <c r="H71"/>
  <c r="G71"/>
  <c r="F71"/>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K61"/>
  <c r="J61"/>
  <c r="I61"/>
  <c r="H61"/>
  <c r="G61"/>
  <c r="F61"/>
  <c r="K60"/>
  <c r="J60"/>
  <c r="I60"/>
  <c r="H60"/>
  <c r="G60"/>
  <c r="F60"/>
  <c r="K59"/>
  <c r="J59"/>
  <c r="I59"/>
  <c r="H59"/>
  <c r="G59"/>
  <c r="F59"/>
  <c r="K58"/>
  <c r="J58"/>
  <c r="I58"/>
  <c r="H58"/>
  <c r="G58"/>
  <c r="F58"/>
  <c r="K57"/>
  <c r="J57"/>
  <c r="I57"/>
  <c r="H57"/>
  <c r="G57"/>
  <c r="F57"/>
  <c r="K56"/>
  <c r="J56"/>
  <c r="I56"/>
  <c r="H56"/>
  <c r="G56"/>
  <c r="F56"/>
  <c r="K55"/>
  <c r="J55"/>
  <c r="I55"/>
  <c r="H55"/>
  <c r="G55"/>
  <c r="F55"/>
  <c r="K54"/>
  <c r="J54"/>
  <c r="I54"/>
  <c r="H54"/>
  <c r="G54"/>
  <c r="F54"/>
  <c r="K53"/>
  <c r="J53"/>
  <c r="I53"/>
  <c r="H53"/>
  <c r="G53"/>
  <c r="F53"/>
  <c r="K52"/>
  <c r="J52"/>
  <c r="I52"/>
  <c r="H52"/>
  <c r="G52"/>
  <c r="F52"/>
  <c r="K51"/>
  <c r="J51"/>
  <c r="I51"/>
  <c r="H51"/>
  <c r="G51"/>
  <c r="F51"/>
  <c r="K50"/>
  <c r="J50"/>
  <c r="I50"/>
  <c r="H50"/>
  <c r="G50"/>
  <c r="F50"/>
  <c r="K49"/>
  <c r="J49"/>
  <c r="I49"/>
  <c r="H49"/>
  <c r="G49"/>
  <c r="F49"/>
  <c r="K48"/>
  <c r="J48"/>
  <c r="I48"/>
  <c r="H48"/>
  <c r="G48"/>
  <c r="F48"/>
  <c r="K47"/>
  <c r="J47"/>
  <c r="I47"/>
  <c r="H47"/>
  <c r="G47"/>
  <c r="F47"/>
  <c r="K46"/>
  <c r="J46"/>
  <c r="I46"/>
  <c r="H46"/>
  <c r="G46"/>
  <c r="F46"/>
  <c r="K45"/>
  <c r="J45"/>
  <c r="I45"/>
  <c r="H45"/>
  <c r="G45"/>
  <c r="F45"/>
  <c r="K44"/>
  <c r="J44"/>
  <c r="I44"/>
  <c r="H44"/>
  <c r="G44"/>
  <c r="F44"/>
  <c r="K43"/>
  <c r="J43"/>
  <c r="I43"/>
  <c r="H43"/>
  <c r="G43"/>
  <c r="F43"/>
  <c r="K42"/>
  <c r="J42"/>
  <c r="I42"/>
  <c r="H42"/>
  <c r="G42"/>
  <c r="F42"/>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G34"/>
  <c r="F34"/>
  <c r="K33"/>
  <c r="J33"/>
  <c r="I33"/>
  <c r="H33"/>
  <c r="G33"/>
  <c r="F33"/>
  <c r="K32"/>
  <c r="J32"/>
  <c r="I32"/>
  <c r="H32"/>
  <c r="G32"/>
  <c r="F32"/>
  <c r="K31"/>
  <c r="J31"/>
  <c r="I31"/>
  <c r="H31"/>
  <c r="G31"/>
  <c r="F31"/>
  <c r="K30"/>
  <c r="J30"/>
  <c r="I30"/>
  <c r="H30"/>
  <c r="G30"/>
  <c r="F30"/>
  <c r="K29"/>
  <c r="J29"/>
  <c r="I29"/>
  <c r="H29"/>
  <c r="G29"/>
  <c r="F29"/>
  <c r="K28"/>
  <c r="J28"/>
  <c r="I28"/>
  <c r="H28"/>
  <c r="G28"/>
  <c r="F28"/>
  <c r="K27"/>
  <c r="J27"/>
  <c r="I27"/>
  <c r="H27"/>
  <c r="G27"/>
  <c r="F27"/>
  <c r="K26"/>
  <c r="J26"/>
  <c r="I26"/>
  <c r="H26"/>
  <c r="G26"/>
  <c r="F26"/>
  <c r="K25"/>
  <c r="J25"/>
  <c r="I25"/>
  <c r="H25"/>
  <c r="G25"/>
  <c r="F25"/>
  <c r="K24"/>
  <c r="J24"/>
  <c r="I24"/>
  <c r="H24"/>
  <c r="G24"/>
  <c r="F24"/>
  <c r="K23"/>
  <c r="J23"/>
  <c r="I23"/>
  <c r="H23"/>
  <c r="G23"/>
  <c r="F23"/>
  <c r="K22"/>
  <c r="J22"/>
  <c r="I22"/>
  <c r="H22"/>
  <c r="G22"/>
  <c r="F22"/>
  <c r="K21"/>
  <c r="J21"/>
  <c r="I21"/>
  <c r="H21"/>
  <c r="G21"/>
  <c r="F21"/>
  <c r="K20"/>
  <c r="J20"/>
  <c r="I20"/>
  <c r="H20"/>
  <c r="G20"/>
  <c r="F20"/>
  <c r="K19"/>
  <c r="J19"/>
  <c r="I19"/>
  <c r="H19"/>
  <c r="G19"/>
  <c r="F19"/>
  <c r="K18"/>
  <c r="J18"/>
  <c r="I18"/>
  <c r="H18"/>
  <c r="G18"/>
  <c r="F18"/>
  <c r="K17"/>
  <c r="J17"/>
  <c r="I17"/>
  <c r="H17"/>
  <c r="G17"/>
  <c r="F17"/>
  <c r="K16"/>
  <c r="J16"/>
  <c r="I16"/>
  <c r="H16"/>
  <c r="G16"/>
  <c r="F16"/>
  <c r="K15"/>
  <c r="J15"/>
  <c r="I15"/>
  <c r="H15"/>
  <c r="G15"/>
  <c r="F15"/>
  <c r="K14"/>
  <c r="J14"/>
  <c r="I14"/>
  <c r="H14"/>
  <c r="G14"/>
  <c r="F14"/>
  <c r="K11"/>
  <c r="H11"/>
  <c r="G11"/>
  <c r="F11"/>
  <c r="K8"/>
  <c r="I8"/>
  <c r="G8"/>
  <c r="F8"/>
  <c r="K13"/>
  <c r="J13"/>
  <c r="I13"/>
  <c r="G13"/>
  <c r="F13"/>
  <c r="J10"/>
  <c r="I10"/>
  <c r="G10"/>
  <c r="F10"/>
  <c r="K12"/>
  <c r="J12"/>
  <c r="I12"/>
  <c r="G12"/>
  <c r="F12"/>
  <c r="K9"/>
  <c r="J9"/>
  <c r="I9"/>
  <c r="G9"/>
  <c r="F9"/>
  <c r="K7"/>
  <c r="I7"/>
  <c r="F7"/>
  <c r="K6"/>
  <c r="I6"/>
  <c r="H6"/>
  <c r="K84" i="29"/>
  <c r="J84"/>
  <c r="I84"/>
  <c r="H84"/>
  <c r="G84"/>
  <c r="F84"/>
  <c r="K83"/>
  <c r="J83"/>
  <c r="I83"/>
  <c r="H83"/>
  <c r="G83"/>
  <c r="F83"/>
  <c r="K82"/>
  <c r="J82"/>
  <c r="I82"/>
  <c r="H82"/>
  <c r="G82"/>
  <c r="F82"/>
  <c r="K81"/>
  <c r="J81"/>
  <c r="I81"/>
  <c r="H81"/>
  <c r="G81"/>
  <c r="F81"/>
  <c r="K80"/>
  <c r="J80"/>
  <c r="I80"/>
  <c r="H80"/>
  <c r="G80"/>
  <c r="F80"/>
  <c r="K79"/>
  <c r="J79"/>
  <c r="I79"/>
  <c r="H79"/>
  <c r="G79"/>
  <c r="F79"/>
  <c r="K78"/>
  <c r="J78"/>
  <c r="I78"/>
  <c r="H78"/>
  <c r="G78"/>
  <c r="F78"/>
  <c r="K77"/>
  <c r="J77"/>
  <c r="I77"/>
  <c r="H77"/>
  <c r="G77"/>
  <c r="F77"/>
  <c r="K76"/>
  <c r="J76"/>
  <c r="I76"/>
  <c r="H76"/>
  <c r="G76"/>
  <c r="F76"/>
  <c r="K75"/>
  <c r="J75"/>
  <c r="I75"/>
  <c r="H75"/>
  <c r="G75"/>
  <c r="F75"/>
  <c r="K74"/>
  <c r="J74"/>
  <c r="I74"/>
  <c r="H74"/>
  <c r="G74"/>
  <c r="F74"/>
  <c r="K73"/>
  <c r="J73"/>
  <c r="I73"/>
  <c r="H73"/>
  <c r="G73"/>
  <c r="F73"/>
  <c r="K72"/>
  <c r="J72"/>
  <c r="I72"/>
  <c r="H72"/>
  <c r="G72"/>
  <c r="F72"/>
  <c r="K71"/>
  <c r="J71"/>
  <c r="I71"/>
  <c r="H71"/>
  <c r="G71"/>
  <c r="F71"/>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K61"/>
  <c r="J61"/>
  <c r="I61"/>
  <c r="H61"/>
  <c r="G61"/>
  <c r="F61"/>
  <c r="K60"/>
  <c r="J60"/>
  <c r="I60"/>
  <c r="H60"/>
  <c r="G60"/>
  <c r="F60"/>
  <c r="K59"/>
  <c r="J59"/>
  <c r="I59"/>
  <c r="H59"/>
  <c r="G59"/>
  <c r="F59"/>
  <c r="K58"/>
  <c r="J58"/>
  <c r="I58"/>
  <c r="H58"/>
  <c r="G58"/>
  <c r="F58"/>
  <c r="K57"/>
  <c r="J57"/>
  <c r="I57"/>
  <c r="H57"/>
  <c r="G57"/>
  <c r="F57"/>
  <c r="K56"/>
  <c r="J56"/>
  <c r="I56"/>
  <c r="H56"/>
  <c r="G56"/>
  <c r="F56"/>
  <c r="K55"/>
  <c r="J55"/>
  <c r="I55"/>
  <c r="H55"/>
  <c r="G55"/>
  <c r="F55"/>
  <c r="K54"/>
  <c r="J54"/>
  <c r="I54"/>
  <c r="H54"/>
  <c r="G54"/>
  <c r="F54"/>
  <c r="K53"/>
  <c r="J53"/>
  <c r="I53"/>
  <c r="H53"/>
  <c r="G53"/>
  <c r="F53"/>
  <c r="K52"/>
  <c r="J52"/>
  <c r="I52"/>
  <c r="H52"/>
  <c r="G52"/>
  <c r="F52"/>
  <c r="K51"/>
  <c r="J51"/>
  <c r="I51"/>
  <c r="H51"/>
  <c r="G51"/>
  <c r="F51"/>
  <c r="K50"/>
  <c r="J50"/>
  <c r="I50"/>
  <c r="H50"/>
  <c r="G50"/>
  <c r="F50"/>
  <c r="K49"/>
  <c r="J49"/>
  <c r="I49"/>
  <c r="H49"/>
  <c r="G49"/>
  <c r="F49"/>
  <c r="K48"/>
  <c r="J48"/>
  <c r="I48"/>
  <c r="H48"/>
  <c r="G48"/>
  <c r="F48"/>
  <c r="K47"/>
  <c r="J47"/>
  <c r="I47"/>
  <c r="H47"/>
  <c r="G47"/>
  <c r="F47"/>
  <c r="K46"/>
  <c r="J46"/>
  <c r="I46"/>
  <c r="H46"/>
  <c r="G46"/>
  <c r="F46"/>
  <c r="K45"/>
  <c r="J45"/>
  <c r="I45"/>
  <c r="H45"/>
  <c r="G45"/>
  <c r="F45"/>
  <c r="K44"/>
  <c r="J44"/>
  <c r="I44"/>
  <c r="H44"/>
  <c r="G44"/>
  <c r="F44"/>
  <c r="K43"/>
  <c r="J43"/>
  <c r="I43"/>
  <c r="H43"/>
  <c r="G43"/>
  <c r="F43"/>
  <c r="K42"/>
  <c r="J42"/>
  <c r="I42"/>
  <c r="H42"/>
  <c r="G42"/>
  <c r="F42"/>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G34"/>
  <c r="F34"/>
  <c r="K33"/>
  <c r="J33"/>
  <c r="I33"/>
  <c r="H33"/>
  <c r="G33"/>
  <c r="F33"/>
  <c r="K32"/>
  <c r="J32"/>
  <c r="I32"/>
  <c r="H32"/>
  <c r="G32"/>
  <c r="F32"/>
  <c r="K31"/>
  <c r="J31"/>
  <c r="I31"/>
  <c r="H31"/>
  <c r="G31"/>
  <c r="F31"/>
  <c r="K30"/>
  <c r="J30"/>
  <c r="I30"/>
  <c r="H30"/>
  <c r="G30"/>
  <c r="F30"/>
  <c r="K29"/>
  <c r="J29"/>
  <c r="I29"/>
  <c r="H29"/>
  <c r="G29"/>
  <c r="F29"/>
  <c r="K28"/>
  <c r="J28"/>
  <c r="I28"/>
  <c r="H28"/>
  <c r="G28"/>
  <c r="F28"/>
  <c r="K27"/>
  <c r="J27"/>
  <c r="I27"/>
  <c r="H27"/>
  <c r="G27"/>
  <c r="F27"/>
  <c r="K26"/>
  <c r="J26"/>
  <c r="I26"/>
  <c r="H26"/>
  <c r="G26"/>
  <c r="F26"/>
  <c r="K25"/>
  <c r="J25"/>
  <c r="I25"/>
  <c r="H25"/>
  <c r="G25"/>
  <c r="F25"/>
  <c r="K24"/>
  <c r="J24"/>
  <c r="I24"/>
  <c r="H24"/>
  <c r="G24"/>
  <c r="F24"/>
  <c r="K23"/>
  <c r="J23"/>
  <c r="I23"/>
  <c r="H23"/>
  <c r="G23"/>
  <c r="F23"/>
  <c r="K22"/>
  <c r="J22"/>
  <c r="I22"/>
  <c r="H22"/>
  <c r="G22"/>
  <c r="F22"/>
  <c r="K21"/>
  <c r="J21"/>
  <c r="I21"/>
  <c r="H21"/>
  <c r="G21"/>
  <c r="F21"/>
  <c r="K20"/>
  <c r="J20"/>
  <c r="I20"/>
  <c r="H20"/>
  <c r="G20"/>
  <c r="F20"/>
  <c r="K19"/>
  <c r="J19"/>
  <c r="I19"/>
  <c r="H19"/>
  <c r="G19"/>
  <c r="F19"/>
  <c r="K18"/>
  <c r="J18"/>
  <c r="I18"/>
  <c r="H18"/>
  <c r="G18"/>
  <c r="F18"/>
  <c r="K17"/>
  <c r="J17"/>
  <c r="I17"/>
  <c r="H17"/>
  <c r="G17"/>
  <c r="F17"/>
  <c r="K16"/>
  <c r="J16"/>
  <c r="I16"/>
  <c r="H16"/>
  <c r="G16"/>
  <c r="F16"/>
  <c r="K15"/>
  <c r="J15"/>
  <c r="I15"/>
  <c r="H15"/>
  <c r="G15"/>
  <c r="F15"/>
  <c r="K14"/>
  <c r="J14"/>
  <c r="I14"/>
  <c r="H14"/>
  <c r="G14"/>
  <c r="F14"/>
  <c r="K13"/>
  <c r="J13"/>
  <c r="I13"/>
  <c r="H13"/>
  <c r="G13"/>
  <c r="F13"/>
  <c r="K12"/>
  <c r="J12"/>
  <c r="I12"/>
  <c r="H12"/>
  <c r="G12"/>
  <c r="F12"/>
  <c r="K11"/>
  <c r="J11"/>
  <c r="I11"/>
  <c r="H11"/>
  <c r="G11"/>
  <c r="F11"/>
  <c r="K10"/>
  <c r="J10"/>
  <c r="I10"/>
  <c r="H10"/>
  <c r="G10"/>
  <c r="F10"/>
  <c r="K9"/>
  <c r="J9"/>
  <c r="I9"/>
  <c r="H9"/>
  <c r="G9"/>
  <c r="K8"/>
  <c r="J8"/>
  <c r="I8"/>
  <c r="H8"/>
  <c r="G8"/>
  <c r="K7"/>
  <c r="J7"/>
  <c r="I7"/>
  <c r="H7"/>
  <c r="G7"/>
  <c r="K6"/>
  <c r="J6"/>
  <c r="I6"/>
  <c r="H6"/>
  <c r="G6"/>
  <c r="K84" i="7"/>
  <c r="J84"/>
  <c r="I84"/>
  <c r="H84"/>
  <c r="G84"/>
  <c r="F84"/>
  <c r="K83"/>
  <c r="J83"/>
  <c r="I83"/>
  <c r="H83"/>
  <c r="G83"/>
  <c r="F83"/>
  <c r="K82"/>
  <c r="J82"/>
  <c r="I82"/>
  <c r="H82"/>
  <c r="G82"/>
  <c r="F82"/>
  <c r="K81"/>
  <c r="J81"/>
  <c r="I81"/>
  <c r="H81"/>
  <c r="G81"/>
  <c r="F81"/>
  <c r="K80"/>
  <c r="J80"/>
  <c r="I80"/>
  <c r="H80"/>
  <c r="G80"/>
  <c r="F80"/>
  <c r="K79"/>
  <c r="J79"/>
  <c r="I79"/>
  <c r="H79"/>
  <c r="G79"/>
  <c r="F79"/>
  <c r="K78"/>
  <c r="J78"/>
  <c r="I78"/>
  <c r="H78"/>
  <c r="G78"/>
  <c r="F78"/>
  <c r="K77"/>
  <c r="J77"/>
  <c r="I77"/>
  <c r="H77"/>
  <c r="G77"/>
  <c r="F77"/>
  <c r="K76"/>
  <c r="J76"/>
  <c r="I76"/>
  <c r="H76"/>
  <c r="G76"/>
  <c r="F76"/>
  <c r="K75"/>
  <c r="J75"/>
  <c r="I75"/>
  <c r="H75"/>
  <c r="G75"/>
  <c r="F75"/>
  <c r="K74"/>
  <c r="J74"/>
  <c r="I74"/>
  <c r="H74"/>
  <c r="G74"/>
  <c r="F74"/>
  <c r="K73"/>
  <c r="J73"/>
  <c r="I73"/>
  <c r="H73"/>
  <c r="G73"/>
  <c r="F73"/>
  <c r="K72"/>
  <c r="J72"/>
  <c r="I72"/>
  <c r="H72"/>
  <c r="G72"/>
  <c r="F72"/>
  <c r="K71"/>
  <c r="J71"/>
  <c r="I71"/>
  <c r="H71"/>
  <c r="G71"/>
  <c r="F71"/>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K61"/>
  <c r="J61"/>
  <c r="I61"/>
  <c r="H61"/>
  <c r="G61"/>
  <c r="F61"/>
  <c r="K60"/>
  <c r="J60"/>
  <c r="I60"/>
  <c r="H60"/>
  <c r="G60"/>
  <c r="F60"/>
  <c r="K59"/>
  <c r="J59"/>
  <c r="I59"/>
  <c r="H59"/>
  <c r="G59"/>
  <c r="F59"/>
  <c r="K58"/>
  <c r="J58"/>
  <c r="I58"/>
  <c r="H58"/>
  <c r="G58"/>
  <c r="F58"/>
  <c r="K57"/>
  <c r="J57"/>
  <c r="I57"/>
  <c r="H57"/>
  <c r="G57"/>
  <c r="F57"/>
  <c r="K56"/>
  <c r="J56"/>
  <c r="I56"/>
  <c r="H56"/>
  <c r="G56"/>
  <c r="F56"/>
  <c r="K55"/>
  <c r="J55"/>
  <c r="I55"/>
  <c r="H55"/>
  <c r="G55"/>
  <c r="F55"/>
  <c r="K54"/>
  <c r="J54"/>
  <c r="I54"/>
  <c r="H54"/>
  <c r="G54"/>
  <c r="F54"/>
  <c r="K53"/>
  <c r="J53"/>
  <c r="I53"/>
  <c r="H53"/>
  <c r="G53"/>
  <c r="F53"/>
  <c r="K52"/>
  <c r="J52"/>
  <c r="I52"/>
  <c r="H52"/>
  <c r="G52"/>
  <c r="F52"/>
  <c r="K51"/>
  <c r="J51"/>
  <c r="I51"/>
  <c r="H51"/>
  <c r="G51"/>
  <c r="F51"/>
  <c r="K50"/>
  <c r="J50"/>
  <c r="I50"/>
  <c r="H50"/>
  <c r="G50"/>
  <c r="F50"/>
  <c r="K49"/>
  <c r="J49"/>
  <c r="I49"/>
  <c r="H49"/>
  <c r="G49"/>
  <c r="F49"/>
  <c r="K48"/>
  <c r="J48"/>
  <c r="I48"/>
  <c r="H48"/>
  <c r="G48"/>
  <c r="F48"/>
  <c r="K47"/>
  <c r="J47"/>
  <c r="I47"/>
  <c r="H47"/>
  <c r="G47"/>
  <c r="F47"/>
  <c r="K46"/>
  <c r="J46"/>
  <c r="I46"/>
  <c r="H46"/>
  <c r="G46"/>
  <c r="F46"/>
  <c r="K45"/>
  <c r="J45"/>
  <c r="I45"/>
  <c r="H45"/>
  <c r="G45"/>
  <c r="F45"/>
  <c r="K44"/>
  <c r="J44"/>
  <c r="I44"/>
  <c r="H44"/>
  <c r="G44"/>
  <c r="F44"/>
  <c r="K43"/>
  <c r="J43"/>
  <c r="I43"/>
  <c r="H43"/>
  <c r="G43"/>
  <c r="F43"/>
  <c r="K42"/>
  <c r="J42"/>
  <c r="I42"/>
  <c r="H42"/>
  <c r="G42"/>
  <c r="F42"/>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G34"/>
  <c r="F34"/>
  <c r="K33"/>
  <c r="J33"/>
  <c r="I33"/>
  <c r="H33"/>
  <c r="G33"/>
  <c r="F33"/>
  <c r="K32"/>
  <c r="J32"/>
  <c r="I32"/>
  <c r="H32"/>
  <c r="G32"/>
  <c r="F32"/>
  <c r="K31"/>
  <c r="J31"/>
  <c r="I31"/>
  <c r="H31"/>
  <c r="G31"/>
  <c r="F31"/>
  <c r="K30"/>
  <c r="J30"/>
  <c r="I30"/>
  <c r="H30"/>
  <c r="G30"/>
  <c r="F30"/>
  <c r="K29"/>
  <c r="J29"/>
  <c r="I29"/>
  <c r="H29"/>
  <c r="G29"/>
  <c r="F29"/>
  <c r="K28"/>
  <c r="J28"/>
  <c r="I28"/>
  <c r="H28"/>
  <c r="G28"/>
  <c r="F28"/>
  <c r="K27"/>
  <c r="J27"/>
  <c r="I27"/>
  <c r="H27"/>
  <c r="G27"/>
  <c r="F27"/>
  <c r="K26"/>
  <c r="J26"/>
  <c r="I26"/>
  <c r="H26"/>
  <c r="G26"/>
  <c r="F26"/>
  <c r="K25"/>
  <c r="J25"/>
  <c r="I25"/>
  <c r="H25"/>
  <c r="G25"/>
  <c r="F25"/>
  <c r="K24"/>
  <c r="J24"/>
  <c r="I24"/>
  <c r="H24"/>
  <c r="G24"/>
  <c r="F24"/>
  <c r="K23"/>
  <c r="J23"/>
  <c r="I23"/>
  <c r="H23"/>
  <c r="G23"/>
  <c r="F23"/>
  <c r="K22"/>
  <c r="J22"/>
  <c r="I22"/>
  <c r="H22"/>
  <c r="G22"/>
  <c r="F22"/>
  <c r="K21"/>
  <c r="J21"/>
  <c r="I21"/>
  <c r="H21"/>
  <c r="G21"/>
  <c r="F21"/>
  <c r="K20"/>
  <c r="J20"/>
  <c r="I20"/>
  <c r="H20"/>
  <c r="G20"/>
  <c r="F20"/>
  <c r="K19"/>
  <c r="J19"/>
  <c r="I19"/>
  <c r="H19"/>
  <c r="G19"/>
  <c r="F19"/>
  <c r="K18"/>
  <c r="J18"/>
  <c r="I18"/>
  <c r="H18"/>
  <c r="G18"/>
  <c r="F18"/>
  <c r="K17"/>
  <c r="J17"/>
  <c r="I17"/>
  <c r="H17"/>
  <c r="G17"/>
  <c r="F17"/>
  <c r="K16"/>
  <c r="J16"/>
  <c r="I16"/>
  <c r="H16"/>
  <c r="G16"/>
  <c r="F16"/>
  <c r="K15"/>
  <c r="J15"/>
  <c r="I15"/>
  <c r="H15"/>
  <c r="G15"/>
  <c r="F15"/>
  <c r="K14"/>
  <c r="J14"/>
  <c r="I14"/>
  <c r="H14"/>
  <c r="G14"/>
  <c r="F14"/>
  <c r="K9"/>
  <c r="J9"/>
  <c r="H9"/>
  <c r="G9"/>
  <c r="F9"/>
  <c r="K13"/>
  <c r="J13"/>
  <c r="H13"/>
  <c r="G13"/>
  <c r="F13"/>
  <c r="K11"/>
  <c r="J11"/>
  <c r="I11"/>
  <c r="G11"/>
  <c r="F11"/>
  <c r="K12"/>
  <c r="J12"/>
  <c r="I12"/>
  <c r="H12"/>
  <c r="F12"/>
  <c r="K7"/>
  <c r="J7"/>
  <c r="H7"/>
  <c r="G7"/>
  <c r="K6"/>
  <c r="J6"/>
  <c r="I6"/>
  <c r="H6"/>
  <c r="K10"/>
  <c r="J10"/>
  <c r="I10"/>
  <c r="H10"/>
  <c r="G10"/>
  <c r="K8"/>
  <c r="J8"/>
  <c r="I8"/>
  <c r="H8"/>
  <c r="G8"/>
  <c r="K84" i="41"/>
  <c r="J84"/>
  <c r="I84"/>
  <c r="H84"/>
  <c r="G84"/>
  <c r="F84"/>
  <c r="K83"/>
  <c r="J83"/>
  <c r="I83"/>
  <c r="H83"/>
  <c r="G83"/>
  <c r="F83"/>
  <c r="K82"/>
  <c r="J82"/>
  <c r="I82"/>
  <c r="H82"/>
  <c r="G82"/>
  <c r="F82"/>
  <c r="K81"/>
  <c r="J81"/>
  <c r="I81"/>
  <c r="H81"/>
  <c r="G81"/>
  <c r="F81"/>
  <c r="K80"/>
  <c r="J80"/>
  <c r="I80"/>
  <c r="H80"/>
  <c r="G80"/>
  <c r="F80"/>
  <c r="K79"/>
  <c r="J79"/>
  <c r="I79"/>
  <c r="H79"/>
  <c r="G79"/>
  <c r="F79"/>
  <c r="K78"/>
  <c r="J78"/>
  <c r="I78"/>
  <c r="H78"/>
  <c r="G78"/>
  <c r="F78"/>
  <c r="K77"/>
  <c r="J77"/>
  <c r="I77"/>
  <c r="H77"/>
  <c r="G77"/>
  <c r="F77"/>
  <c r="K76"/>
  <c r="J76"/>
  <c r="I76"/>
  <c r="H76"/>
  <c r="G76"/>
  <c r="F76"/>
  <c r="K75"/>
  <c r="J75"/>
  <c r="I75"/>
  <c r="H75"/>
  <c r="G75"/>
  <c r="F75"/>
  <c r="K74"/>
  <c r="J74"/>
  <c r="I74"/>
  <c r="H74"/>
  <c r="G74"/>
  <c r="F74"/>
  <c r="K73"/>
  <c r="J73"/>
  <c r="I73"/>
  <c r="H73"/>
  <c r="G73"/>
  <c r="F73"/>
  <c r="K72"/>
  <c r="J72"/>
  <c r="I72"/>
  <c r="H72"/>
  <c r="G72"/>
  <c r="F72"/>
  <c r="K71"/>
  <c r="J71"/>
  <c r="I71"/>
  <c r="H71"/>
  <c r="G71"/>
  <c r="F71"/>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K61"/>
  <c r="J61"/>
  <c r="I61"/>
  <c r="H61"/>
  <c r="G61"/>
  <c r="F61"/>
  <c r="K60"/>
  <c r="J60"/>
  <c r="I60"/>
  <c r="H60"/>
  <c r="G60"/>
  <c r="F60"/>
  <c r="K59"/>
  <c r="J59"/>
  <c r="I59"/>
  <c r="H59"/>
  <c r="G59"/>
  <c r="F59"/>
  <c r="K58"/>
  <c r="J58"/>
  <c r="I58"/>
  <c r="H58"/>
  <c r="G58"/>
  <c r="F58"/>
  <c r="K57"/>
  <c r="J57"/>
  <c r="I57"/>
  <c r="H57"/>
  <c r="G57"/>
  <c r="F57"/>
  <c r="K56"/>
  <c r="J56"/>
  <c r="I56"/>
  <c r="H56"/>
  <c r="G56"/>
  <c r="F56"/>
  <c r="K55"/>
  <c r="J55"/>
  <c r="I55"/>
  <c r="H55"/>
  <c r="G55"/>
  <c r="F55"/>
  <c r="K54"/>
  <c r="J54"/>
  <c r="I54"/>
  <c r="H54"/>
  <c r="G54"/>
  <c r="F54"/>
  <c r="K53"/>
  <c r="J53"/>
  <c r="I53"/>
  <c r="H53"/>
  <c r="G53"/>
  <c r="F53"/>
  <c r="K52"/>
  <c r="J52"/>
  <c r="I52"/>
  <c r="H52"/>
  <c r="G52"/>
  <c r="F52"/>
  <c r="K51"/>
  <c r="J51"/>
  <c r="I51"/>
  <c r="H51"/>
  <c r="G51"/>
  <c r="F51"/>
  <c r="K50"/>
  <c r="J50"/>
  <c r="I50"/>
  <c r="H50"/>
  <c r="G50"/>
  <c r="F50"/>
  <c r="K49"/>
  <c r="J49"/>
  <c r="I49"/>
  <c r="H49"/>
  <c r="G49"/>
  <c r="F49"/>
  <c r="K48"/>
  <c r="J48"/>
  <c r="I48"/>
  <c r="H48"/>
  <c r="G48"/>
  <c r="F48"/>
  <c r="K47"/>
  <c r="J47"/>
  <c r="I47"/>
  <c r="H47"/>
  <c r="G47"/>
  <c r="F47"/>
  <c r="K46"/>
  <c r="J46"/>
  <c r="I46"/>
  <c r="H46"/>
  <c r="G46"/>
  <c r="F46"/>
  <c r="K45"/>
  <c r="J45"/>
  <c r="I45"/>
  <c r="H45"/>
  <c r="G45"/>
  <c r="F45"/>
  <c r="K44"/>
  <c r="J44"/>
  <c r="I44"/>
  <c r="H44"/>
  <c r="G44"/>
  <c r="F44"/>
  <c r="K43"/>
  <c r="J43"/>
  <c r="I43"/>
  <c r="H43"/>
  <c r="G43"/>
  <c r="F43"/>
  <c r="K42"/>
  <c r="J42"/>
  <c r="I42"/>
  <c r="H42"/>
  <c r="G42"/>
  <c r="F42"/>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G34"/>
  <c r="F34"/>
  <c r="K33"/>
  <c r="J33"/>
  <c r="I33"/>
  <c r="H33"/>
  <c r="G33"/>
  <c r="F33"/>
  <c r="K32"/>
  <c r="J32"/>
  <c r="I32"/>
  <c r="H32"/>
  <c r="G32"/>
  <c r="F32"/>
  <c r="K31"/>
  <c r="J31"/>
  <c r="I31"/>
  <c r="H31"/>
  <c r="G31"/>
  <c r="F31"/>
  <c r="K30"/>
  <c r="J30"/>
  <c r="I30"/>
  <c r="H30"/>
  <c r="G30"/>
  <c r="F30"/>
  <c r="K29"/>
  <c r="J29"/>
  <c r="I29"/>
  <c r="H29"/>
  <c r="G29"/>
  <c r="F29"/>
  <c r="K28"/>
  <c r="J28"/>
  <c r="I28"/>
  <c r="H28"/>
  <c r="G28"/>
  <c r="F28"/>
  <c r="K27"/>
  <c r="J27"/>
  <c r="I27"/>
  <c r="H27"/>
  <c r="G27"/>
  <c r="F27"/>
  <c r="K26"/>
  <c r="J26"/>
  <c r="I26"/>
  <c r="H26"/>
  <c r="G26"/>
  <c r="F26"/>
  <c r="K25"/>
  <c r="J25"/>
  <c r="I25"/>
  <c r="H25"/>
  <c r="G25"/>
  <c r="F25"/>
  <c r="K24"/>
  <c r="J24"/>
  <c r="I24"/>
  <c r="H24"/>
  <c r="G24"/>
  <c r="F24"/>
  <c r="K23"/>
  <c r="J23"/>
  <c r="I23"/>
  <c r="H23"/>
  <c r="G23"/>
  <c r="F23"/>
  <c r="K22"/>
  <c r="J22"/>
  <c r="I22"/>
  <c r="H22"/>
  <c r="G22"/>
  <c r="F22"/>
  <c r="K21"/>
  <c r="J21"/>
  <c r="I21"/>
  <c r="H21"/>
  <c r="G21"/>
  <c r="F21"/>
  <c r="K20"/>
  <c r="J20"/>
  <c r="I20"/>
  <c r="H20"/>
  <c r="G20"/>
  <c r="F20"/>
  <c r="K19"/>
  <c r="J19"/>
  <c r="I19"/>
  <c r="H19"/>
  <c r="G19"/>
  <c r="F19"/>
  <c r="K18"/>
  <c r="J18"/>
  <c r="I18"/>
  <c r="H18"/>
  <c r="G18"/>
  <c r="F18"/>
  <c r="K17"/>
  <c r="J17"/>
  <c r="I17"/>
  <c r="H17"/>
  <c r="G17"/>
  <c r="F17"/>
  <c r="K16"/>
  <c r="J16"/>
  <c r="I16"/>
  <c r="H16"/>
  <c r="G16"/>
  <c r="F16"/>
  <c r="K15"/>
  <c r="J15"/>
  <c r="I15"/>
  <c r="H15"/>
  <c r="G15"/>
  <c r="F15"/>
  <c r="K14"/>
  <c r="J14"/>
  <c r="I14"/>
  <c r="H14"/>
  <c r="G14"/>
  <c r="F14"/>
  <c r="K13"/>
  <c r="J13"/>
  <c r="I13"/>
  <c r="H13"/>
  <c r="G13"/>
  <c r="F13"/>
  <c r="K12"/>
  <c r="J12"/>
  <c r="I12"/>
  <c r="H12"/>
  <c r="G12"/>
  <c r="F12"/>
  <c r="K11"/>
  <c r="J11"/>
  <c r="I11"/>
  <c r="H11"/>
  <c r="G11"/>
  <c r="F11"/>
  <c r="K10"/>
  <c r="J10"/>
  <c r="I10"/>
  <c r="H10"/>
  <c r="G10"/>
  <c r="F10"/>
  <c r="K9"/>
  <c r="J9"/>
  <c r="I9"/>
  <c r="H9"/>
  <c r="G9"/>
  <c r="F9"/>
  <c r="K8"/>
  <c r="J8"/>
  <c r="I8"/>
  <c r="H8"/>
  <c r="G8"/>
  <c r="F8"/>
  <c r="K7"/>
  <c r="J7"/>
  <c r="I7"/>
  <c r="H7"/>
  <c r="G7"/>
  <c r="K6"/>
  <c r="J6"/>
  <c r="I6"/>
  <c r="H6"/>
  <c r="G6"/>
  <c r="K84" i="30"/>
  <c r="J84"/>
  <c r="I84"/>
  <c r="H84"/>
  <c r="G84"/>
  <c r="F84"/>
  <c r="K83"/>
  <c r="J83"/>
  <c r="I83"/>
  <c r="H83"/>
  <c r="G83"/>
  <c r="F83"/>
  <c r="K82"/>
  <c r="J82"/>
  <c r="I82"/>
  <c r="H82"/>
  <c r="G82"/>
  <c r="F82"/>
  <c r="K81"/>
  <c r="J81"/>
  <c r="I81"/>
  <c r="H81"/>
  <c r="G81"/>
  <c r="F81"/>
  <c r="K80"/>
  <c r="J80"/>
  <c r="I80"/>
  <c r="H80"/>
  <c r="G80"/>
  <c r="F80"/>
  <c r="K79"/>
  <c r="J79"/>
  <c r="I79"/>
  <c r="H79"/>
  <c r="G79"/>
  <c r="F79"/>
  <c r="K78"/>
  <c r="J78"/>
  <c r="I78"/>
  <c r="H78"/>
  <c r="G78"/>
  <c r="F78"/>
  <c r="K77"/>
  <c r="J77"/>
  <c r="I77"/>
  <c r="H77"/>
  <c r="G77"/>
  <c r="F77"/>
  <c r="K76"/>
  <c r="J76"/>
  <c r="I76"/>
  <c r="H76"/>
  <c r="G76"/>
  <c r="F76"/>
  <c r="K75"/>
  <c r="J75"/>
  <c r="I75"/>
  <c r="H75"/>
  <c r="G75"/>
  <c r="F75"/>
  <c r="K74"/>
  <c r="J74"/>
  <c r="I74"/>
  <c r="H74"/>
  <c r="G74"/>
  <c r="F74"/>
  <c r="K73"/>
  <c r="J73"/>
  <c r="I73"/>
  <c r="H73"/>
  <c r="G73"/>
  <c r="F73"/>
  <c r="K72"/>
  <c r="J72"/>
  <c r="I72"/>
  <c r="H72"/>
  <c r="G72"/>
  <c r="F72"/>
  <c r="K71"/>
  <c r="J71"/>
  <c r="I71"/>
  <c r="H71"/>
  <c r="G71"/>
  <c r="F71"/>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K61"/>
  <c r="J61"/>
  <c r="I61"/>
  <c r="H61"/>
  <c r="G61"/>
  <c r="F61"/>
  <c r="K60"/>
  <c r="J60"/>
  <c r="I60"/>
  <c r="H60"/>
  <c r="G60"/>
  <c r="F60"/>
  <c r="K59"/>
  <c r="J59"/>
  <c r="I59"/>
  <c r="H59"/>
  <c r="G59"/>
  <c r="F59"/>
  <c r="K58"/>
  <c r="J58"/>
  <c r="I58"/>
  <c r="H58"/>
  <c r="G58"/>
  <c r="F58"/>
  <c r="K57"/>
  <c r="J57"/>
  <c r="I57"/>
  <c r="H57"/>
  <c r="G57"/>
  <c r="F57"/>
  <c r="K56"/>
  <c r="J56"/>
  <c r="I56"/>
  <c r="H56"/>
  <c r="G56"/>
  <c r="F56"/>
  <c r="K55"/>
  <c r="J55"/>
  <c r="I55"/>
  <c r="H55"/>
  <c r="G55"/>
  <c r="F55"/>
  <c r="K54"/>
  <c r="J54"/>
  <c r="I54"/>
  <c r="H54"/>
  <c r="G54"/>
  <c r="F54"/>
  <c r="K53"/>
  <c r="J53"/>
  <c r="I53"/>
  <c r="H53"/>
  <c r="G53"/>
  <c r="F53"/>
  <c r="K52"/>
  <c r="J52"/>
  <c r="I52"/>
  <c r="H52"/>
  <c r="G52"/>
  <c r="F52"/>
  <c r="K51"/>
  <c r="J51"/>
  <c r="I51"/>
  <c r="H51"/>
  <c r="G51"/>
  <c r="F51"/>
  <c r="K50"/>
  <c r="J50"/>
  <c r="I50"/>
  <c r="H50"/>
  <c r="G50"/>
  <c r="F50"/>
  <c r="K49"/>
  <c r="J49"/>
  <c r="I49"/>
  <c r="H49"/>
  <c r="G49"/>
  <c r="F49"/>
  <c r="K48"/>
  <c r="J48"/>
  <c r="I48"/>
  <c r="H48"/>
  <c r="G48"/>
  <c r="F48"/>
  <c r="K47"/>
  <c r="J47"/>
  <c r="I47"/>
  <c r="H47"/>
  <c r="G47"/>
  <c r="F47"/>
  <c r="K46"/>
  <c r="J46"/>
  <c r="I46"/>
  <c r="H46"/>
  <c r="G46"/>
  <c r="F46"/>
  <c r="K45"/>
  <c r="J45"/>
  <c r="I45"/>
  <c r="H45"/>
  <c r="G45"/>
  <c r="F45"/>
  <c r="K44"/>
  <c r="J44"/>
  <c r="I44"/>
  <c r="H44"/>
  <c r="G44"/>
  <c r="F44"/>
  <c r="K43"/>
  <c r="J43"/>
  <c r="I43"/>
  <c r="H43"/>
  <c r="G43"/>
  <c r="F43"/>
  <c r="K42"/>
  <c r="J42"/>
  <c r="I42"/>
  <c r="H42"/>
  <c r="G42"/>
  <c r="F42"/>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G34"/>
  <c r="F34"/>
  <c r="K33"/>
  <c r="J33"/>
  <c r="I33"/>
  <c r="H33"/>
  <c r="G33"/>
  <c r="F33"/>
  <c r="K32"/>
  <c r="J32"/>
  <c r="I32"/>
  <c r="H32"/>
  <c r="G32"/>
  <c r="F32"/>
  <c r="K31"/>
  <c r="J31"/>
  <c r="I31"/>
  <c r="H31"/>
  <c r="G31"/>
  <c r="F31"/>
  <c r="K30"/>
  <c r="J30"/>
  <c r="I30"/>
  <c r="H30"/>
  <c r="G30"/>
  <c r="F30"/>
  <c r="K29"/>
  <c r="J29"/>
  <c r="I29"/>
  <c r="H29"/>
  <c r="G29"/>
  <c r="F29"/>
  <c r="K28"/>
  <c r="J28"/>
  <c r="I28"/>
  <c r="H28"/>
  <c r="G28"/>
  <c r="F28"/>
  <c r="K27"/>
  <c r="J27"/>
  <c r="I27"/>
  <c r="H27"/>
  <c r="G27"/>
  <c r="F27"/>
  <c r="K26"/>
  <c r="J26"/>
  <c r="I26"/>
  <c r="H26"/>
  <c r="G26"/>
  <c r="F26"/>
  <c r="K25"/>
  <c r="J25"/>
  <c r="I25"/>
  <c r="H25"/>
  <c r="G25"/>
  <c r="F25"/>
  <c r="K24"/>
  <c r="J24"/>
  <c r="I24"/>
  <c r="H24"/>
  <c r="G24"/>
  <c r="F24"/>
  <c r="E24" s="1"/>
  <c r="K23"/>
  <c r="J23"/>
  <c r="I23"/>
  <c r="H23"/>
  <c r="G23"/>
  <c r="F23"/>
  <c r="K22"/>
  <c r="J22"/>
  <c r="I22"/>
  <c r="H22"/>
  <c r="G22"/>
  <c r="F22"/>
  <c r="K21"/>
  <c r="J21"/>
  <c r="I21"/>
  <c r="H21"/>
  <c r="G21"/>
  <c r="F21"/>
  <c r="K20"/>
  <c r="J20"/>
  <c r="I20"/>
  <c r="H20"/>
  <c r="G20"/>
  <c r="F20"/>
  <c r="K19"/>
  <c r="J19"/>
  <c r="I19"/>
  <c r="H19"/>
  <c r="G19"/>
  <c r="F19"/>
  <c r="K18"/>
  <c r="J18"/>
  <c r="I18"/>
  <c r="H18"/>
  <c r="G18"/>
  <c r="F18"/>
  <c r="K17"/>
  <c r="J17"/>
  <c r="I17"/>
  <c r="H17"/>
  <c r="G17"/>
  <c r="F17"/>
  <c r="K16"/>
  <c r="J16"/>
  <c r="I16"/>
  <c r="H16"/>
  <c r="G16"/>
  <c r="F16"/>
  <c r="E16" s="1"/>
  <c r="K15"/>
  <c r="J15"/>
  <c r="I15"/>
  <c r="H15"/>
  <c r="G15"/>
  <c r="F15"/>
  <c r="K14"/>
  <c r="J14"/>
  <c r="I14"/>
  <c r="H14"/>
  <c r="G14"/>
  <c r="F14"/>
  <c r="K13"/>
  <c r="J13"/>
  <c r="I13"/>
  <c r="H13"/>
  <c r="G13"/>
  <c r="F13"/>
  <c r="K12"/>
  <c r="J12"/>
  <c r="I12"/>
  <c r="H12"/>
  <c r="G12"/>
  <c r="F12"/>
  <c r="K11"/>
  <c r="J11"/>
  <c r="I11"/>
  <c r="G11"/>
  <c r="F11"/>
  <c r="K10"/>
  <c r="J10"/>
  <c r="I10"/>
  <c r="G10"/>
  <c r="F10"/>
  <c r="K6"/>
  <c r="J6"/>
  <c r="I6"/>
  <c r="G6"/>
  <c r="K7"/>
  <c r="J7"/>
  <c r="I7"/>
  <c r="G7"/>
  <c r="K9"/>
  <c r="J9"/>
  <c r="I9"/>
  <c r="H9"/>
  <c r="G9"/>
  <c r="K8"/>
  <c r="J8"/>
  <c r="I8"/>
  <c r="H8"/>
  <c r="G8"/>
  <c r="K84" i="33"/>
  <c r="J84"/>
  <c r="I84"/>
  <c r="H84"/>
  <c r="G84"/>
  <c r="F84"/>
  <c r="K83"/>
  <c r="J83"/>
  <c r="I83"/>
  <c r="H83"/>
  <c r="G83"/>
  <c r="F83"/>
  <c r="K82"/>
  <c r="J82"/>
  <c r="I82"/>
  <c r="H82"/>
  <c r="G82"/>
  <c r="F82"/>
  <c r="K81"/>
  <c r="J81"/>
  <c r="I81"/>
  <c r="H81"/>
  <c r="G81"/>
  <c r="F81"/>
  <c r="K80"/>
  <c r="J80"/>
  <c r="I80"/>
  <c r="H80"/>
  <c r="G80"/>
  <c r="F80"/>
  <c r="K79"/>
  <c r="J79"/>
  <c r="I79"/>
  <c r="H79"/>
  <c r="G79"/>
  <c r="F79"/>
  <c r="K78"/>
  <c r="J78"/>
  <c r="I78"/>
  <c r="H78"/>
  <c r="G78"/>
  <c r="F78"/>
  <c r="K77"/>
  <c r="J77"/>
  <c r="I77"/>
  <c r="H77"/>
  <c r="G77"/>
  <c r="F77"/>
  <c r="K76"/>
  <c r="J76"/>
  <c r="I76"/>
  <c r="H76"/>
  <c r="G76"/>
  <c r="F76"/>
  <c r="K75"/>
  <c r="J75"/>
  <c r="I75"/>
  <c r="H75"/>
  <c r="G75"/>
  <c r="F75"/>
  <c r="K74"/>
  <c r="J74"/>
  <c r="I74"/>
  <c r="H74"/>
  <c r="G74"/>
  <c r="F74"/>
  <c r="K73"/>
  <c r="J73"/>
  <c r="I73"/>
  <c r="H73"/>
  <c r="G73"/>
  <c r="F73"/>
  <c r="K72"/>
  <c r="J72"/>
  <c r="I72"/>
  <c r="H72"/>
  <c r="G72"/>
  <c r="F72"/>
  <c r="K71"/>
  <c r="J71"/>
  <c r="I71"/>
  <c r="H71"/>
  <c r="G71"/>
  <c r="F71"/>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K61"/>
  <c r="J61"/>
  <c r="I61"/>
  <c r="H61"/>
  <c r="G61"/>
  <c r="F61"/>
  <c r="K60"/>
  <c r="J60"/>
  <c r="I60"/>
  <c r="H60"/>
  <c r="G60"/>
  <c r="F60"/>
  <c r="K59"/>
  <c r="J59"/>
  <c r="I59"/>
  <c r="H59"/>
  <c r="G59"/>
  <c r="F59"/>
  <c r="K58"/>
  <c r="J58"/>
  <c r="I58"/>
  <c r="H58"/>
  <c r="G58"/>
  <c r="F58"/>
  <c r="K57"/>
  <c r="J57"/>
  <c r="I57"/>
  <c r="H57"/>
  <c r="G57"/>
  <c r="F57"/>
  <c r="K56"/>
  <c r="J56"/>
  <c r="I56"/>
  <c r="H56"/>
  <c r="G56"/>
  <c r="F56"/>
  <c r="K55"/>
  <c r="J55"/>
  <c r="I55"/>
  <c r="H55"/>
  <c r="G55"/>
  <c r="F55"/>
  <c r="K54"/>
  <c r="J54"/>
  <c r="I54"/>
  <c r="H54"/>
  <c r="G54"/>
  <c r="F54"/>
  <c r="K53"/>
  <c r="J53"/>
  <c r="I53"/>
  <c r="H53"/>
  <c r="G53"/>
  <c r="F53"/>
  <c r="K52"/>
  <c r="J52"/>
  <c r="I52"/>
  <c r="H52"/>
  <c r="G52"/>
  <c r="F52"/>
  <c r="K51"/>
  <c r="J51"/>
  <c r="I51"/>
  <c r="H51"/>
  <c r="G51"/>
  <c r="F51"/>
  <c r="K50"/>
  <c r="J50"/>
  <c r="I50"/>
  <c r="H50"/>
  <c r="G50"/>
  <c r="F50"/>
  <c r="K49"/>
  <c r="J49"/>
  <c r="I49"/>
  <c r="H49"/>
  <c r="G49"/>
  <c r="F49"/>
  <c r="K48"/>
  <c r="J48"/>
  <c r="I48"/>
  <c r="H48"/>
  <c r="G48"/>
  <c r="F48"/>
  <c r="K47"/>
  <c r="J47"/>
  <c r="I47"/>
  <c r="H47"/>
  <c r="G47"/>
  <c r="F47"/>
  <c r="K46"/>
  <c r="J46"/>
  <c r="I46"/>
  <c r="H46"/>
  <c r="G46"/>
  <c r="F46"/>
  <c r="K45"/>
  <c r="J45"/>
  <c r="I45"/>
  <c r="H45"/>
  <c r="G45"/>
  <c r="F45"/>
  <c r="K44"/>
  <c r="J44"/>
  <c r="I44"/>
  <c r="H44"/>
  <c r="G44"/>
  <c r="F44"/>
  <c r="K43"/>
  <c r="J43"/>
  <c r="I43"/>
  <c r="H43"/>
  <c r="G43"/>
  <c r="F43"/>
  <c r="K42"/>
  <c r="J42"/>
  <c r="I42"/>
  <c r="H42"/>
  <c r="G42"/>
  <c r="F42"/>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G34"/>
  <c r="F34"/>
  <c r="K33"/>
  <c r="J33"/>
  <c r="I33"/>
  <c r="H33"/>
  <c r="G33"/>
  <c r="F33"/>
  <c r="K32"/>
  <c r="J32"/>
  <c r="I32"/>
  <c r="H32"/>
  <c r="G32"/>
  <c r="F32"/>
  <c r="K31"/>
  <c r="J31"/>
  <c r="I31"/>
  <c r="H31"/>
  <c r="G31"/>
  <c r="F31"/>
  <c r="K30"/>
  <c r="J30"/>
  <c r="I30"/>
  <c r="H30"/>
  <c r="G30"/>
  <c r="F30"/>
  <c r="K29"/>
  <c r="J29"/>
  <c r="I29"/>
  <c r="H29"/>
  <c r="G29"/>
  <c r="F29"/>
  <c r="K28"/>
  <c r="J28"/>
  <c r="I28"/>
  <c r="H28"/>
  <c r="G28"/>
  <c r="F28"/>
  <c r="K27"/>
  <c r="J27"/>
  <c r="I27"/>
  <c r="H27"/>
  <c r="G27"/>
  <c r="F27"/>
  <c r="K26"/>
  <c r="J26"/>
  <c r="I26"/>
  <c r="H26"/>
  <c r="G26"/>
  <c r="F26"/>
  <c r="K25"/>
  <c r="J25"/>
  <c r="I25"/>
  <c r="H25"/>
  <c r="G25"/>
  <c r="F25"/>
  <c r="K24"/>
  <c r="J24"/>
  <c r="I24"/>
  <c r="H24"/>
  <c r="G24"/>
  <c r="F24"/>
  <c r="K23"/>
  <c r="J23"/>
  <c r="I23"/>
  <c r="H23"/>
  <c r="G23"/>
  <c r="F23"/>
  <c r="K22"/>
  <c r="J22"/>
  <c r="I22"/>
  <c r="H22"/>
  <c r="G22"/>
  <c r="F22"/>
  <c r="J21"/>
  <c r="I21"/>
  <c r="H21"/>
  <c r="G21"/>
  <c r="F21"/>
  <c r="J19"/>
  <c r="I19"/>
  <c r="H19"/>
  <c r="G19"/>
  <c r="F19"/>
  <c r="J15"/>
  <c r="I15"/>
  <c r="H15"/>
  <c r="G15"/>
  <c r="F15"/>
  <c r="K16"/>
  <c r="I16"/>
  <c r="H16"/>
  <c r="G16"/>
  <c r="F16"/>
  <c r="K20"/>
  <c r="I20"/>
  <c r="H20"/>
  <c r="G20"/>
  <c r="F20"/>
  <c r="K18"/>
  <c r="J18"/>
  <c r="I18"/>
  <c r="H18"/>
  <c r="G18"/>
  <c r="K17"/>
  <c r="J17"/>
  <c r="I17"/>
  <c r="H17"/>
  <c r="G17"/>
  <c r="K13"/>
  <c r="J13"/>
  <c r="I13"/>
  <c r="G13"/>
  <c r="K12"/>
  <c r="K11"/>
  <c r="K8"/>
  <c r="J8"/>
  <c r="K14"/>
  <c r="J14"/>
  <c r="I14"/>
  <c r="H14"/>
  <c r="G14"/>
  <c r="K10"/>
  <c r="K7"/>
  <c r="K6"/>
  <c r="K84" i="9"/>
  <c r="J84"/>
  <c r="I84"/>
  <c r="H84"/>
  <c r="G84"/>
  <c r="F84"/>
  <c r="K83"/>
  <c r="J83"/>
  <c r="I83"/>
  <c r="H83"/>
  <c r="G83"/>
  <c r="F83"/>
  <c r="K82"/>
  <c r="J82"/>
  <c r="I82"/>
  <c r="H82"/>
  <c r="G82"/>
  <c r="F82"/>
  <c r="K81"/>
  <c r="J81"/>
  <c r="I81"/>
  <c r="H81"/>
  <c r="G81"/>
  <c r="F81"/>
  <c r="K80"/>
  <c r="J80"/>
  <c r="I80"/>
  <c r="H80"/>
  <c r="G80"/>
  <c r="F80"/>
  <c r="K79"/>
  <c r="J79"/>
  <c r="I79"/>
  <c r="H79"/>
  <c r="G79"/>
  <c r="F79"/>
  <c r="K78"/>
  <c r="J78"/>
  <c r="I78"/>
  <c r="H78"/>
  <c r="G78"/>
  <c r="F78"/>
  <c r="K77"/>
  <c r="J77"/>
  <c r="I77"/>
  <c r="H77"/>
  <c r="G77"/>
  <c r="F77"/>
  <c r="K76"/>
  <c r="J76"/>
  <c r="I76"/>
  <c r="H76"/>
  <c r="G76"/>
  <c r="F76"/>
  <c r="K75"/>
  <c r="J75"/>
  <c r="I75"/>
  <c r="H75"/>
  <c r="G75"/>
  <c r="F75"/>
  <c r="K74"/>
  <c r="J74"/>
  <c r="I74"/>
  <c r="H74"/>
  <c r="G74"/>
  <c r="F74"/>
  <c r="K73"/>
  <c r="J73"/>
  <c r="I73"/>
  <c r="H73"/>
  <c r="G73"/>
  <c r="F73"/>
  <c r="K72"/>
  <c r="J72"/>
  <c r="I72"/>
  <c r="H72"/>
  <c r="G72"/>
  <c r="F72"/>
  <c r="K71"/>
  <c r="J71"/>
  <c r="I71"/>
  <c r="H71"/>
  <c r="G71"/>
  <c r="F71"/>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K61"/>
  <c r="J61"/>
  <c r="I61"/>
  <c r="H61"/>
  <c r="G61"/>
  <c r="F61"/>
  <c r="K60"/>
  <c r="J60"/>
  <c r="I60"/>
  <c r="H60"/>
  <c r="G60"/>
  <c r="F60"/>
  <c r="K59"/>
  <c r="J59"/>
  <c r="I59"/>
  <c r="H59"/>
  <c r="G59"/>
  <c r="F59"/>
  <c r="K58"/>
  <c r="J58"/>
  <c r="I58"/>
  <c r="H58"/>
  <c r="G58"/>
  <c r="F58"/>
  <c r="K57"/>
  <c r="J57"/>
  <c r="I57"/>
  <c r="H57"/>
  <c r="G57"/>
  <c r="F57"/>
  <c r="K56"/>
  <c r="J56"/>
  <c r="I56"/>
  <c r="H56"/>
  <c r="G56"/>
  <c r="F56"/>
  <c r="K55"/>
  <c r="J55"/>
  <c r="I55"/>
  <c r="H55"/>
  <c r="G55"/>
  <c r="F55"/>
  <c r="K54"/>
  <c r="J54"/>
  <c r="I54"/>
  <c r="H54"/>
  <c r="G54"/>
  <c r="F54"/>
  <c r="K53"/>
  <c r="J53"/>
  <c r="I53"/>
  <c r="H53"/>
  <c r="G53"/>
  <c r="F53"/>
  <c r="K52"/>
  <c r="J52"/>
  <c r="I52"/>
  <c r="H52"/>
  <c r="G52"/>
  <c r="F52"/>
  <c r="K51"/>
  <c r="J51"/>
  <c r="I51"/>
  <c r="H51"/>
  <c r="G51"/>
  <c r="F51"/>
  <c r="K50"/>
  <c r="J50"/>
  <c r="I50"/>
  <c r="H50"/>
  <c r="G50"/>
  <c r="F50"/>
  <c r="K49"/>
  <c r="J49"/>
  <c r="I49"/>
  <c r="H49"/>
  <c r="G49"/>
  <c r="F49"/>
  <c r="K48"/>
  <c r="J48"/>
  <c r="I48"/>
  <c r="H48"/>
  <c r="G48"/>
  <c r="F48"/>
  <c r="K47"/>
  <c r="J47"/>
  <c r="I47"/>
  <c r="H47"/>
  <c r="G47"/>
  <c r="F47"/>
  <c r="K46"/>
  <c r="J46"/>
  <c r="I46"/>
  <c r="H46"/>
  <c r="G46"/>
  <c r="F46"/>
  <c r="K45"/>
  <c r="J45"/>
  <c r="I45"/>
  <c r="H45"/>
  <c r="G45"/>
  <c r="F45"/>
  <c r="K44"/>
  <c r="J44"/>
  <c r="I44"/>
  <c r="H44"/>
  <c r="G44"/>
  <c r="F44"/>
  <c r="K43"/>
  <c r="J43"/>
  <c r="I43"/>
  <c r="H43"/>
  <c r="G43"/>
  <c r="F43"/>
  <c r="K42"/>
  <c r="J42"/>
  <c r="I42"/>
  <c r="H42"/>
  <c r="G42"/>
  <c r="F42"/>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G34"/>
  <c r="F34"/>
  <c r="K33"/>
  <c r="J33"/>
  <c r="I33"/>
  <c r="H33"/>
  <c r="G33"/>
  <c r="F33"/>
  <c r="K32"/>
  <c r="J32"/>
  <c r="I32"/>
  <c r="H32"/>
  <c r="G32"/>
  <c r="F32"/>
  <c r="K31"/>
  <c r="J31"/>
  <c r="I31"/>
  <c r="H31"/>
  <c r="G31"/>
  <c r="F31"/>
  <c r="K30"/>
  <c r="J30"/>
  <c r="I30"/>
  <c r="H30"/>
  <c r="G30"/>
  <c r="F30"/>
  <c r="K29"/>
  <c r="J29"/>
  <c r="I29"/>
  <c r="H29"/>
  <c r="G29"/>
  <c r="F29"/>
  <c r="K28"/>
  <c r="J28"/>
  <c r="I28"/>
  <c r="H28"/>
  <c r="G28"/>
  <c r="F28"/>
  <c r="K27"/>
  <c r="J27"/>
  <c r="I27"/>
  <c r="H27"/>
  <c r="G27"/>
  <c r="F27"/>
  <c r="K26"/>
  <c r="J26"/>
  <c r="I26"/>
  <c r="H26"/>
  <c r="G26"/>
  <c r="F26"/>
  <c r="K25"/>
  <c r="J25"/>
  <c r="I25"/>
  <c r="H25"/>
  <c r="G25"/>
  <c r="F25"/>
  <c r="K24"/>
  <c r="J24"/>
  <c r="I24"/>
  <c r="H24"/>
  <c r="G24"/>
  <c r="F24"/>
  <c r="K23"/>
  <c r="J23"/>
  <c r="I23"/>
  <c r="H23"/>
  <c r="G23"/>
  <c r="F23"/>
  <c r="K22"/>
  <c r="J22"/>
  <c r="I22"/>
  <c r="H22"/>
  <c r="G22"/>
  <c r="F22"/>
  <c r="K21"/>
  <c r="J21"/>
  <c r="I21"/>
  <c r="H21"/>
  <c r="G21"/>
  <c r="F21"/>
  <c r="K20"/>
  <c r="J20"/>
  <c r="I20"/>
  <c r="H20"/>
  <c r="G20"/>
  <c r="F20"/>
  <c r="K19"/>
  <c r="J19"/>
  <c r="I19"/>
  <c r="H19"/>
  <c r="G19"/>
  <c r="F19"/>
  <c r="K18"/>
  <c r="J18"/>
  <c r="I18"/>
  <c r="H18"/>
  <c r="G18"/>
  <c r="F18"/>
  <c r="K17"/>
  <c r="J17"/>
  <c r="I17"/>
  <c r="H17"/>
  <c r="G17"/>
  <c r="F17"/>
  <c r="K16"/>
  <c r="J16"/>
  <c r="I16"/>
  <c r="H16"/>
  <c r="G16"/>
  <c r="F16"/>
  <c r="K15"/>
  <c r="J15"/>
  <c r="I15"/>
  <c r="H15"/>
  <c r="G15"/>
  <c r="F15"/>
  <c r="K14"/>
  <c r="J14"/>
  <c r="I14"/>
  <c r="H14"/>
  <c r="G14"/>
  <c r="F14"/>
  <c r="K13"/>
  <c r="J13"/>
  <c r="I13"/>
  <c r="H13"/>
  <c r="G13"/>
  <c r="F13"/>
  <c r="K12"/>
  <c r="J12"/>
  <c r="I12"/>
  <c r="H12"/>
  <c r="G12"/>
  <c r="F12"/>
  <c r="K11"/>
  <c r="J11"/>
  <c r="I11"/>
  <c r="H11"/>
  <c r="G11"/>
  <c r="F11"/>
  <c r="K10"/>
  <c r="J10"/>
  <c r="I10"/>
  <c r="H10"/>
  <c r="G10"/>
  <c r="F10"/>
  <c r="K9"/>
  <c r="J9"/>
  <c r="I9"/>
  <c r="H9"/>
  <c r="G9"/>
  <c r="F9"/>
  <c r="J8"/>
  <c r="H8"/>
  <c r="G8"/>
  <c r="F8"/>
  <c r="K7"/>
  <c r="J7"/>
  <c r="H7"/>
  <c r="K84" i="5"/>
  <c r="J84"/>
  <c r="I84"/>
  <c r="H84"/>
  <c r="G84"/>
  <c r="F84"/>
  <c r="K83"/>
  <c r="J83"/>
  <c r="I83"/>
  <c r="H83"/>
  <c r="G83"/>
  <c r="F83"/>
  <c r="K82"/>
  <c r="J82"/>
  <c r="I82"/>
  <c r="H82"/>
  <c r="G82"/>
  <c r="F82"/>
  <c r="K81"/>
  <c r="J81"/>
  <c r="I81"/>
  <c r="H81"/>
  <c r="G81"/>
  <c r="F81"/>
  <c r="K80"/>
  <c r="J80"/>
  <c r="I80"/>
  <c r="H80"/>
  <c r="G80"/>
  <c r="F80"/>
  <c r="K79"/>
  <c r="J79"/>
  <c r="I79"/>
  <c r="H79"/>
  <c r="G79"/>
  <c r="F79"/>
  <c r="K78"/>
  <c r="J78"/>
  <c r="I78"/>
  <c r="H78"/>
  <c r="G78"/>
  <c r="F78"/>
  <c r="K77"/>
  <c r="J77"/>
  <c r="I77"/>
  <c r="H77"/>
  <c r="G77"/>
  <c r="F77"/>
  <c r="K76"/>
  <c r="J76"/>
  <c r="I76"/>
  <c r="H76"/>
  <c r="G76"/>
  <c r="F76"/>
  <c r="K75"/>
  <c r="J75"/>
  <c r="I75"/>
  <c r="H75"/>
  <c r="G75"/>
  <c r="F75"/>
  <c r="K74"/>
  <c r="J74"/>
  <c r="I74"/>
  <c r="H74"/>
  <c r="G74"/>
  <c r="F74"/>
  <c r="K73"/>
  <c r="J73"/>
  <c r="I73"/>
  <c r="H73"/>
  <c r="G73"/>
  <c r="F73"/>
  <c r="K72"/>
  <c r="J72"/>
  <c r="I72"/>
  <c r="H72"/>
  <c r="G72"/>
  <c r="F72"/>
  <c r="K71"/>
  <c r="J71"/>
  <c r="I71"/>
  <c r="H71"/>
  <c r="G71"/>
  <c r="F71"/>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K61"/>
  <c r="J61"/>
  <c r="I61"/>
  <c r="H61"/>
  <c r="G61"/>
  <c r="F61"/>
  <c r="K60"/>
  <c r="J60"/>
  <c r="I60"/>
  <c r="H60"/>
  <c r="G60"/>
  <c r="F60"/>
  <c r="K59"/>
  <c r="J59"/>
  <c r="I59"/>
  <c r="H59"/>
  <c r="G59"/>
  <c r="F59"/>
  <c r="K58"/>
  <c r="J58"/>
  <c r="I58"/>
  <c r="H58"/>
  <c r="G58"/>
  <c r="F58"/>
  <c r="K57"/>
  <c r="J57"/>
  <c r="I57"/>
  <c r="H57"/>
  <c r="G57"/>
  <c r="F57"/>
  <c r="K56"/>
  <c r="J56"/>
  <c r="I56"/>
  <c r="H56"/>
  <c r="G56"/>
  <c r="F56"/>
  <c r="K55"/>
  <c r="J55"/>
  <c r="I55"/>
  <c r="H55"/>
  <c r="G55"/>
  <c r="F55"/>
  <c r="K54"/>
  <c r="J54"/>
  <c r="I54"/>
  <c r="H54"/>
  <c r="G54"/>
  <c r="F54"/>
  <c r="K53"/>
  <c r="J53"/>
  <c r="I53"/>
  <c r="H53"/>
  <c r="G53"/>
  <c r="F53"/>
  <c r="K52"/>
  <c r="J52"/>
  <c r="I52"/>
  <c r="H52"/>
  <c r="G52"/>
  <c r="F52"/>
  <c r="K51"/>
  <c r="J51"/>
  <c r="I51"/>
  <c r="H51"/>
  <c r="G51"/>
  <c r="F51"/>
  <c r="K50"/>
  <c r="J50"/>
  <c r="I50"/>
  <c r="H50"/>
  <c r="G50"/>
  <c r="F50"/>
  <c r="K49"/>
  <c r="J49"/>
  <c r="I49"/>
  <c r="H49"/>
  <c r="G49"/>
  <c r="F49"/>
  <c r="K48"/>
  <c r="J48"/>
  <c r="I48"/>
  <c r="H48"/>
  <c r="G48"/>
  <c r="F48"/>
  <c r="K47"/>
  <c r="J47"/>
  <c r="I47"/>
  <c r="H47"/>
  <c r="G47"/>
  <c r="F47"/>
  <c r="K46"/>
  <c r="J46"/>
  <c r="I46"/>
  <c r="H46"/>
  <c r="G46"/>
  <c r="F46"/>
  <c r="K45"/>
  <c r="J45"/>
  <c r="I45"/>
  <c r="H45"/>
  <c r="G45"/>
  <c r="F45"/>
  <c r="K44"/>
  <c r="J44"/>
  <c r="I44"/>
  <c r="H44"/>
  <c r="G44"/>
  <c r="F44"/>
  <c r="K43"/>
  <c r="J43"/>
  <c r="I43"/>
  <c r="H43"/>
  <c r="G43"/>
  <c r="F43"/>
  <c r="K42"/>
  <c r="J42"/>
  <c r="I42"/>
  <c r="H42"/>
  <c r="G42"/>
  <c r="F42"/>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G34"/>
  <c r="F34"/>
  <c r="K33"/>
  <c r="J33"/>
  <c r="I33"/>
  <c r="H33"/>
  <c r="G33"/>
  <c r="F33"/>
  <c r="K32"/>
  <c r="J32"/>
  <c r="I32"/>
  <c r="H32"/>
  <c r="G32"/>
  <c r="F32"/>
  <c r="K31"/>
  <c r="J31"/>
  <c r="I31"/>
  <c r="H31"/>
  <c r="G31"/>
  <c r="F31"/>
  <c r="K30"/>
  <c r="J30"/>
  <c r="I30"/>
  <c r="H30"/>
  <c r="G30"/>
  <c r="F30"/>
  <c r="K29"/>
  <c r="J29"/>
  <c r="I29"/>
  <c r="H29"/>
  <c r="G29"/>
  <c r="F29"/>
  <c r="K28"/>
  <c r="J28"/>
  <c r="I28"/>
  <c r="H28"/>
  <c r="G28"/>
  <c r="F28"/>
  <c r="K27"/>
  <c r="J27"/>
  <c r="I27"/>
  <c r="H27"/>
  <c r="G27"/>
  <c r="F27"/>
  <c r="K26"/>
  <c r="J26"/>
  <c r="I26"/>
  <c r="H26"/>
  <c r="G26"/>
  <c r="F26"/>
  <c r="K25"/>
  <c r="J25"/>
  <c r="I25"/>
  <c r="H25"/>
  <c r="G25"/>
  <c r="F25"/>
  <c r="K24"/>
  <c r="J24"/>
  <c r="I24"/>
  <c r="H24"/>
  <c r="G24"/>
  <c r="F24"/>
  <c r="K23"/>
  <c r="J23"/>
  <c r="I23"/>
  <c r="H23"/>
  <c r="G23"/>
  <c r="F23"/>
  <c r="K22"/>
  <c r="J22"/>
  <c r="I22"/>
  <c r="H22"/>
  <c r="G22"/>
  <c r="F22"/>
  <c r="J14"/>
  <c r="I14"/>
  <c r="H14"/>
  <c r="G14"/>
  <c r="F14"/>
  <c r="K15"/>
  <c r="J15"/>
  <c r="I15"/>
  <c r="H15"/>
  <c r="G15"/>
  <c r="K17"/>
  <c r="I17"/>
  <c r="H17"/>
  <c r="G17"/>
  <c r="F17"/>
  <c r="H13"/>
  <c r="G13"/>
  <c r="F13"/>
  <c r="K12"/>
  <c r="G12"/>
  <c r="F12"/>
  <c r="I7"/>
  <c r="F7"/>
  <c r="K16"/>
  <c r="J16"/>
  <c r="I16"/>
  <c r="H16"/>
  <c r="F16"/>
  <c r="K21"/>
  <c r="J21"/>
  <c r="I21"/>
  <c r="H21"/>
  <c r="G21"/>
  <c r="K10"/>
  <c r="K20"/>
  <c r="J20"/>
  <c r="I20"/>
  <c r="H20"/>
  <c r="G20"/>
  <c r="K19"/>
  <c r="J19"/>
  <c r="I19"/>
  <c r="H19"/>
  <c r="G19"/>
  <c r="K18"/>
  <c r="J18"/>
  <c r="I18"/>
  <c r="H18"/>
  <c r="G18"/>
  <c r="K9"/>
  <c r="K11"/>
  <c r="J11"/>
  <c r="I11"/>
  <c r="G11"/>
  <c r="K8"/>
  <c r="J8"/>
  <c r="I8"/>
  <c r="M84" i="42"/>
  <c r="K84"/>
  <c r="J84"/>
  <c r="I84"/>
  <c r="G84"/>
  <c r="F84"/>
  <c r="M83"/>
  <c r="K83"/>
  <c r="J83"/>
  <c r="I83"/>
  <c r="G83"/>
  <c r="F83"/>
  <c r="M82"/>
  <c r="K82"/>
  <c r="J82"/>
  <c r="I82"/>
  <c r="G82"/>
  <c r="F82"/>
  <c r="M81"/>
  <c r="K81"/>
  <c r="J81"/>
  <c r="I81"/>
  <c r="G81"/>
  <c r="F81"/>
  <c r="M80"/>
  <c r="K80"/>
  <c r="J80"/>
  <c r="I80"/>
  <c r="G80"/>
  <c r="F80"/>
  <c r="M79"/>
  <c r="K79"/>
  <c r="J79"/>
  <c r="I79"/>
  <c r="G79"/>
  <c r="F79"/>
  <c r="M78"/>
  <c r="K78"/>
  <c r="J78"/>
  <c r="I78"/>
  <c r="G78"/>
  <c r="F78"/>
  <c r="M77"/>
  <c r="K77"/>
  <c r="J77"/>
  <c r="I77"/>
  <c r="G77"/>
  <c r="F77"/>
  <c r="M76"/>
  <c r="K76"/>
  <c r="J76"/>
  <c r="I76"/>
  <c r="G76"/>
  <c r="F76"/>
  <c r="M75"/>
  <c r="K75"/>
  <c r="J75"/>
  <c r="I75"/>
  <c r="G75"/>
  <c r="F75"/>
  <c r="M74"/>
  <c r="K74"/>
  <c r="J74"/>
  <c r="I74"/>
  <c r="G74"/>
  <c r="F74"/>
  <c r="M73"/>
  <c r="K73"/>
  <c r="J73"/>
  <c r="I73"/>
  <c r="G73"/>
  <c r="F73"/>
  <c r="M72"/>
  <c r="K72"/>
  <c r="J72"/>
  <c r="I72"/>
  <c r="G72"/>
  <c r="F72"/>
  <c r="M71"/>
  <c r="K71"/>
  <c r="J71"/>
  <c r="I71"/>
  <c r="G71"/>
  <c r="F71"/>
  <c r="M70"/>
  <c r="K70"/>
  <c r="J70"/>
  <c r="I70"/>
  <c r="G70"/>
  <c r="F70"/>
  <c r="M69"/>
  <c r="K69"/>
  <c r="J69"/>
  <c r="I69"/>
  <c r="G69"/>
  <c r="F69"/>
  <c r="M68"/>
  <c r="K68"/>
  <c r="J68"/>
  <c r="I68"/>
  <c r="G68"/>
  <c r="F68"/>
  <c r="M67"/>
  <c r="K67"/>
  <c r="J67"/>
  <c r="I67"/>
  <c r="G67"/>
  <c r="F67"/>
  <c r="M66"/>
  <c r="K66"/>
  <c r="J66"/>
  <c r="I66"/>
  <c r="G66"/>
  <c r="F66"/>
  <c r="M65"/>
  <c r="K65"/>
  <c r="J65"/>
  <c r="I65"/>
  <c r="G65"/>
  <c r="F65"/>
  <c r="M64"/>
  <c r="K64"/>
  <c r="J64"/>
  <c r="I64"/>
  <c r="G64"/>
  <c r="F64"/>
  <c r="M63"/>
  <c r="K63"/>
  <c r="J63"/>
  <c r="I63"/>
  <c r="G63"/>
  <c r="F63"/>
  <c r="M62"/>
  <c r="K62"/>
  <c r="J62"/>
  <c r="I62"/>
  <c r="G62"/>
  <c r="F62"/>
  <c r="M61"/>
  <c r="K61"/>
  <c r="J61"/>
  <c r="I61"/>
  <c r="G61"/>
  <c r="F61"/>
  <c r="M60"/>
  <c r="K60"/>
  <c r="J60"/>
  <c r="I60"/>
  <c r="G60"/>
  <c r="F60"/>
  <c r="M59"/>
  <c r="K59"/>
  <c r="J59"/>
  <c r="I59"/>
  <c r="G59"/>
  <c r="F59"/>
  <c r="M58"/>
  <c r="K58"/>
  <c r="J58"/>
  <c r="I58"/>
  <c r="G58"/>
  <c r="F58"/>
  <c r="M57"/>
  <c r="K57"/>
  <c r="J57"/>
  <c r="I57"/>
  <c r="G57"/>
  <c r="F57"/>
  <c r="M56"/>
  <c r="K56"/>
  <c r="J56"/>
  <c r="I56"/>
  <c r="G56"/>
  <c r="F56"/>
  <c r="M55"/>
  <c r="K55"/>
  <c r="J55"/>
  <c r="I55"/>
  <c r="G55"/>
  <c r="F55"/>
  <c r="M54"/>
  <c r="M53"/>
  <c r="K53"/>
  <c r="J53"/>
  <c r="I53"/>
  <c r="G53"/>
  <c r="F53"/>
  <c r="M52"/>
  <c r="K52"/>
  <c r="J52"/>
  <c r="I52"/>
  <c r="G52"/>
  <c r="F52"/>
  <c r="M51"/>
  <c r="K51"/>
  <c r="J51"/>
  <c r="I51"/>
  <c r="G51"/>
  <c r="F51"/>
  <c r="M50"/>
  <c r="K50"/>
  <c r="J50"/>
  <c r="I50"/>
  <c r="G50"/>
  <c r="F50"/>
  <c r="M49"/>
  <c r="K49"/>
  <c r="J49"/>
  <c r="I49"/>
  <c r="G49"/>
  <c r="F49"/>
  <c r="M48"/>
  <c r="K48"/>
  <c r="J48"/>
  <c r="I48"/>
  <c r="G48"/>
  <c r="F48"/>
  <c r="M47"/>
  <c r="K47"/>
  <c r="J47"/>
  <c r="I47"/>
  <c r="G47"/>
  <c r="F47"/>
  <c r="M46"/>
  <c r="K46"/>
  <c r="J46"/>
  <c r="I46"/>
  <c r="G46"/>
  <c r="F46"/>
  <c r="M45"/>
  <c r="K45"/>
  <c r="J45"/>
  <c r="I45"/>
  <c r="G45"/>
  <c r="F45"/>
  <c r="M44"/>
  <c r="K44"/>
  <c r="J44"/>
  <c r="I44"/>
  <c r="G44"/>
  <c r="F44"/>
  <c r="M43"/>
  <c r="K43"/>
  <c r="J43"/>
  <c r="I43"/>
  <c r="G43"/>
  <c r="F43"/>
  <c r="M42"/>
  <c r="K42"/>
  <c r="J42"/>
  <c r="I42"/>
  <c r="G42"/>
  <c r="F42"/>
  <c r="M40"/>
  <c r="K40"/>
  <c r="J40"/>
  <c r="I40"/>
  <c r="G40"/>
  <c r="F40"/>
  <c r="M38"/>
  <c r="M37"/>
  <c r="K37"/>
  <c r="J37"/>
  <c r="I37"/>
  <c r="G37"/>
  <c r="F37"/>
  <c r="M36"/>
  <c r="K36"/>
  <c r="J36"/>
  <c r="I36"/>
  <c r="G36"/>
  <c r="F36"/>
  <c r="M35"/>
  <c r="K35"/>
  <c r="J35"/>
  <c r="I35"/>
  <c r="G35"/>
  <c r="F35"/>
  <c r="M34"/>
  <c r="K34"/>
  <c r="J34"/>
  <c r="I34"/>
  <c r="G34"/>
  <c r="F34"/>
  <c r="M33"/>
  <c r="K33"/>
  <c r="J33"/>
  <c r="I33"/>
  <c r="G33"/>
  <c r="F33"/>
  <c r="M32"/>
  <c r="K32"/>
  <c r="J32"/>
  <c r="I32"/>
  <c r="G32"/>
  <c r="F32"/>
  <c r="M31"/>
  <c r="K31"/>
  <c r="J31"/>
  <c r="I31"/>
  <c r="G31"/>
  <c r="F31"/>
  <c r="K30"/>
  <c r="J30"/>
  <c r="I30"/>
  <c r="H30"/>
  <c r="G30"/>
  <c r="F30"/>
  <c r="K29"/>
  <c r="J29"/>
  <c r="I29"/>
  <c r="H29"/>
  <c r="G29"/>
  <c r="F29"/>
  <c r="K28"/>
  <c r="J28"/>
  <c r="I28"/>
  <c r="H28"/>
  <c r="G28"/>
  <c r="F28"/>
  <c r="K27"/>
  <c r="J27"/>
  <c r="I27"/>
  <c r="H27"/>
  <c r="G27"/>
  <c r="F27"/>
  <c r="J26"/>
  <c r="I26"/>
  <c r="H26"/>
  <c r="G26"/>
  <c r="F26"/>
  <c r="F21"/>
  <c r="F15"/>
  <c r="K25"/>
  <c r="J25"/>
  <c r="I25"/>
  <c r="H25"/>
  <c r="F25"/>
  <c r="K23"/>
  <c r="J23"/>
  <c r="H23"/>
  <c r="G23"/>
  <c r="J20"/>
  <c r="I20"/>
  <c r="H20"/>
  <c r="G20"/>
  <c r="K22"/>
  <c r="J22"/>
  <c r="I22"/>
  <c r="G22"/>
  <c r="K24"/>
  <c r="J24"/>
  <c r="I24"/>
  <c r="H24"/>
  <c r="G24"/>
  <c r="K17"/>
  <c r="K13"/>
  <c r="K16"/>
  <c r="K19"/>
  <c r="J19"/>
  <c r="I19"/>
  <c r="H19"/>
  <c r="K12"/>
  <c r="H12"/>
  <c r="K84" i="3"/>
  <c r="J84"/>
  <c r="I84"/>
  <c r="H84"/>
  <c r="G84"/>
  <c r="F84"/>
  <c r="K83"/>
  <c r="J83"/>
  <c r="I83"/>
  <c r="H83"/>
  <c r="G83"/>
  <c r="F83"/>
  <c r="K82"/>
  <c r="J82"/>
  <c r="I82"/>
  <c r="H82"/>
  <c r="G82"/>
  <c r="F82"/>
  <c r="K81"/>
  <c r="J81"/>
  <c r="I81"/>
  <c r="H81"/>
  <c r="G81"/>
  <c r="F81"/>
  <c r="K80"/>
  <c r="J80"/>
  <c r="I80"/>
  <c r="H80"/>
  <c r="G80"/>
  <c r="F80"/>
  <c r="K79"/>
  <c r="J79"/>
  <c r="I79"/>
  <c r="H79"/>
  <c r="G79"/>
  <c r="F79"/>
  <c r="K78"/>
  <c r="J78"/>
  <c r="I78"/>
  <c r="H78"/>
  <c r="G78"/>
  <c r="F78"/>
  <c r="K77"/>
  <c r="J77"/>
  <c r="I77"/>
  <c r="H77"/>
  <c r="G77"/>
  <c r="F77"/>
  <c r="K76"/>
  <c r="J76"/>
  <c r="I76"/>
  <c r="H76"/>
  <c r="G76"/>
  <c r="F76"/>
  <c r="K75"/>
  <c r="J75"/>
  <c r="I75"/>
  <c r="H75"/>
  <c r="G75"/>
  <c r="F75"/>
  <c r="K74"/>
  <c r="J74"/>
  <c r="I74"/>
  <c r="H74"/>
  <c r="G74"/>
  <c r="F74"/>
  <c r="K73"/>
  <c r="J73"/>
  <c r="I73"/>
  <c r="H73"/>
  <c r="G73"/>
  <c r="F73"/>
  <c r="K72"/>
  <c r="J72"/>
  <c r="I72"/>
  <c r="H72"/>
  <c r="G72"/>
  <c r="F72"/>
  <c r="K71"/>
  <c r="J71"/>
  <c r="I71"/>
  <c r="H71"/>
  <c r="G71"/>
  <c r="F71"/>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K61"/>
  <c r="J61"/>
  <c r="I61"/>
  <c r="H61"/>
  <c r="G61"/>
  <c r="F61"/>
  <c r="K60"/>
  <c r="J60"/>
  <c r="I60"/>
  <c r="H60"/>
  <c r="G60"/>
  <c r="F60"/>
  <c r="K59"/>
  <c r="J59"/>
  <c r="I59"/>
  <c r="H59"/>
  <c r="G59"/>
  <c r="F59"/>
  <c r="K58"/>
  <c r="J58"/>
  <c r="I58"/>
  <c r="H58"/>
  <c r="G58"/>
  <c r="F58"/>
  <c r="K57"/>
  <c r="J57"/>
  <c r="I57"/>
  <c r="H57"/>
  <c r="G57"/>
  <c r="F57"/>
  <c r="K56"/>
  <c r="J56"/>
  <c r="I56"/>
  <c r="H56"/>
  <c r="G56"/>
  <c r="F56"/>
  <c r="K55"/>
  <c r="J55"/>
  <c r="I55"/>
  <c r="H55"/>
  <c r="G55"/>
  <c r="F55"/>
  <c r="K54"/>
  <c r="J54"/>
  <c r="I54"/>
  <c r="H54"/>
  <c r="G54"/>
  <c r="F54"/>
  <c r="K53"/>
  <c r="J53"/>
  <c r="I53"/>
  <c r="H53"/>
  <c r="G53"/>
  <c r="F53"/>
  <c r="K52"/>
  <c r="J52"/>
  <c r="I52"/>
  <c r="H52"/>
  <c r="G52"/>
  <c r="F52"/>
  <c r="K51"/>
  <c r="J51"/>
  <c r="I51"/>
  <c r="H51"/>
  <c r="G51"/>
  <c r="F51"/>
  <c r="K50"/>
  <c r="J50"/>
  <c r="I50"/>
  <c r="H50"/>
  <c r="G50"/>
  <c r="F50"/>
  <c r="K49"/>
  <c r="J49"/>
  <c r="I49"/>
  <c r="H49"/>
  <c r="G49"/>
  <c r="F49"/>
  <c r="K48"/>
  <c r="J48"/>
  <c r="I48"/>
  <c r="H48"/>
  <c r="G48"/>
  <c r="F48"/>
  <c r="K47"/>
  <c r="J47"/>
  <c r="I47"/>
  <c r="H47"/>
  <c r="G47"/>
  <c r="F47"/>
  <c r="K46"/>
  <c r="J46"/>
  <c r="I46"/>
  <c r="H46"/>
  <c r="G46"/>
  <c r="F46"/>
  <c r="K45"/>
  <c r="J45"/>
  <c r="I45"/>
  <c r="H45"/>
  <c r="G45"/>
  <c r="F45"/>
  <c r="K44"/>
  <c r="J44"/>
  <c r="I44"/>
  <c r="H44"/>
  <c r="G44"/>
  <c r="F44"/>
  <c r="K43"/>
  <c r="J43"/>
  <c r="I43"/>
  <c r="H43"/>
  <c r="G43"/>
  <c r="F43"/>
  <c r="K42"/>
  <c r="J42"/>
  <c r="I42"/>
  <c r="H42"/>
  <c r="G42"/>
  <c r="F42"/>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G34"/>
  <c r="F34"/>
  <c r="K33"/>
  <c r="J33"/>
  <c r="I33"/>
  <c r="H33"/>
  <c r="G33"/>
  <c r="F33"/>
  <c r="K32"/>
  <c r="J32"/>
  <c r="I32"/>
  <c r="H32"/>
  <c r="G32"/>
  <c r="F32"/>
  <c r="K31"/>
  <c r="J31"/>
  <c r="I31"/>
  <c r="H31"/>
  <c r="G31"/>
  <c r="F31"/>
  <c r="K30"/>
  <c r="J30"/>
  <c r="I30"/>
  <c r="H30"/>
  <c r="G30"/>
  <c r="F30"/>
  <c r="K29"/>
  <c r="J29"/>
  <c r="I29"/>
  <c r="H29"/>
  <c r="G29"/>
  <c r="F29"/>
  <c r="K28"/>
  <c r="J28"/>
  <c r="I28"/>
  <c r="H28"/>
  <c r="G28"/>
  <c r="F28"/>
  <c r="K27"/>
  <c r="J27"/>
  <c r="I27"/>
  <c r="H27"/>
  <c r="G27"/>
  <c r="F27"/>
  <c r="K26"/>
  <c r="J26"/>
  <c r="I26"/>
  <c r="H26"/>
  <c r="G26"/>
  <c r="F26"/>
  <c r="K25"/>
  <c r="J25"/>
  <c r="I25"/>
  <c r="H25"/>
  <c r="G25"/>
  <c r="F25"/>
  <c r="K24"/>
  <c r="J24"/>
  <c r="I24"/>
  <c r="H24"/>
  <c r="G24"/>
  <c r="F24"/>
  <c r="K23"/>
  <c r="J23"/>
  <c r="I23"/>
  <c r="H23"/>
  <c r="G23"/>
  <c r="F23"/>
  <c r="K22"/>
  <c r="J22"/>
  <c r="I22"/>
  <c r="H22"/>
  <c r="G22"/>
  <c r="F22"/>
  <c r="K21"/>
  <c r="J21"/>
  <c r="I21"/>
  <c r="H21"/>
  <c r="G21"/>
  <c r="F21"/>
  <c r="K20"/>
  <c r="J20"/>
  <c r="I20"/>
  <c r="H20"/>
  <c r="G20"/>
  <c r="F20"/>
  <c r="K19"/>
  <c r="J19"/>
  <c r="I19"/>
  <c r="H19"/>
  <c r="G19"/>
  <c r="F19"/>
  <c r="K18"/>
  <c r="J18"/>
  <c r="I18"/>
  <c r="H18"/>
  <c r="G18"/>
  <c r="F18"/>
  <c r="K15"/>
  <c r="H15"/>
  <c r="G15"/>
  <c r="F15"/>
  <c r="K17"/>
  <c r="J17"/>
  <c r="I17"/>
  <c r="G17"/>
  <c r="F17"/>
  <c r="K14"/>
  <c r="J14"/>
  <c r="I14"/>
  <c r="G14"/>
  <c r="K16"/>
  <c r="J16"/>
  <c r="I16"/>
  <c r="H16"/>
  <c r="G16"/>
  <c r="K11"/>
  <c r="F11"/>
  <c r="G6"/>
  <c r="K13"/>
  <c r="K12"/>
  <c r="J12"/>
  <c r="I12"/>
  <c r="G12"/>
  <c r="K10"/>
  <c r="K9"/>
  <c r="J9"/>
  <c r="I9"/>
  <c r="C48" i="24"/>
  <c r="I48" s="1"/>
  <c r="C16"/>
  <c r="C61"/>
  <c r="C254"/>
  <c r="C255"/>
  <c r="G255" s="1"/>
  <c r="C256"/>
  <c r="K256" s="1"/>
  <c r="C257"/>
  <c r="G257" s="1"/>
  <c r="C258"/>
  <c r="C259"/>
  <c r="C260"/>
  <c r="C261"/>
  <c r="H261" s="1"/>
  <c r="C262"/>
  <c r="J262" s="1"/>
  <c r="C263"/>
  <c r="G263" s="1"/>
  <c r="C264"/>
  <c r="J264" s="1"/>
  <c r="C265"/>
  <c r="G265" s="1"/>
  <c r="C266"/>
  <c r="C267"/>
  <c r="C268"/>
  <c r="C269"/>
  <c r="C270"/>
  <c r="C271"/>
  <c r="F271" s="1"/>
  <c r="C272"/>
  <c r="C273"/>
  <c r="F273" s="1"/>
  <c r="C274"/>
  <c r="C275"/>
  <c r="H275" s="1"/>
  <c r="C276"/>
  <c r="C277"/>
  <c r="C278"/>
  <c r="C279"/>
  <c r="H279" s="1"/>
  <c r="C280"/>
  <c r="C281"/>
  <c r="C282"/>
  <c r="C283"/>
  <c r="H283" s="1"/>
  <c r="C284"/>
  <c r="C285"/>
  <c r="G285" s="1"/>
  <c r="C286"/>
  <c r="C287"/>
  <c r="G287" s="1"/>
  <c r="C288"/>
  <c r="K288" s="1"/>
  <c r="C289"/>
  <c r="G289" s="1"/>
  <c r="C290"/>
  <c r="C291"/>
  <c r="C292"/>
  <c r="C293"/>
  <c r="H293" s="1"/>
  <c r="C294"/>
  <c r="J294" s="1"/>
  <c r="C295"/>
  <c r="H295" s="1"/>
  <c r="C296"/>
  <c r="C297"/>
  <c r="G297" s="1"/>
  <c r="C298"/>
  <c r="C299"/>
  <c r="C300"/>
  <c r="C301"/>
  <c r="C302"/>
  <c r="C303"/>
  <c r="F303" s="1"/>
  <c r="C304"/>
  <c r="C305"/>
  <c r="F305" s="1"/>
  <c r="C306"/>
  <c r="C307"/>
  <c r="H307" s="1"/>
  <c r="C308"/>
  <c r="C309"/>
  <c r="C51"/>
  <c r="I51" s="1"/>
  <c r="C69"/>
  <c r="I69" s="1"/>
  <c r="C27"/>
  <c r="I27" s="1"/>
  <c r="C50"/>
  <c r="C44"/>
  <c r="C35"/>
  <c r="C60"/>
  <c r="I60" s="1"/>
  <c r="C17"/>
  <c r="C222"/>
  <c r="I222" s="1"/>
  <c r="C223"/>
  <c r="C224"/>
  <c r="I224" s="1"/>
  <c r="C225"/>
  <c r="C226"/>
  <c r="I226" s="1"/>
  <c r="C227"/>
  <c r="C228"/>
  <c r="I228" s="1"/>
  <c r="C229"/>
  <c r="C230"/>
  <c r="I230" s="1"/>
  <c r="C231"/>
  <c r="C232"/>
  <c r="I232" s="1"/>
  <c r="C233"/>
  <c r="C234"/>
  <c r="I234" s="1"/>
  <c r="C235"/>
  <c r="C236"/>
  <c r="I236" s="1"/>
  <c r="C237"/>
  <c r="C238"/>
  <c r="I238" s="1"/>
  <c r="C239"/>
  <c r="C240"/>
  <c r="C241"/>
  <c r="F241" s="1"/>
  <c r="C242"/>
  <c r="C243"/>
  <c r="H243" s="1"/>
  <c r="C244"/>
  <c r="C245"/>
  <c r="C246"/>
  <c r="C247"/>
  <c r="H247" s="1"/>
  <c r="C248"/>
  <c r="C249"/>
  <c r="C250"/>
  <c r="C251"/>
  <c r="H251" s="1"/>
  <c r="C252"/>
  <c r="C253"/>
  <c r="G253" s="1"/>
  <c r="C30"/>
  <c r="C221"/>
  <c r="F221" s="1"/>
  <c r="C220"/>
  <c r="C219"/>
  <c r="C218"/>
  <c r="K218" s="1"/>
  <c r="C217"/>
  <c r="H217" s="1"/>
  <c r="C216"/>
  <c r="C215"/>
  <c r="G215" s="1"/>
  <c r="C214"/>
  <c r="C213"/>
  <c r="H213" s="1"/>
  <c r="C212"/>
  <c r="J212" s="1"/>
  <c r="C211"/>
  <c r="H211" s="1"/>
  <c r="C210"/>
  <c r="C209"/>
  <c r="C208"/>
  <c r="C207"/>
  <c r="H207" s="1"/>
  <c r="C206"/>
  <c r="K206" s="1"/>
  <c r="C205"/>
  <c r="G205" s="1"/>
  <c r="C204"/>
  <c r="C203"/>
  <c r="H203" s="1"/>
  <c r="C202"/>
  <c r="C201"/>
  <c r="H201" s="1"/>
  <c r="C200"/>
  <c r="C199"/>
  <c r="F199" s="1"/>
  <c r="C198"/>
  <c r="K198" s="1"/>
  <c r="C197"/>
  <c r="H197" s="1"/>
  <c r="C196"/>
  <c r="C195"/>
  <c r="C65"/>
  <c r="K65" s="1"/>
  <c r="C24"/>
  <c r="C9"/>
  <c r="C8"/>
  <c r="C11"/>
  <c r="C47"/>
  <c r="C15"/>
  <c r="C34"/>
  <c r="C18"/>
  <c r="C31"/>
  <c r="C26"/>
  <c r="C25"/>
  <c r="C32"/>
  <c r="C45"/>
  <c r="C37"/>
  <c r="C21"/>
  <c r="K21" s="1"/>
  <c r="C39"/>
  <c r="C42"/>
  <c r="K42" s="1"/>
  <c r="C49"/>
  <c r="C53"/>
  <c r="C46"/>
  <c r="C43"/>
  <c r="I43" s="1"/>
  <c r="C68"/>
  <c r="F68" s="1"/>
  <c r="C58"/>
  <c r="I58" s="1"/>
  <c r="C63"/>
  <c r="C55"/>
  <c r="C10"/>
  <c r="H10" s="1"/>
  <c r="C71"/>
  <c r="C72"/>
  <c r="C73"/>
  <c r="C74"/>
  <c r="H74" s="1"/>
  <c r="C179"/>
  <c r="J179" s="1"/>
  <c r="C180"/>
  <c r="C181"/>
  <c r="C182"/>
  <c r="H182" s="1"/>
  <c r="C183"/>
  <c r="C184"/>
  <c r="H184" s="1"/>
  <c r="C185"/>
  <c r="C186"/>
  <c r="G186" s="1"/>
  <c r="C187"/>
  <c r="C188"/>
  <c r="H188" s="1"/>
  <c r="C189"/>
  <c r="J189" s="1"/>
  <c r="C190"/>
  <c r="C191"/>
  <c r="C192"/>
  <c r="F192" s="1"/>
  <c r="C193"/>
  <c r="C194"/>
  <c r="C7"/>
  <c r="C41"/>
  <c r="C57"/>
  <c r="C66"/>
  <c r="C62"/>
  <c r="J62" s="1"/>
  <c r="C64"/>
  <c r="K64" s="1"/>
  <c r="C70"/>
  <c r="C67"/>
  <c r="K67" s="1"/>
  <c r="C152"/>
  <c r="C153"/>
  <c r="K153" s="1"/>
  <c r="C154"/>
  <c r="C155"/>
  <c r="K155" s="1"/>
  <c r="C156"/>
  <c r="C157"/>
  <c r="K157" s="1"/>
  <c r="C158"/>
  <c r="C159"/>
  <c r="K159" s="1"/>
  <c r="C160"/>
  <c r="C161"/>
  <c r="K161" s="1"/>
  <c r="C162"/>
  <c r="C163"/>
  <c r="K163" s="1"/>
  <c r="C164"/>
  <c r="C165"/>
  <c r="C166"/>
  <c r="F166" s="1"/>
  <c r="C167"/>
  <c r="C168"/>
  <c r="F168" s="1"/>
  <c r="C169"/>
  <c r="C170"/>
  <c r="H170" s="1"/>
  <c r="C171"/>
  <c r="C172"/>
  <c r="C173"/>
  <c r="C174"/>
  <c r="H174" s="1"/>
  <c r="C175"/>
  <c r="C176"/>
  <c r="C177"/>
  <c r="C178"/>
  <c r="H178" s="1"/>
  <c r="C40"/>
  <c r="C137"/>
  <c r="C138"/>
  <c r="C139"/>
  <c r="C140"/>
  <c r="C141"/>
  <c r="C142"/>
  <c r="C143"/>
  <c r="C144"/>
  <c r="C145"/>
  <c r="C146"/>
  <c r="C147"/>
  <c r="C148"/>
  <c r="C149"/>
  <c r="C150"/>
  <c r="C151"/>
  <c r="C28"/>
  <c r="J28" s="1"/>
  <c r="C115"/>
  <c r="K115" s="1"/>
  <c r="C116"/>
  <c r="C117"/>
  <c r="J117" s="1"/>
  <c r="C118"/>
  <c r="C119"/>
  <c r="J119" s="1"/>
  <c r="C120"/>
  <c r="C121"/>
  <c r="C122"/>
  <c r="K122" s="1"/>
  <c r="C123"/>
  <c r="C124"/>
  <c r="K124" s="1"/>
  <c r="C125"/>
  <c r="C126"/>
  <c r="C127"/>
  <c r="C128"/>
  <c r="J128" s="1"/>
  <c r="C129"/>
  <c r="C130"/>
  <c r="K130" s="1"/>
  <c r="C131"/>
  <c r="C132"/>
  <c r="C133"/>
  <c r="C134"/>
  <c r="C135"/>
  <c r="C136"/>
  <c r="H136" s="1"/>
  <c r="C56"/>
  <c r="C33"/>
  <c r="C52"/>
  <c r="C54"/>
  <c r="K54" s="1"/>
  <c r="C59"/>
  <c r="K59" s="1"/>
  <c r="C29"/>
  <c r="K29" s="1"/>
  <c r="C75"/>
  <c r="K75" s="1"/>
  <c r="C76"/>
  <c r="K76" s="1"/>
  <c r="C77"/>
  <c r="K77" s="1"/>
  <c r="C78"/>
  <c r="K78" s="1"/>
  <c r="C79"/>
  <c r="K79" s="1"/>
  <c r="C80"/>
  <c r="K80" s="1"/>
  <c r="C81"/>
  <c r="K81" s="1"/>
  <c r="C82"/>
  <c r="K82" s="1"/>
  <c r="C83"/>
  <c r="C84"/>
  <c r="K84" s="1"/>
  <c r="C85"/>
  <c r="K85" s="1"/>
  <c r="C86"/>
  <c r="K86" s="1"/>
  <c r="C87"/>
  <c r="K87" s="1"/>
  <c r="C88"/>
  <c r="K88" s="1"/>
  <c r="C89"/>
  <c r="K89" s="1"/>
  <c r="C90"/>
  <c r="K90" s="1"/>
  <c r="C91"/>
  <c r="K91" s="1"/>
  <c r="C92"/>
  <c r="K92" s="1"/>
  <c r="C93"/>
  <c r="K93" s="1"/>
  <c r="C94"/>
  <c r="K94" s="1"/>
  <c r="C95"/>
  <c r="K95" s="1"/>
  <c r="C96"/>
  <c r="K96" s="1"/>
  <c r="C97"/>
  <c r="K97" s="1"/>
  <c r="C98"/>
  <c r="K98" s="1"/>
  <c r="C99"/>
  <c r="C100"/>
  <c r="K100" s="1"/>
  <c r="C101"/>
  <c r="K101" s="1"/>
  <c r="C102"/>
  <c r="K102" s="1"/>
  <c r="C103"/>
  <c r="K103" s="1"/>
  <c r="C104"/>
  <c r="K104" s="1"/>
  <c r="C105"/>
  <c r="K105" s="1"/>
  <c r="C106"/>
  <c r="K106" s="1"/>
  <c r="C107"/>
  <c r="K107" s="1"/>
  <c r="C108"/>
  <c r="K108" s="1"/>
  <c r="C109"/>
  <c r="K109" s="1"/>
  <c r="C110"/>
  <c r="K110" s="1"/>
  <c r="C111"/>
  <c r="K111" s="1"/>
  <c r="C112"/>
  <c r="K112" s="1"/>
  <c r="C113"/>
  <c r="K113" s="1"/>
  <c r="C114"/>
  <c r="K114" s="1"/>
  <c r="C23"/>
  <c r="W92" i="29"/>
  <c r="Y134" s="1"/>
  <c r="S92"/>
  <c r="U134" s="1"/>
  <c r="O92"/>
  <c r="Q133" s="1"/>
  <c r="K92"/>
  <c r="M131" s="1"/>
  <c r="G92"/>
  <c r="I129" s="1"/>
  <c r="C92"/>
  <c r="E133" s="1"/>
  <c r="W92" i="35"/>
  <c r="Y134" s="1"/>
  <c r="S92"/>
  <c r="U134" s="1"/>
  <c r="O92"/>
  <c r="P134" s="1"/>
  <c r="K92"/>
  <c r="M134" s="1"/>
  <c r="G92"/>
  <c r="I134" s="1"/>
  <c r="C92"/>
  <c r="E129" s="1"/>
  <c r="W92" i="40"/>
  <c r="Y134" s="1"/>
  <c r="S92"/>
  <c r="U134" s="1"/>
  <c r="O92"/>
  <c r="Q134" s="1"/>
  <c r="K92"/>
  <c r="M134" s="1"/>
  <c r="G92"/>
  <c r="H129" s="1"/>
  <c r="C92"/>
  <c r="D134" s="1"/>
  <c r="W92" i="28"/>
  <c r="Y134" s="1"/>
  <c r="S92"/>
  <c r="U134" s="1"/>
  <c r="O92"/>
  <c r="Q134" s="1"/>
  <c r="K92"/>
  <c r="L134" s="1"/>
  <c r="G92"/>
  <c r="H131" s="1"/>
  <c r="C92"/>
  <c r="E132" s="1"/>
  <c r="W92" i="7"/>
  <c r="Y134" s="1"/>
  <c r="S92"/>
  <c r="U134" s="1"/>
  <c r="O92"/>
  <c r="Q134" s="1"/>
  <c r="K92"/>
  <c r="M134" s="1"/>
  <c r="G92"/>
  <c r="H133" s="1"/>
  <c r="C92"/>
  <c r="E134" s="1"/>
  <c r="W92" i="41"/>
  <c r="Y134" s="1"/>
  <c r="S92"/>
  <c r="U134" s="1"/>
  <c r="O92"/>
  <c r="Q134" s="1"/>
  <c r="K92"/>
  <c r="L134" s="1"/>
  <c r="G92"/>
  <c r="I127" s="1"/>
  <c r="C92"/>
  <c r="E134" s="1"/>
  <c r="W92" i="30"/>
  <c r="Y134" s="1"/>
  <c r="S92"/>
  <c r="U134" s="1"/>
  <c r="O92"/>
  <c r="Q134" s="1"/>
  <c r="K92"/>
  <c r="M134" s="1"/>
  <c r="G92"/>
  <c r="I134" s="1"/>
  <c r="C92"/>
  <c r="E134" s="1"/>
  <c r="C8" i="23"/>
  <c r="C20"/>
  <c r="C10"/>
  <c r="C13"/>
  <c r="C18"/>
  <c r="C22"/>
  <c r="K22" s="1"/>
  <c r="C31"/>
  <c r="C36"/>
  <c r="J36" s="1"/>
  <c r="C15"/>
  <c r="C11"/>
  <c r="C39"/>
  <c r="I39" s="1"/>
  <c r="C41"/>
  <c r="C33"/>
  <c r="I33" s="1"/>
  <c r="C40"/>
  <c r="C28"/>
  <c r="I28" s="1"/>
  <c r="C81"/>
  <c r="C82"/>
  <c r="I82" s="1"/>
  <c r="C83"/>
  <c r="C84"/>
  <c r="I84" s="1"/>
  <c r="C85"/>
  <c r="C86"/>
  <c r="I86" s="1"/>
  <c r="C87"/>
  <c r="C88"/>
  <c r="I88" s="1"/>
  <c r="C6"/>
  <c r="C24"/>
  <c r="C29"/>
  <c r="C59"/>
  <c r="I59" s="1"/>
  <c r="C60"/>
  <c r="C61"/>
  <c r="I61" s="1"/>
  <c r="C62"/>
  <c r="C63"/>
  <c r="I63" s="1"/>
  <c r="C64"/>
  <c r="C65"/>
  <c r="I65" s="1"/>
  <c r="C66"/>
  <c r="C67"/>
  <c r="I67" s="1"/>
  <c r="C68"/>
  <c r="C69"/>
  <c r="I69" s="1"/>
  <c r="C70"/>
  <c r="C71"/>
  <c r="I71" s="1"/>
  <c r="C72"/>
  <c r="C73"/>
  <c r="I73" s="1"/>
  <c r="C74"/>
  <c r="C75"/>
  <c r="I75" s="1"/>
  <c r="C76"/>
  <c r="C77"/>
  <c r="I77" s="1"/>
  <c r="C78"/>
  <c r="C79"/>
  <c r="I79" s="1"/>
  <c r="C80"/>
  <c r="C19"/>
  <c r="C21"/>
  <c r="C9"/>
  <c r="C27"/>
  <c r="C32"/>
  <c r="C30"/>
  <c r="C25"/>
  <c r="C23"/>
  <c r="C35"/>
  <c r="C16"/>
  <c r="C37"/>
  <c r="C38"/>
  <c r="I38" s="1"/>
  <c r="C44"/>
  <c r="C12"/>
  <c r="I12" s="1"/>
  <c r="C42"/>
  <c r="C43"/>
  <c r="I43" s="1"/>
  <c r="C45"/>
  <c r="K45" s="1"/>
  <c r="C46"/>
  <c r="I46" s="1"/>
  <c r="C47"/>
  <c r="C48"/>
  <c r="I48" s="1"/>
  <c r="C49"/>
  <c r="C50"/>
  <c r="I50" s="1"/>
  <c r="C51"/>
  <c r="C52"/>
  <c r="I52" s="1"/>
  <c r="C53"/>
  <c r="C54"/>
  <c r="I54" s="1"/>
  <c r="C55"/>
  <c r="C56"/>
  <c r="I56" s="1"/>
  <c r="C57"/>
  <c r="C58"/>
  <c r="I58" s="1"/>
  <c r="C7"/>
  <c r="W92" i="33"/>
  <c r="Y134" s="1"/>
  <c r="S92"/>
  <c r="U134" s="1"/>
  <c r="O92"/>
  <c r="Q134" s="1"/>
  <c r="K92"/>
  <c r="M134" s="1"/>
  <c r="G92"/>
  <c r="I134" s="1"/>
  <c r="C92"/>
  <c r="E134" s="1"/>
  <c r="W92" i="9"/>
  <c r="Y134" s="1"/>
  <c r="S92"/>
  <c r="U134" s="1"/>
  <c r="O92"/>
  <c r="Q134" s="1"/>
  <c r="K92"/>
  <c r="M134" s="1"/>
  <c r="G92"/>
  <c r="I132" s="1"/>
  <c r="C92"/>
  <c r="D134" s="1"/>
  <c r="W92" i="5"/>
  <c r="Y134" s="1"/>
  <c r="S92"/>
  <c r="U134" s="1"/>
  <c r="O92"/>
  <c r="Q132" s="1"/>
  <c r="K92"/>
  <c r="M127" s="1"/>
  <c r="G92"/>
  <c r="I134" s="1"/>
  <c r="C92"/>
  <c r="E130" s="1"/>
  <c r="W92" i="42"/>
  <c r="S92"/>
  <c r="T132" s="1"/>
  <c r="O92"/>
  <c r="Q129" s="1"/>
  <c r="K92"/>
  <c r="L134" s="1"/>
  <c r="G92"/>
  <c r="H103" s="1"/>
  <c r="G9" s="1"/>
  <c r="C92"/>
  <c r="E104" s="1"/>
  <c r="C7" i="31"/>
  <c r="C8"/>
  <c r="C11"/>
  <c r="C12"/>
  <c r="C16"/>
  <c r="C19"/>
  <c r="C18"/>
  <c r="C20"/>
  <c r="C23"/>
  <c r="C22"/>
  <c r="K22" s="1"/>
  <c r="C21"/>
  <c r="C27"/>
  <c r="C30"/>
  <c r="C29"/>
  <c r="C32"/>
  <c r="C33"/>
  <c r="C35"/>
  <c r="C36"/>
  <c r="C38"/>
  <c r="K38" s="1"/>
  <c r="C14"/>
  <c r="C62"/>
  <c r="K62" s="1"/>
  <c r="C63"/>
  <c r="C64"/>
  <c r="C65"/>
  <c r="C66"/>
  <c r="C67"/>
  <c r="C68"/>
  <c r="C69"/>
  <c r="C70"/>
  <c r="C71"/>
  <c r="C72"/>
  <c r="C75"/>
  <c r="C77"/>
  <c r="C78"/>
  <c r="K78" s="1"/>
  <c r="C79"/>
  <c r="C80"/>
  <c r="C81"/>
  <c r="C82"/>
  <c r="C83"/>
  <c r="C84"/>
  <c r="C85"/>
  <c r="C6"/>
  <c r="C47"/>
  <c r="C48"/>
  <c r="C49"/>
  <c r="C50"/>
  <c r="C51"/>
  <c r="C52"/>
  <c r="K52" s="1"/>
  <c r="C53"/>
  <c r="C54"/>
  <c r="C55"/>
  <c r="C56"/>
  <c r="C57"/>
  <c r="C58"/>
  <c r="C59"/>
  <c r="C60"/>
  <c r="C61"/>
  <c r="C37"/>
  <c r="C39"/>
  <c r="C40"/>
  <c r="C41"/>
  <c r="C42"/>
  <c r="C43"/>
  <c r="C44"/>
  <c r="K44" s="1"/>
  <c r="C45"/>
  <c r="C46"/>
  <c r="K46" s="1"/>
  <c r="C9"/>
  <c r="C10"/>
  <c r="C25"/>
  <c r="C13"/>
  <c r="C24"/>
  <c r="C28"/>
  <c r="C26"/>
  <c r="C34"/>
  <c r="C31"/>
  <c r="C17"/>
  <c r="AH13" i="22"/>
  <c r="AG13"/>
  <c r="AH12"/>
  <c r="AG12"/>
  <c r="AH11"/>
  <c r="AG11"/>
  <c r="AH10"/>
  <c r="AG10"/>
  <c r="AH52"/>
  <c r="AG52"/>
  <c r="AH51"/>
  <c r="AG51"/>
  <c r="AH50"/>
  <c r="AG50"/>
  <c r="AH49"/>
  <c r="AG49"/>
  <c r="D52"/>
  <c r="E52"/>
  <c r="F52"/>
  <c r="C52"/>
  <c r="D51"/>
  <c r="C51"/>
  <c r="D50"/>
  <c r="C50"/>
  <c r="C49"/>
  <c r="W92" i="3"/>
  <c r="Y119" s="1"/>
  <c r="S92"/>
  <c r="T127" s="1"/>
  <c r="O92"/>
  <c r="P121" s="1"/>
  <c r="K92"/>
  <c r="L131" s="1"/>
  <c r="G92"/>
  <c r="H134" s="1"/>
  <c r="C92"/>
  <c r="D134" s="1"/>
  <c r="C7" i="11"/>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6"/>
  <c r="D81" i="34"/>
  <c r="C81"/>
  <c r="D80"/>
  <c r="C80"/>
  <c r="D79"/>
  <c r="C79"/>
  <c r="D78"/>
  <c r="C78"/>
  <c r="D77"/>
  <c r="C77"/>
  <c r="D76"/>
  <c r="C76"/>
  <c r="D75"/>
  <c r="C75"/>
  <c r="D74"/>
  <c r="C74"/>
  <c r="D73"/>
  <c r="C73"/>
  <c r="D72"/>
  <c r="C72"/>
  <c r="D71"/>
  <c r="C71"/>
  <c r="D70"/>
  <c r="C70"/>
  <c r="D69"/>
  <c r="C69"/>
  <c r="D68"/>
  <c r="C68"/>
  <c r="D67"/>
  <c r="C67"/>
  <c r="D66"/>
  <c r="C66"/>
  <c r="D65"/>
  <c r="C65"/>
  <c r="D64"/>
  <c r="C64"/>
  <c r="D63"/>
  <c r="C63"/>
  <c r="D62"/>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D13" i="37"/>
  <c r="D12"/>
  <c r="D11"/>
  <c r="D10"/>
  <c r="D9"/>
  <c r="D8"/>
  <c r="D7"/>
  <c r="D6"/>
  <c r="E14" i="35" l="1"/>
  <c r="E16"/>
  <c r="E18"/>
  <c r="E20"/>
  <c r="E22"/>
  <c r="E24"/>
  <c r="E26"/>
  <c r="E28"/>
  <c r="E30"/>
  <c r="E14" i="30"/>
  <c r="E22"/>
  <c r="E30"/>
  <c r="E12"/>
  <c r="E20"/>
  <c r="E28"/>
  <c r="E8" i="41"/>
  <c r="E18" i="30"/>
  <c r="E26"/>
  <c r="E27" i="40"/>
  <c r="E23" i="5"/>
  <c r="E31"/>
  <c r="E33"/>
  <c r="E35"/>
  <c r="E37"/>
  <c r="E39"/>
  <c r="E43"/>
  <c r="E47"/>
  <c r="E49"/>
  <c r="E53"/>
  <c r="E57"/>
  <c r="E61"/>
  <c r="E65"/>
  <c r="E67"/>
  <c r="E69"/>
  <c r="E73"/>
  <c r="E75"/>
  <c r="E79"/>
  <c r="E81"/>
  <c r="E13" i="30"/>
  <c r="E15"/>
  <c r="E17"/>
  <c r="E19"/>
  <c r="E21"/>
  <c r="E23"/>
  <c r="E25"/>
  <c r="E27"/>
  <c r="E29"/>
  <c r="E33"/>
  <c r="E41"/>
  <c r="E49"/>
  <c r="E57"/>
  <c r="E65"/>
  <c r="E73"/>
  <c r="E81"/>
  <c r="E9" i="41"/>
  <c r="E11"/>
  <c r="E13"/>
  <c r="E15"/>
  <c r="E17"/>
  <c r="E19"/>
  <c r="E21"/>
  <c r="E23"/>
  <c r="E25"/>
  <c r="E27"/>
  <c r="E29"/>
  <c r="E15" i="7"/>
  <c r="E17"/>
  <c r="E19"/>
  <c r="E21"/>
  <c r="E23"/>
  <c r="E25"/>
  <c r="E27"/>
  <c r="E29"/>
  <c r="E31"/>
  <c r="E33"/>
  <c r="E35"/>
  <c r="E37"/>
  <c r="E39"/>
  <c r="E41"/>
  <c r="E43"/>
  <c r="E45"/>
  <c r="E47"/>
  <c r="E49"/>
  <c r="E51"/>
  <c r="E53"/>
  <c r="E55"/>
  <c r="E57"/>
  <c r="E59"/>
  <c r="E61"/>
  <c r="E63"/>
  <c r="E65"/>
  <c r="E67"/>
  <c r="E69"/>
  <c r="E71"/>
  <c r="E73"/>
  <c r="E75"/>
  <c r="E77"/>
  <c r="E79"/>
  <c r="E81"/>
  <c r="E83"/>
  <c r="E10" i="29"/>
  <c r="E12"/>
  <c r="E14"/>
  <c r="E16"/>
  <c r="E18"/>
  <c r="E20"/>
  <c r="E22"/>
  <c r="E24"/>
  <c r="E26"/>
  <c r="E28"/>
  <c r="E30"/>
  <c r="E32"/>
  <c r="E34"/>
  <c r="E36"/>
  <c r="E38"/>
  <c r="E40"/>
  <c r="E42"/>
  <c r="E44"/>
  <c r="E46"/>
  <c r="E48"/>
  <c r="E50"/>
  <c r="E52"/>
  <c r="E54"/>
  <c r="E56"/>
  <c r="E58"/>
  <c r="E60"/>
  <c r="E62"/>
  <c r="E64"/>
  <c r="E66"/>
  <c r="E68"/>
  <c r="E70"/>
  <c r="E72"/>
  <c r="E74"/>
  <c r="E76"/>
  <c r="E78"/>
  <c r="E80"/>
  <c r="E82"/>
  <c r="E84"/>
  <c r="E15" i="40"/>
  <c r="E21"/>
  <c r="E25" i="5"/>
  <c r="E27"/>
  <c r="E29"/>
  <c r="E41"/>
  <c r="E45"/>
  <c r="E51"/>
  <c r="E55"/>
  <c r="E59"/>
  <c r="E63"/>
  <c r="E71"/>
  <c r="E77"/>
  <c r="E83"/>
  <c r="E22"/>
  <c r="E24"/>
  <c r="E26"/>
  <c r="E28"/>
  <c r="E30"/>
  <c r="E32"/>
  <c r="E34"/>
  <c r="E36"/>
  <c r="E38"/>
  <c r="E40"/>
  <c r="E42"/>
  <c r="E44"/>
  <c r="E46"/>
  <c r="E48"/>
  <c r="E50"/>
  <c r="E52"/>
  <c r="E54"/>
  <c r="E56"/>
  <c r="E58"/>
  <c r="E60"/>
  <c r="E62"/>
  <c r="E64"/>
  <c r="E66"/>
  <c r="E68"/>
  <c r="E70"/>
  <c r="E72"/>
  <c r="E74"/>
  <c r="E76"/>
  <c r="E78"/>
  <c r="E80"/>
  <c r="E82"/>
  <c r="E84"/>
  <c r="E14" i="9"/>
  <c r="E24"/>
  <c r="E26"/>
  <c r="E30"/>
  <c r="E10" i="41"/>
  <c r="E12"/>
  <c r="E14"/>
  <c r="E16"/>
  <c r="E18"/>
  <c r="E20"/>
  <c r="E22"/>
  <c r="E24"/>
  <c r="E26"/>
  <c r="E28"/>
  <c r="E30"/>
  <c r="E14" i="7"/>
  <c r="E16"/>
  <c r="E18"/>
  <c r="E20"/>
  <c r="E22"/>
  <c r="E24"/>
  <c r="E26"/>
  <c r="E28"/>
  <c r="E30"/>
  <c r="E32"/>
  <c r="E34"/>
  <c r="E36"/>
  <c r="E38"/>
  <c r="E40"/>
  <c r="E42"/>
  <c r="E44"/>
  <c r="E46"/>
  <c r="E48"/>
  <c r="E50"/>
  <c r="E52"/>
  <c r="E54"/>
  <c r="E56"/>
  <c r="E58"/>
  <c r="E60"/>
  <c r="E62"/>
  <c r="E64"/>
  <c r="E66"/>
  <c r="E68"/>
  <c r="E70"/>
  <c r="E72"/>
  <c r="E74"/>
  <c r="E76"/>
  <c r="E78"/>
  <c r="E80"/>
  <c r="E82"/>
  <c r="E84"/>
  <c r="E11" i="29"/>
  <c r="E13"/>
  <c r="E15"/>
  <c r="E17"/>
  <c r="E19"/>
  <c r="E21"/>
  <c r="E23"/>
  <c r="E25"/>
  <c r="E27"/>
  <c r="E29"/>
  <c r="E31"/>
  <c r="E33"/>
  <c r="E35"/>
  <c r="E37"/>
  <c r="E39"/>
  <c r="E41"/>
  <c r="E43"/>
  <c r="E45"/>
  <c r="E47"/>
  <c r="E49"/>
  <c r="E51"/>
  <c r="E53"/>
  <c r="E55"/>
  <c r="E57"/>
  <c r="E59"/>
  <c r="E61"/>
  <c r="E63"/>
  <c r="E65"/>
  <c r="E67"/>
  <c r="E69"/>
  <c r="E71"/>
  <c r="E73"/>
  <c r="E75"/>
  <c r="E77"/>
  <c r="E79"/>
  <c r="E81"/>
  <c r="E83"/>
  <c r="E36" i="28"/>
  <c r="E38"/>
  <c r="E40"/>
  <c r="E35"/>
  <c r="E37"/>
  <c r="E39"/>
  <c r="E34"/>
  <c r="E9" i="40"/>
  <c r="E11"/>
  <c r="E13"/>
  <c r="E17"/>
  <c r="E19"/>
  <c r="E23"/>
  <c r="E29"/>
  <c r="E25"/>
  <c r="E10"/>
  <c r="E12"/>
  <c r="E14"/>
  <c r="E16"/>
  <c r="E18"/>
  <c r="E20"/>
  <c r="E22"/>
  <c r="E24"/>
  <c r="E26"/>
  <c r="E28"/>
  <c r="E30"/>
  <c r="E15" i="35"/>
  <c r="E17"/>
  <c r="E19"/>
  <c r="E21"/>
  <c r="E23"/>
  <c r="E25"/>
  <c r="E27"/>
  <c r="E29"/>
  <c r="E22" i="33"/>
  <c r="E24"/>
  <c r="E26"/>
  <c r="E28"/>
  <c r="E30"/>
  <c r="E23"/>
  <c r="E25"/>
  <c r="E27"/>
  <c r="E29"/>
  <c r="E16" i="9"/>
  <c r="E18"/>
  <c r="E20"/>
  <c r="E28"/>
  <c r="E10"/>
  <c r="E12"/>
  <c r="E22"/>
  <c r="E9"/>
  <c r="E11"/>
  <c r="E13"/>
  <c r="E15"/>
  <c r="E17"/>
  <c r="E19"/>
  <c r="E21"/>
  <c r="E23"/>
  <c r="E25"/>
  <c r="E27"/>
  <c r="E29"/>
  <c r="E27" i="42"/>
  <c r="E29"/>
  <c r="E28"/>
  <c r="E30"/>
  <c r="E18" i="3"/>
  <c r="E20"/>
  <c r="E22"/>
  <c r="E24"/>
  <c r="E26"/>
  <c r="E28"/>
  <c r="E30"/>
  <c r="E19"/>
  <c r="E21"/>
  <c r="E23"/>
  <c r="E25"/>
  <c r="E27"/>
  <c r="E29"/>
  <c r="E37" i="30"/>
  <c r="E45"/>
  <c r="E53"/>
  <c r="E61"/>
  <c r="E69"/>
  <c r="E77"/>
  <c r="E32"/>
  <c r="E40"/>
  <c r="E48"/>
  <c r="E56"/>
  <c r="E64"/>
  <c r="E72"/>
  <c r="E80"/>
  <c r="E35"/>
  <c r="E43"/>
  <c r="E51"/>
  <c r="E59"/>
  <c r="E67"/>
  <c r="E75"/>
  <c r="E83"/>
  <c r="E38"/>
  <c r="E46"/>
  <c r="E54"/>
  <c r="E62"/>
  <c r="E70"/>
  <c r="E78"/>
  <c r="E44"/>
  <c r="E52"/>
  <c r="E60"/>
  <c r="E68"/>
  <c r="E76"/>
  <c r="E84"/>
  <c r="E36"/>
  <c r="E39"/>
  <c r="E47"/>
  <c r="E63"/>
  <c r="E71"/>
  <c r="E79"/>
  <c r="E31"/>
  <c r="E55"/>
  <c r="E34"/>
  <c r="E42"/>
  <c r="E50"/>
  <c r="E58"/>
  <c r="E66"/>
  <c r="E74"/>
  <c r="E82"/>
  <c r="P107" i="29"/>
  <c r="X98" i="33"/>
  <c r="K21" s="1"/>
  <c r="E21" s="1"/>
  <c r="E32" i="41"/>
  <c r="E34"/>
  <c r="E36"/>
  <c r="E38"/>
  <c r="E40"/>
  <c r="E42"/>
  <c r="E44"/>
  <c r="E46"/>
  <c r="E48"/>
  <c r="E50"/>
  <c r="E52"/>
  <c r="E54"/>
  <c r="E56"/>
  <c r="E58"/>
  <c r="E60"/>
  <c r="E62"/>
  <c r="E64"/>
  <c r="E66"/>
  <c r="E68"/>
  <c r="E70"/>
  <c r="E72"/>
  <c r="E74"/>
  <c r="E76"/>
  <c r="E78"/>
  <c r="E80"/>
  <c r="E82"/>
  <c r="E84"/>
  <c r="E33"/>
  <c r="E41"/>
  <c r="E43"/>
  <c r="E45"/>
  <c r="E47"/>
  <c r="E49"/>
  <c r="E51"/>
  <c r="E53"/>
  <c r="E55"/>
  <c r="E57"/>
  <c r="E59"/>
  <c r="E61"/>
  <c r="E63"/>
  <c r="E65"/>
  <c r="E67"/>
  <c r="E69"/>
  <c r="E71"/>
  <c r="E73"/>
  <c r="E75"/>
  <c r="E77"/>
  <c r="E79"/>
  <c r="E81"/>
  <c r="E83"/>
  <c r="E31"/>
  <c r="E35"/>
  <c r="E37"/>
  <c r="E39"/>
  <c r="P127" i="29"/>
  <c r="P93"/>
  <c r="P99"/>
  <c r="Q93"/>
  <c r="Q99"/>
  <c r="Q108"/>
  <c r="Q127"/>
  <c r="I95"/>
  <c r="P100"/>
  <c r="I116"/>
  <c r="I97"/>
  <c r="Q106"/>
  <c r="P116"/>
  <c r="Q94" i="35"/>
  <c r="E110"/>
  <c r="E125"/>
  <c r="D110"/>
  <c r="H93" i="40"/>
  <c r="D95"/>
  <c r="E95"/>
  <c r="D124"/>
  <c r="E107"/>
  <c r="X101" i="7"/>
  <c r="Y101"/>
  <c r="P111"/>
  <c r="X97"/>
  <c r="H106" i="41"/>
  <c r="X96"/>
  <c r="M124"/>
  <c r="L100"/>
  <c r="P127"/>
  <c r="M130"/>
  <c r="L106"/>
  <c r="M134"/>
  <c r="X94" i="33"/>
  <c r="K9" s="1"/>
  <c r="Y95"/>
  <c r="X99" i="9"/>
  <c r="X104" i="5"/>
  <c r="X124"/>
  <c r="E31" i="3"/>
  <c r="E33"/>
  <c r="E35"/>
  <c r="E37"/>
  <c r="E39"/>
  <c r="E41"/>
  <c r="E43"/>
  <c r="E45"/>
  <c r="E47"/>
  <c r="E49"/>
  <c r="E51"/>
  <c r="E53"/>
  <c r="E55"/>
  <c r="E57"/>
  <c r="E59"/>
  <c r="E61"/>
  <c r="E63"/>
  <c r="E65"/>
  <c r="E67"/>
  <c r="E69"/>
  <c r="E71"/>
  <c r="E73"/>
  <c r="E75"/>
  <c r="E77"/>
  <c r="E79"/>
  <c r="E81"/>
  <c r="E83"/>
  <c r="E31" i="9"/>
  <c r="E33"/>
  <c r="E35"/>
  <c r="E37"/>
  <c r="E39"/>
  <c r="E41"/>
  <c r="E43"/>
  <c r="E45"/>
  <c r="E47"/>
  <c r="E49"/>
  <c r="E51"/>
  <c r="E53"/>
  <c r="E55"/>
  <c r="E57"/>
  <c r="E59"/>
  <c r="E61"/>
  <c r="E63"/>
  <c r="E65"/>
  <c r="E67"/>
  <c r="E69"/>
  <c r="E71"/>
  <c r="E73"/>
  <c r="E75"/>
  <c r="E77"/>
  <c r="E79"/>
  <c r="E81"/>
  <c r="E83"/>
  <c r="E32" i="3"/>
  <c r="E34"/>
  <c r="E36"/>
  <c r="E38"/>
  <c r="E40"/>
  <c r="E42"/>
  <c r="E44"/>
  <c r="E46"/>
  <c r="E48"/>
  <c r="E50"/>
  <c r="E52"/>
  <c r="E54"/>
  <c r="E56"/>
  <c r="E58"/>
  <c r="E60"/>
  <c r="E62"/>
  <c r="E64"/>
  <c r="E66"/>
  <c r="E68"/>
  <c r="E70"/>
  <c r="E72"/>
  <c r="E74"/>
  <c r="E76"/>
  <c r="E78"/>
  <c r="E80"/>
  <c r="E82"/>
  <c r="E84"/>
  <c r="E32" i="9"/>
  <c r="E34"/>
  <c r="E36"/>
  <c r="E38"/>
  <c r="E40"/>
  <c r="E42"/>
  <c r="E44"/>
  <c r="E46"/>
  <c r="E48"/>
  <c r="E50"/>
  <c r="E52"/>
  <c r="E54"/>
  <c r="E56"/>
  <c r="E58"/>
  <c r="E60"/>
  <c r="E62"/>
  <c r="E64"/>
  <c r="E66"/>
  <c r="E68"/>
  <c r="E70"/>
  <c r="E72"/>
  <c r="E74"/>
  <c r="E76"/>
  <c r="E78"/>
  <c r="E80"/>
  <c r="E82"/>
  <c r="E84"/>
  <c r="E41" i="28"/>
  <c r="E43"/>
  <c r="E45"/>
  <c r="E47"/>
  <c r="E49"/>
  <c r="E51"/>
  <c r="E53"/>
  <c r="E55"/>
  <c r="E57"/>
  <c r="E59"/>
  <c r="E61"/>
  <c r="E63"/>
  <c r="E65"/>
  <c r="E67"/>
  <c r="E69"/>
  <c r="E71"/>
  <c r="E73"/>
  <c r="E75"/>
  <c r="E77"/>
  <c r="E79"/>
  <c r="E81"/>
  <c r="E83"/>
  <c r="E42"/>
  <c r="E44"/>
  <c r="E46"/>
  <c r="E48"/>
  <c r="E50"/>
  <c r="E52"/>
  <c r="E54"/>
  <c r="E56"/>
  <c r="E58"/>
  <c r="E60"/>
  <c r="E62"/>
  <c r="E66"/>
  <c r="E68"/>
  <c r="E70"/>
  <c r="E72"/>
  <c r="E74"/>
  <c r="E76"/>
  <c r="E78"/>
  <c r="E80"/>
  <c r="E82"/>
  <c r="E84"/>
  <c r="E61" i="35"/>
  <c r="E63"/>
  <c r="E65"/>
  <c r="E67"/>
  <c r="E69"/>
  <c r="E71"/>
  <c r="E73"/>
  <c r="E75"/>
  <c r="E77"/>
  <c r="E79"/>
  <c r="E81"/>
  <c r="E83"/>
  <c r="T94"/>
  <c r="J11" s="1"/>
  <c r="E60"/>
  <c r="E62"/>
  <c r="E64"/>
  <c r="E66"/>
  <c r="E68"/>
  <c r="E70"/>
  <c r="E72"/>
  <c r="E74"/>
  <c r="E76"/>
  <c r="E78"/>
  <c r="E80"/>
  <c r="E82"/>
  <c r="E84"/>
  <c r="T114" i="9"/>
  <c r="U95" i="42"/>
  <c r="U104"/>
  <c r="U102"/>
  <c r="T120"/>
  <c r="T130"/>
  <c r="T133"/>
  <c r="U127"/>
  <c r="T93"/>
  <c r="T114"/>
  <c r="U117"/>
  <c r="E64" i="28"/>
  <c r="E31" i="33"/>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32" i="35"/>
  <c r="E34"/>
  <c r="E35"/>
  <c r="E36"/>
  <c r="E37"/>
  <c r="E38"/>
  <c r="E39"/>
  <c r="E40"/>
  <c r="E50"/>
  <c r="E51"/>
  <c r="E53"/>
  <c r="E55"/>
  <c r="E59"/>
  <c r="E31"/>
  <c r="E33"/>
  <c r="E41"/>
  <c r="E42"/>
  <c r="E43"/>
  <c r="E44"/>
  <c r="E45"/>
  <c r="E46"/>
  <c r="E47"/>
  <c r="E48"/>
  <c r="E49"/>
  <c r="E52"/>
  <c r="E54"/>
  <c r="E56"/>
  <c r="E57"/>
  <c r="E58"/>
  <c r="P99" i="7"/>
  <c r="P119"/>
  <c r="Q110" i="35"/>
  <c r="Q104"/>
  <c r="Q120"/>
  <c r="P103" i="28"/>
  <c r="P123"/>
  <c r="P131"/>
  <c r="Q95" i="9"/>
  <c r="Q120"/>
  <c r="P115"/>
  <c r="P115" i="5"/>
  <c r="P103"/>
  <c r="P127"/>
  <c r="P104"/>
  <c r="Q127"/>
  <c r="Q117"/>
  <c r="P128"/>
  <c r="P99"/>
  <c r="Q122"/>
  <c r="Q102"/>
  <c r="P111"/>
  <c r="Q103"/>
  <c r="Q114"/>
  <c r="E31" i="42"/>
  <c r="E33"/>
  <c r="E35"/>
  <c r="E37"/>
  <c r="E42"/>
  <c r="E44"/>
  <c r="E46"/>
  <c r="E48"/>
  <c r="E50"/>
  <c r="E52"/>
  <c r="E55"/>
  <c r="E57"/>
  <c r="E59"/>
  <c r="E61"/>
  <c r="E63"/>
  <c r="E65"/>
  <c r="E67"/>
  <c r="E69"/>
  <c r="E71"/>
  <c r="E73"/>
  <c r="E75"/>
  <c r="E77"/>
  <c r="E79"/>
  <c r="E81"/>
  <c r="E83"/>
  <c r="E36"/>
  <c r="E40"/>
  <c r="E43"/>
  <c r="E45"/>
  <c r="E47"/>
  <c r="E49"/>
  <c r="E51"/>
  <c r="E53"/>
  <c r="E34"/>
  <c r="E56"/>
  <c r="E58"/>
  <c r="E60"/>
  <c r="E62"/>
  <c r="E64"/>
  <c r="E66"/>
  <c r="E68"/>
  <c r="E70"/>
  <c r="E72"/>
  <c r="E74"/>
  <c r="E76"/>
  <c r="E78"/>
  <c r="E80"/>
  <c r="E82"/>
  <c r="E84"/>
  <c r="E32"/>
  <c r="Q105"/>
  <c r="P114"/>
  <c r="Q114"/>
  <c r="P112"/>
  <c r="I23" s="1"/>
  <c r="P117"/>
  <c r="Q121"/>
  <c r="P127"/>
  <c r="P96"/>
  <c r="I7" s="1"/>
  <c r="P98"/>
  <c r="Q127"/>
  <c r="H16" i="24"/>
  <c r="M94" i="28"/>
  <c r="H32" i="24" s="1"/>
  <c r="M102" i="40"/>
  <c r="L104"/>
  <c r="L129"/>
  <c r="M99"/>
  <c r="L97"/>
  <c r="L113"/>
  <c r="L126"/>
  <c r="L111" i="29"/>
  <c r="L93"/>
  <c r="L95"/>
  <c r="M129"/>
  <c r="L105"/>
  <c r="L109"/>
  <c r="L127"/>
  <c r="D9" i="6"/>
  <c r="D6"/>
  <c r="D7"/>
  <c r="D8"/>
  <c r="M94" i="33"/>
  <c r="H6" i="23" s="1"/>
  <c r="L114" i="33"/>
  <c r="L133"/>
  <c r="M120" i="5"/>
  <c r="L130"/>
  <c r="M93"/>
  <c r="L122"/>
  <c r="M130"/>
  <c r="M109"/>
  <c r="M117"/>
  <c r="M128"/>
  <c r="M101"/>
  <c r="M104"/>
  <c r="M107" i="42"/>
  <c r="H38" i="31" s="1"/>
  <c r="M98" i="42"/>
  <c r="M105"/>
  <c r="M100"/>
  <c r="M114"/>
  <c r="M124"/>
  <c r="L107"/>
  <c r="H21" s="1"/>
  <c r="E31" i="40"/>
  <c r="E33"/>
  <c r="E35"/>
  <c r="E37"/>
  <c r="E39"/>
  <c r="E41"/>
  <c r="E43"/>
  <c r="E45"/>
  <c r="E47"/>
  <c r="E49"/>
  <c r="E51"/>
  <c r="E53"/>
  <c r="E55"/>
  <c r="E57"/>
  <c r="E59"/>
  <c r="E61"/>
  <c r="E63"/>
  <c r="E65"/>
  <c r="E67"/>
  <c r="E69"/>
  <c r="E71"/>
  <c r="E73"/>
  <c r="E75"/>
  <c r="E77"/>
  <c r="E79"/>
  <c r="E81"/>
  <c r="E83"/>
  <c r="E32"/>
  <c r="E34"/>
  <c r="E36"/>
  <c r="E38"/>
  <c r="E40"/>
  <c r="E42"/>
  <c r="E44"/>
  <c r="E46"/>
  <c r="E48"/>
  <c r="E50"/>
  <c r="E52"/>
  <c r="E54"/>
  <c r="E56"/>
  <c r="E58"/>
  <c r="E60"/>
  <c r="E62"/>
  <c r="E64"/>
  <c r="E66"/>
  <c r="E68"/>
  <c r="E70"/>
  <c r="E72"/>
  <c r="E74"/>
  <c r="E76"/>
  <c r="E78"/>
  <c r="E80"/>
  <c r="E82"/>
  <c r="E84"/>
  <c r="Q112" i="29"/>
  <c r="Q97"/>
  <c r="P105"/>
  <c r="Q125"/>
  <c r="P98"/>
  <c r="Q105"/>
  <c r="P115"/>
  <c r="P126"/>
  <c r="Q104"/>
  <c r="Q98"/>
  <c r="P106"/>
  <c r="Q115"/>
  <c r="P94"/>
  <c r="Q100"/>
  <c r="P118"/>
  <c r="P129"/>
  <c r="Q94"/>
  <c r="P101"/>
  <c r="P109"/>
  <c r="Q118"/>
  <c r="Q101"/>
  <c r="Q109"/>
  <c r="P119"/>
  <c r="P131"/>
  <c r="P102"/>
  <c r="P110"/>
  <c r="Q119"/>
  <c r="Q131"/>
  <c r="P95"/>
  <c r="Q102"/>
  <c r="Q110"/>
  <c r="Q120"/>
  <c r="P132"/>
  <c r="Q95"/>
  <c r="P103"/>
  <c r="P96"/>
  <c r="Q103"/>
  <c r="P111"/>
  <c r="P122"/>
  <c r="P134"/>
  <c r="Q96"/>
  <c r="P104"/>
  <c r="Q111"/>
  <c r="Q122"/>
  <c r="Q134"/>
  <c r="Q124"/>
  <c r="P97"/>
  <c r="P113"/>
  <c r="P125"/>
  <c r="L113"/>
  <c r="L120"/>
  <c r="M113"/>
  <c r="M120"/>
  <c r="L129"/>
  <c r="L107"/>
  <c r="L101"/>
  <c r="M122"/>
  <c r="M109"/>
  <c r="L116"/>
  <c r="L123"/>
  <c r="L132"/>
  <c r="M116"/>
  <c r="M132"/>
  <c r="L103"/>
  <c r="L125"/>
  <c r="L97"/>
  <c r="M125"/>
  <c r="M118"/>
  <c r="M134"/>
  <c r="L99"/>
  <c r="I114"/>
  <c r="H123"/>
  <c r="H93"/>
  <c r="H118"/>
  <c r="H99"/>
  <c r="I105"/>
  <c r="Q134" i="35"/>
  <c r="Q102"/>
  <c r="Q116"/>
  <c r="Q111"/>
  <c r="Q117"/>
  <c r="Q123"/>
  <c r="Q124"/>
  <c r="Q98"/>
  <c r="Q131"/>
  <c r="E105"/>
  <c r="D116"/>
  <c r="E116"/>
  <c r="D95"/>
  <c r="D97"/>
  <c r="E124"/>
  <c r="L118" i="40"/>
  <c r="L121"/>
  <c r="M104"/>
  <c r="M106"/>
  <c r="L95"/>
  <c r="M95"/>
  <c r="M97"/>
  <c r="M113"/>
  <c r="M115"/>
  <c r="L99"/>
  <c r="I121"/>
  <c r="I93"/>
  <c r="I109"/>
  <c r="H100"/>
  <c r="D19"/>
  <c r="D35"/>
  <c r="D51"/>
  <c r="D67"/>
  <c r="D83"/>
  <c r="E124"/>
  <c r="D109"/>
  <c r="E109"/>
  <c r="E111"/>
  <c r="D93"/>
  <c r="E93"/>
  <c r="P111" i="28"/>
  <c r="P97"/>
  <c r="I7" s="1"/>
  <c r="P115"/>
  <c r="P100"/>
  <c r="I19" s="1"/>
  <c r="P119"/>
  <c r="Q100"/>
  <c r="I21" i="24" s="1"/>
  <c r="P127" i="28"/>
  <c r="P107"/>
  <c r="Q94"/>
  <c r="I55" i="24" s="1"/>
  <c r="M97" i="28"/>
  <c r="H47" i="24" s="1"/>
  <c r="M120" i="28"/>
  <c r="X106" i="7"/>
  <c r="X93"/>
  <c r="X108"/>
  <c r="Y93"/>
  <c r="X95"/>
  <c r="X111"/>
  <c r="Y97"/>
  <c r="X116"/>
  <c r="X117"/>
  <c r="X105"/>
  <c r="P112"/>
  <c r="P101"/>
  <c r="P116"/>
  <c r="P131"/>
  <c r="P130"/>
  <c r="P93"/>
  <c r="I9" s="1"/>
  <c r="E9" s="1"/>
  <c r="P103"/>
  <c r="P117"/>
  <c r="P94"/>
  <c r="I7" s="1"/>
  <c r="P122"/>
  <c r="P106"/>
  <c r="P97"/>
  <c r="P123"/>
  <c r="P129"/>
  <c r="D38"/>
  <c r="X94" i="41"/>
  <c r="T96"/>
  <c r="T98"/>
  <c r="P98"/>
  <c r="P100"/>
  <c r="P108"/>
  <c r="P111"/>
  <c r="P117"/>
  <c r="L108"/>
  <c r="L111"/>
  <c r="M93"/>
  <c r="M114"/>
  <c r="L121"/>
  <c r="L127"/>
  <c r="L102"/>
  <c r="L104"/>
  <c r="I93"/>
  <c r="H115"/>
  <c r="H121"/>
  <c r="X93" i="33"/>
  <c r="K15" s="1"/>
  <c r="D15" s="1"/>
  <c r="Y94"/>
  <c r="K10" i="23" s="1"/>
  <c r="X95" i="33"/>
  <c r="X96"/>
  <c r="Y96"/>
  <c r="X97"/>
  <c r="K19" s="1"/>
  <c r="E19" s="1"/>
  <c r="U106"/>
  <c r="T119"/>
  <c r="T107"/>
  <c r="U120"/>
  <c r="T96"/>
  <c r="J16" s="1"/>
  <c r="D16" s="1"/>
  <c r="T108"/>
  <c r="T97"/>
  <c r="J10" s="1"/>
  <c r="T111"/>
  <c r="U108"/>
  <c r="U97"/>
  <c r="J13" i="23" s="1"/>
  <c r="T112" i="33"/>
  <c r="T93"/>
  <c r="J7" s="1"/>
  <c r="U112"/>
  <c r="T99"/>
  <c r="J12" s="1"/>
  <c r="T100"/>
  <c r="J20" s="1"/>
  <c r="E20" s="1"/>
  <c r="T115"/>
  <c r="T113"/>
  <c r="T94"/>
  <c r="J6" s="1"/>
  <c r="U100"/>
  <c r="J40" i="23" s="1"/>
  <c r="U115" i="33"/>
  <c r="U94"/>
  <c r="J6" i="23" s="1"/>
  <c r="U102" i="33"/>
  <c r="U116"/>
  <c r="T103"/>
  <c r="T117"/>
  <c r="U110"/>
  <c r="T104"/>
  <c r="U117"/>
  <c r="U93"/>
  <c r="T95"/>
  <c r="J11" s="1"/>
  <c r="U104"/>
  <c r="T118"/>
  <c r="M104"/>
  <c r="L125"/>
  <c r="L122"/>
  <c r="L94"/>
  <c r="H6" s="1"/>
  <c r="M98"/>
  <c r="L106"/>
  <c r="L126"/>
  <c r="M99"/>
  <c r="H15" i="23" s="1"/>
  <c r="M107" i="33"/>
  <c r="L115"/>
  <c r="L100"/>
  <c r="L108"/>
  <c r="M100"/>
  <c r="M108"/>
  <c r="L116"/>
  <c r="L117"/>
  <c r="L102"/>
  <c r="L110"/>
  <c r="M96"/>
  <c r="M103"/>
  <c r="M111"/>
  <c r="M93"/>
  <c r="L104"/>
  <c r="L112"/>
  <c r="M112"/>
  <c r="L123"/>
  <c r="X95" i="9"/>
  <c r="T104"/>
  <c r="T109"/>
  <c r="T95"/>
  <c r="T99"/>
  <c r="P121"/>
  <c r="P104"/>
  <c r="Q99"/>
  <c r="Q104"/>
  <c r="Q109"/>
  <c r="X120" i="5"/>
  <c r="X108"/>
  <c r="X125"/>
  <c r="X109"/>
  <c r="X93"/>
  <c r="K14" s="1"/>
  <c r="D14" s="1"/>
  <c r="X112"/>
  <c r="X96"/>
  <c r="X128"/>
  <c r="X100"/>
  <c r="K13" s="1"/>
  <c r="X116"/>
  <c r="X132"/>
  <c r="X101"/>
  <c r="X133"/>
  <c r="X117"/>
  <c r="Q125"/>
  <c r="Q93"/>
  <c r="I7" i="23" s="1"/>
  <c r="Q94" i="5"/>
  <c r="P95"/>
  <c r="I9" s="1"/>
  <c r="Q106"/>
  <c r="P119"/>
  <c r="Q95"/>
  <c r="P107"/>
  <c r="Q119"/>
  <c r="P96"/>
  <c r="I12" s="1"/>
  <c r="Q130"/>
  <c r="P120"/>
  <c r="P131"/>
  <c r="Q98"/>
  <c r="I35" i="23" s="1"/>
  <c r="Q109" i="5"/>
  <c r="Q133"/>
  <c r="Q111"/>
  <c r="P123"/>
  <c r="Q101"/>
  <c r="P112"/>
  <c r="L102"/>
  <c r="L110"/>
  <c r="M96"/>
  <c r="M112"/>
  <c r="M97"/>
  <c r="H25" i="23" s="1"/>
  <c r="L114" i="5"/>
  <c r="M122"/>
  <c r="L98"/>
  <c r="H10" s="1"/>
  <c r="L106"/>
  <c r="M114"/>
  <c r="L131"/>
  <c r="M98"/>
  <c r="M106"/>
  <c r="L123"/>
  <c r="L115"/>
  <c r="L99"/>
  <c r="H9" s="1"/>
  <c r="L107"/>
  <c r="M133"/>
  <c r="M125"/>
  <c r="L134"/>
  <c r="L126"/>
  <c r="L94"/>
  <c r="H11" s="1"/>
  <c r="L118"/>
  <c r="U93" i="42"/>
  <c r="U133"/>
  <c r="T95"/>
  <c r="J8" s="1"/>
  <c r="T117"/>
  <c r="U120"/>
  <c r="U107"/>
  <c r="J20" i="31" s="1"/>
  <c r="T109" i="42"/>
  <c r="T123"/>
  <c r="U109"/>
  <c r="U123"/>
  <c r="T98"/>
  <c r="J11" s="1"/>
  <c r="T111"/>
  <c r="U111"/>
  <c r="T124"/>
  <c r="T100"/>
  <c r="J12" s="1"/>
  <c r="U126"/>
  <c r="T102"/>
  <c r="P93"/>
  <c r="I6" s="1"/>
  <c r="Q133"/>
  <c r="Q93"/>
  <c r="Q102"/>
  <c r="P134"/>
  <c r="P124"/>
  <c r="P107"/>
  <c r="Q117"/>
  <c r="Q107"/>
  <c r="P130"/>
  <c r="P100"/>
  <c r="I15" s="1"/>
  <c r="Q130"/>
  <c r="Q100"/>
  <c r="I33" i="31" s="1"/>
  <c r="P109" i="42"/>
  <c r="I16" s="1"/>
  <c r="P118"/>
  <c r="Q109"/>
  <c r="Q120"/>
  <c r="P133"/>
  <c r="M115"/>
  <c r="M127"/>
  <c r="L94"/>
  <c r="H9" s="1"/>
  <c r="D56"/>
  <c r="D58"/>
  <c r="D62"/>
  <c r="D64"/>
  <c r="D68"/>
  <c r="D70"/>
  <c r="D72"/>
  <c r="D74"/>
  <c r="D76"/>
  <c r="D78"/>
  <c r="D84"/>
  <c r="M130"/>
  <c r="L110"/>
  <c r="L96"/>
  <c r="H8" s="1"/>
  <c r="M103"/>
  <c r="M121"/>
  <c r="M131"/>
  <c r="L98"/>
  <c r="L105"/>
  <c r="L112"/>
  <c r="Y122" i="3"/>
  <c r="U95"/>
  <c r="U111"/>
  <c r="Q120"/>
  <c r="D19"/>
  <c r="D21"/>
  <c r="D23"/>
  <c r="D25"/>
  <c r="D27"/>
  <c r="D29"/>
  <c r="D31"/>
  <c r="D33"/>
  <c r="D35"/>
  <c r="D37"/>
  <c r="D39"/>
  <c r="D41"/>
  <c r="D43"/>
  <c r="D45"/>
  <c r="D47"/>
  <c r="D49"/>
  <c r="D51"/>
  <c r="D53"/>
  <c r="D55"/>
  <c r="D57"/>
  <c r="D59"/>
  <c r="D61"/>
  <c r="D63"/>
  <c r="D65"/>
  <c r="D69"/>
  <c r="D71"/>
  <c r="D73"/>
  <c r="D75"/>
  <c r="D77"/>
  <c r="D79"/>
  <c r="D81"/>
  <c r="H103" i="29"/>
  <c r="H130"/>
  <c r="I103"/>
  <c r="H125"/>
  <c r="I130"/>
  <c r="I99"/>
  <c r="H109"/>
  <c r="H95"/>
  <c r="H114"/>
  <c r="I120"/>
  <c r="I132"/>
  <c r="H105"/>
  <c r="H127"/>
  <c r="I127"/>
  <c r="H101"/>
  <c r="H121"/>
  <c r="H134"/>
  <c r="I101"/>
  <c r="H111"/>
  <c r="I134"/>
  <c r="H97"/>
  <c r="I111"/>
  <c r="I93"/>
  <c r="H107"/>
  <c r="I118"/>
  <c r="I123"/>
  <c r="I107"/>
  <c r="D15" i="35"/>
  <c r="D17"/>
  <c r="D19"/>
  <c r="D21"/>
  <c r="D23"/>
  <c r="D25"/>
  <c r="D27"/>
  <c r="D29"/>
  <c r="D31"/>
  <c r="D33"/>
  <c r="D35"/>
  <c r="D37"/>
  <c r="D39"/>
  <c r="D41"/>
  <c r="D43"/>
  <c r="D45"/>
  <c r="D47"/>
  <c r="D49"/>
  <c r="D51"/>
  <c r="D53"/>
  <c r="D55"/>
  <c r="D57"/>
  <c r="D59"/>
  <c r="D61"/>
  <c r="D63"/>
  <c r="D65"/>
  <c r="D67"/>
  <c r="D69"/>
  <c r="D71"/>
  <c r="D73"/>
  <c r="D75"/>
  <c r="D77"/>
  <c r="D79"/>
  <c r="D81"/>
  <c r="D83"/>
  <c r="I100" i="40"/>
  <c r="H111"/>
  <c r="H124"/>
  <c r="H95"/>
  <c r="H102"/>
  <c r="I111"/>
  <c r="I95"/>
  <c r="I102"/>
  <c r="I113"/>
  <c r="I104"/>
  <c r="H97"/>
  <c r="I97"/>
  <c r="I132"/>
  <c r="H118"/>
  <c r="I118"/>
  <c r="H98" i="7"/>
  <c r="I95" i="41"/>
  <c r="I118"/>
  <c r="H102"/>
  <c r="I124"/>
  <c r="H104"/>
  <c r="I131"/>
  <c r="D38" i="30"/>
  <c r="D26" i="9"/>
  <c r="D9"/>
  <c r="D11"/>
  <c r="D13"/>
  <c r="D15"/>
  <c r="D17"/>
  <c r="D19"/>
  <c r="D21"/>
  <c r="D23"/>
  <c r="D25"/>
  <c r="D27"/>
  <c r="D29"/>
  <c r="D31"/>
  <c r="D33"/>
  <c r="D35"/>
  <c r="D37"/>
  <c r="D39"/>
  <c r="D41"/>
  <c r="D43"/>
  <c r="D45"/>
  <c r="D47"/>
  <c r="D49"/>
  <c r="D51"/>
  <c r="D53"/>
  <c r="D55"/>
  <c r="D57"/>
  <c r="D59"/>
  <c r="D61"/>
  <c r="D63"/>
  <c r="D65"/>
  <c r="D67"/>
  <c r="D69"/>
  <c r="D80" i="42"/>
  <c r="D28"/>
  <c r="D34"/>
  <c r="D60"/>
  <c r="D66"/>
  <c r="D82"/>
  <c r="D71" i="9"/>
  <c r="D73"/>
  <c r="D75"/>
  <c r="D77"/>
  <c r="D79"/>
  <c r="D81"/>
  <c r="D83"/>
  <c r="D33" i="42"/>
  <c r="D67" i="3"/>
  <c r="D29" i="42"/>
  <c r="D37"/>
  <c r="D31"/>
  <c r="D26" i="5"/>
  <c r="D34"/>
  <c r="D42"/>
  <c r="D50"/>
  <c r="D58"/>
  <c r="D66"/>
  <c r="D78"/>
  <c r="D28"/>
  <c r="D36"/>
  <c r="D44"/>
  <c r="D52"/>
  <c r="D60"/>
  <c r="D68"/>
  <c r="D76"/>
  <c r="D84"/>
  <c r="D51" i="42"/>
  <c r="D24" i="5"/>
  <c r="D32"/>
  <c r="D40"/>
  <c r="D48"/>
  <c r="D56"/>
  <c r="D64"/>
  <c r="D74"/>
  <c r="D82"/>
  <c r="D30"/>
  <c r="D46"/>
  <c r="D62"/>
  <c r="D72"/>
  <c r="D80"/>
  <c r="D43" i="42"/>
  <c r="D18" i="3"/>
  <c r="D22"/>
  <c r="D26"/>
  <c r="D30"/>
  <c r="D34"/>
  <c r="D36"/>
  <c r="D40"/>
  <c r="D42"/>
  <c r="D44"/>
  <c r="D48"/>
  <c r="D50"/>
  <c r="D52"/>
  <c r="D54"/>
  <c r="D56"/>
  <c r="D58"/>
  <c r="D60"/>
  <c r="D62"/>
  <c r="D64"/>
  <c r="D66"/>
  <c r="D68"/>
  <c r="D70"/>
  <c r="D72"/>
  <c r="D76"/>
  <c r="D10" i="9"/>
  <c r="D42"/>
  <c r="D58"/>
  <c r="D74"/>
  <c r="D66" i="41"/>
  <c r="D20" i="3"/>
  <c r="D24"/>
  <c r="D28"/>
  <c r="D32"/>
  <c r="D46"/>
  <c r="D38"/>
  <c r="D10" i="40"/>
  <c r="D12"/>
  <c r="D14"/>
  <c r="D16"/>
  <c r="D18"/>
  <c r="D20"/>
  <c r="D22"/>
  <c r="D24"/>
  <c r="D26"/>
  <c r="D28"/>
  <c r="D30"/>
  <c r="D32"/>
  <c r="D34"/>
  <c r="D36"/>
  <c r="D38"/>
  <c r="D42"/>
  <c r="D44"/>
  <c r="D46"/>
  <c r="D48"/>
  <c r="D50"/>
  <c r="D52"/>
  <c r="D54"/>
  <c r="D56"/>
  <c r="D58"/>
  <c r="D60"/>
  <c r="D62"/>
  <c r="D64"/>
  <c r="D66"/>
  <c r="D68"/>
  <c r="D70"/>
  <c r="D72"/>
  <c r="D74"/>
  <c r="D76"/>
  <c r="D78"/>
  <c r="D80"/>
  <c r="D82"/>
  <c r="D84"/>
  <c r="D40"/>
  <c r="D23" i="5"/>
  <c r="D25"/>
  <c r="D27"/>
  <c r="D29"/>
  <c r="D31"/>
  <c r="D33"/>
  <c r="D35"/>
  <c r="D37"/>
  <c r="D39"/>
  <c r="D41"/>
  <c r="D43"/>
  <c r="D45"/>
  <c r="D47"/>
  <c r="D49"/>
  <c r="D51"/>
  <c r="D53"/>
  <c r="D55"/>
  <c r="D57"/>
  <c r="D59"/>
  <c r="D61"/>
  <c r="D63"/>
  <c r="D65"/>
  <c r="D67"/>
  <c r="D69"/>
  <c r="D71"/>
  <c r="D73"/>
  <c r="D75"/>
  <c r="D77"/>
  <c r="D79"/>
  <c r="D81"/>
  <c r="D83"/>
  <c r="D68" i="29"/>
  <c r="D20"/>
  <c r="D36"/>
  <c r="D66"/>
  <c r="D82"/>
  <c r="D42" i="42"/>
  <c r="D46"/>
  <c r="D48"/>
  <c r="D52"/>
  <c r="D20" i="30"/>
  <c r="D22"/>
  <c r="D36"/>
  <c r="D52"/>
  <c r="D54"/>
  <c r="D68"/>
  <c r="D70"/>
  <c r="D84"/>
  <c r="D83" i="3"/>
  <c r="D55" i="42"/>
  <c r="D57"/>
  <c r="D61"/>
  <c r="D63"/>
  <c r="D65"/>
  <c r="D69"/>
  <c r="D71"/>
  <c r="D73"/>
  <c r="D77"/>
  <c r="D79"/>
  <c r="D81"/>
  <c r="D11" i="40"/>
  <c r="D23"/>
  <c r="D27"/>
  <c r="D39"/>
  <c r="D43"/>
  <c r="D55"/>
  <c r="D59"/>
  <c r="D71"/>
  <c r="D75"/>
  <c r="D21"/>
  <c r="D37"/>
  <c r="D53"/>
  <c r="D69"/>
  <c r="D34" i="28"/>
  <c r="D38"/>
  <c r="D40"/>
  <c r="D42"/>
  <c r="D44"/>
  <c r="D46"/>
  <c r="D48"/>
  <c r="D54"/>
  <c r="D56"/>
  <c r="D58"/>
  <c r="D60"/>
  <c r="D62"/>
  <c r="D64"/>
  <c r="D70"/>
  <c r="D72"/>
  <c r="D74"/>
  <c r="D76"/>
  <c r="D78"/>
  <c r="D80"/>
  <c r="D31" i="29"/>
  <c r="D27" i="42"/>
  <c r="D35"/>
  <c r="D44"/>
  <c r="D50"/>
  <c r="D59"/>
  <c r="D67"/>
  <c r="D75"/>
  <c r="D83"/>
  <c r="D74" i="3"/>
  <c r="D78"/>
  <c r="D80"/>
  <c r="D82"/>
  <c r="D84"/>
  <c r="D12" i="9"/>
  <c r="D14"/>
  <c r="D16"/>
  <c r="D18"/>
  <c r="D20"/>
  <c r="D22"/>
  <c r="D24"/>
  <c r="D28"/>
  <c r="D30"/>
  <c r="D32"/>
  <c r="D34"/>
  <c r="D36"/>
  <c r="D38"/>
  <c r="D40"/>
  <c r="D44"/>
  <c r="D46"/>
  <c r="D48"/>
  <c r="D50"/>
  <c r="D52"/>
  <c r="D54"/>
  <c r="D56"/>
  <c r="D60"/>
  <c r="D62"/>
  <c r="D64"/>
  <c r="D66"/>
  <c r="D68"/>
  <c r="D70"/>
  <c r="D72"/>
  <c r="D76"/>
  <c r="D78"/>
  <c r="D80"/>
  <c r="D82"/>
  <c r="D84"/>
  <c r="D33" i="33"/>
  <c r="D49"/>
  <c r="D65"/>
  <c r="D81"/>
  <c r="D8" i="41"/>
  <c r="D10"/>
  <c r="D12"/>
  <c r="D14"/>
  <c r="D16"/>
  <c r="D18"/>
  <c r="D20"/>
  <c r="D22"/>
  <c r="D24"/>
  <c r="D26"/>
  <c r="D28"/>
  <c r="D30"/>
  <c r="D32"/>
  <c r="D34"/>
  <c r="D36"/>
  <c r="D38"/>
  <c r="D40"/>
  <c r="D42"/>
  <c r="D44"/>
  <c r="D46"/>
  <c r="D48"/>
  <c r="D50"/>
  <c r="D52"/>
  <c r="D54"/>
  <c r="D56"/>
  <c r="D58"/>
  <c r="D60"/>
  <c r="D62"/>
  <c r="D64"/>
  <c r="D68"/>
  <c r="D70"/>
  <c r="D72"/>
  <c r="D74"/>
  <c r="D76"/>
  <c r="D78"/>
  <c r="D80"/>
  <c r="D82"/>
  <c r="D84"/>
  <c r="D30" i="42"/>
  <c r="D32"/>
  <c r="D36"/>
  <c r="D22" i="5"/>
  <c r="D38"/>
  <c r="D54"/>
  <c r="D70"/>
  <c r="D40" i="42"/>
  <c r="D45"/>
  <c r="D47"/>
  <c r="D49"/>
  <c r="D53"/>
  <c r="D13" i="30"/>
  <c r="D15"/>
  <c r="D22" i="7"/>
  <c r="D54"/>
  <c r="D70"/>
  <c r="D36" i="33"/>
  <c r="D52"/>
  <c r="D68"/>
  <c r="D84"/>
  <c r="D17" i="41"/>
  <c r="D19"/>
  <c r="D33"/>
  <c r="D35"/>
  <c r="D49"/>
  <c r="D51"/>
  <c r="D65"/>
  <c r="D67"/>
  <c r="D81"/>
  <c r="D83"/>
  <c r="D17" i="7"/>
  <c r="D19"/>
  <c r="D21"/>
  <c r="D33"/>
  <c r="D35"/>
  <c r="D37"/>
  <c r="D49"/>
  <c r="D51"/>
  <c r="D53"/>
  <c r="D65"/>
  <c r="D67"/>
  <c r="D69"/>
  <c r="D81"/>
  <c r="D83"/>
  <c r="D50" i="28"/>
  <c r="D66"/>
  <c r="D82"/>
  <c r="D73" i="40"/>
  <c r="D57"/>
  <c r="D41"/>
  <c r="D25"/>
  <c r="D9"/>
  <c r="D23" i="33"/>
  <c r="D25"/>
  <c r="D27"/>
  <c r="D29"/>
  <c r="D31"/>
  <c r="D35"/>
  <c r="D37"/>
  <c r="D39"/>
  <c r="D41"/>
  <c r="D43"/>
  <c r="D45"/>
  <c r="D47"/>
  <c r="D51"/>
  <c r="D53"/>
  <c r="D55"/>
  <c r="D57"/>
  <c r="D59"/>
  <c r="D61"/>
  <c r="D63"/>
  <c r="D67"/>
  <c r="D69"/>
  <c r="D71"/>
  <c r="D73"/>
  <c r="D75"/>
  <c r="D77"/>
  <c r="D79"/>
  <c r="D83"/>
  <c r="D81" i="29"/>
  <c r="D14" i="35"/>
  <c r="D16"/>
  <c r="D18"/>
  <c r="D20"/>
  <c r="D22"/>
  <c r="D30"/>
  <c r="D32"/>
  <c r="D34"/>
  <c r="D36"/>
  <c r="D38"/>
  <c r="D46"/>
  <c r="D48"/>
  <c r="D50"/>
  <c r="D52"/>
  <c r="D54"/>
  <c r="D62"/>
  <c r="D64"/>
  <c r="D66"/>
  <c r="D68"/>
  <c r="D70"/>
  <c r="D78"/>
  <c r="D80"/>
  <c r="D82"/>
  <c r="D84"/>
  <c r="D36" i="28"/>
  <c r="D52"/>
  <c r="D68"/>
  <c r="D84"/>
  <c r="D15" i="29"/>
  <c r="D47"/>
  <c r="D63"/>
  <c r="D79"/>
  <c r="D17" i="30"/>
  <c r="D19"/>
  <c r="D21"/>
  <c r="D23"/>
  <c r="D25"/>
  <c r="D27"/>
  <c r="D29"/>
  <c r="D31"/>
  <c r="D33"/>
  <c r="D35"/>
  <c r="D37"/>
  <c r="D39"/>
  <c r="D41"/>
  <c r="D43"/>
  <c r="D45"/>
  <c r="D47"/>
  <c r="D49"/>
  <c r="D51"/>
  <c r="D53"/>
  <c r="D55"/>
  <c r="D57"/>
  <c r="D59"/>
  <c r="D61"/>
  <c r="D63"/>
  <c r="D65"/>
  <c r="D67"/>
  <c r="D69"/>
  <c r="D71"/>
  <c r="D73"/>
  <c r="D75"/>
  <c r="D77"/>
  <c r="D79"/>
  <c r="D81"/>
  <c r="D83"/>
  <c r="D14" i="7"/>
  <c r="D16"/>
  <c r="D18"/>
  <c r="D20"/>
  <c r="D24"/>
  <c r="D26"/>
  <c r="D28"/>
  <c r="D30"/>
  <c r="D32"/>
  <c r="D34"/>
  <c r="D36"/>
  <c r="D40"/>
  <c r="D42"/>
  <c r="D44"/>
  <c r="D46"/>
  <c r="D48"/>
  <c r="D50"/>
  <c r="D52"/>
  <c r="D56"/>
  <c r="D58"/>
  <c r="D60"/>
  <c r="D62"/>
  <c r="D64"/>
  <c r="D66"/>
  <c r="D68"/>
  <c r="D72"/>
  <c r="D74"/>
  <c r="D76"/>
  <c r="D78"/>
  <c r="D80"/>
  <c r="D82"/>
  <c r="D84"/>
  <c r="D35" i="28"/>
  <c r="D37"/>
  <c r="D39"/>
  <c r="D41"/>
  <c r="D45"/>
  <c r="D49"/>
  <c r="D51"/>
  <c r="D55"/>
  <c r="D57"/>
  <c r="D61"/>
  <c r="D65"/>
  <c r="D67"/>
  <c r="D71"/>
  <c r="D73"/>
  <c r="D77"/>
  <c r="D81"/>
  <c r="D83"/>
  <c r="D81" i="40"/>
  <c r="D65"/>
  <c r="D49"/>
  <c r="D33"/>
  <c r="D17"/>
  <c r="D22" i="33"/>
  <c r="D24"/>
  <c r="D26"/>
  <c r="D28"/>
  <c r="D30"/>
  <c r="D32"/>
  <c r="D34"/>
  <c r="D38"/>
  <c r="D40"/>
  <c r="D42"/>
  <c r="D44"/>
  <c r="D46"/>
  <c r="D48"/>
  <c r="D50"/>
  <c r="D54"/>
  <c r="D56"/>
  <c r="D58"/>
  <c r="D60"/>
  <c r="D62"/>
  <c r="D64"/>
  <c r="D66"/>
  <c r="D70"/>
  <c r="D72"/>
  <c r="D74"/>
  <c r="D76"/>
  <c r="D78"/>
  <c r="D80"/>
  <c r="D82"/>
  <c r="D16" i="29"/>
  <c r="D18"/>
  <c r="D22"/>
  <c r="D32"/>
  <c r="D34"/>
  <c r="D38"/>
  <c r="D48"/>
  <c r="D50"/>
  <c r="D54"/>
  <c r="D64"/>
  <c r="D70"/>
  <c r="D80"/>
  <c r="D43" i="28"/>
  <c r="D47"/>
  <c r="D53"/>
  <c r="D59"/>
  <c r="D63"/>
  <c r="D69"/>
  <c r="D75"/>
  <c r="D79"/>
  <c r="D79" i="40"/>
  <c r="D63"/>
  <c r="D47"/>
  <c r="D31"/>
  <c r="D15"/>
  <c r="D9" i="41"/>
  <c r="D11"/>
  <c r="D13"/>
  <c r="D15"/>
  <c r="D21"/>
  <c r="D23"/>
  <c r="D25"/>
  <c r="D27"/>
  <c r="D29"/>
  <c r="D31"/>
  <c r="D37"/>
  <c r="D39"/>
  <c r="D41"/>
  <c r="D43"/>
  <c r="D45"/>
  <c r="D47"/>
  <c r="D53"/>
  <c r="D55"/>
  <c r="D57"/>
  <c r="D59"/>
  <c r="D61"/>
  <c r="D63"/>
  <c r="D69"/>
  <c r="D71"/>
  <c r="D73"/>
  <c r="D75"/>
  <c r="D77"/>
  <c r="D79"/>
  <c r="D77" i="40"/>
  <c r="D61"/>
  <c r="D45"/>
  <c r="D29"/>
  <c r="D13"/>
  <c r="D12" i="30"/>
  <c r="D14"/>
  <c r="D16"/>
  <c r="D18"/>
  <c r="D24"/>
  <c r="D26"/>
  <c r="D28"/>
  <c r="D30"/>
  <c r="D32"/>
  <c r="D34"/>
  <c r="D40"/>
  <c r="D42"/>
  <c r="D44"/>
  <c r="D46"/>
  <c r="D48"/>
  <c r="D50"/>
  <c r="D56"/>
  <c r="D58"/>
  <c r="D60"/>
  <c r="D62"/>
  <c r="D64"/>
  <c r="D66"/>
  <c r="D72"/>
  <c r="D74"/>
  <c r="D76"/>
  <c r="D78"/>
  <c r="D80"/>
  <c r="D82"/>
  <c r="D15" i="7"/>
  <c r="D23"/>
  <c r="D25"/>
  <c r="D27"/>
  <c r="D29"/>
  <c r="D31"/>
  <c r="D39"/>
  <c r="D41"/>
  <c r="D43"/>
  <c r="D45"/>
  <c r="D47"/>
  <c r="D55"/>
  <c r="D57"/>
  <c r="D59"/>
  <c r="D61"/>
  <c r="D63"/>
  <c r="D71"/>
  <c r="D73"/>
  <c r="D75"/>
  <c r="D77"/>
  <c r="D79"/>
  <c r="D24" i="35"/>
  <c r="D26"/>
  <c r="D28"/>
  <c r="D40"/>
  <c r="D42"/>
  <c r="D44"/>
  <c r="D56"/>
  <c r="D58"/>
  <c r="D60"/>
  <c r="D72"/>
  <c r="D74"/>
  <c r="D76"/>
  <c r="F143" i="24"/>
  <c r="H215"/>
  <c r="K127"/>
  <c r="K145"/>
  <c r="J65"/>
  <c r="J216"/>
  <c r="J244"/>
  <c r="F253"/>
  <c r="H271"/>
  <c r="D69" i="29"/>
  <c r="D53"/>
  <c r="D37"/>
  <c r="D21"/>
  <c r="J266" i="24"/>
  <c r="D83" i="29"/>
  <c r="D67"/>
  <c r="D51"/>
  <c r="D35"/>
  <c r="D19"/>
  <c r="D84"/>
  <c r="D52"/>
  <c r="D65"/>
  <c r="D49"/>
  <c r="D33"/>
  <c r="D17"/>
  <c r="G271" i="24"/>
  <c r="H289"/>
  <c r="D78" i="29"/>
  <c r="D62"/>
  <c r="D46"/>
  <c r="D30"/>
  <c r="D14"/>
  <c r="J290" i="24"/>
  <c r="D77" i="29"/>
  <c r="D61"/>
  <c r="D45"/>
  <c r="D29"/>
  <c r="D13"/>
  <c r="K294" i="24"/>
  <c r="D76" i="29"/>
  <c r="D60"/>
  <c r="D44"/>
  <c r="D28"/>
  <c r="D12"/>
  <c r="D75"/>
  <c r="D59"/>
  <c r="D43"/>
  <c r="D27"/>
  <c r="D11"/>
  <c r="D74"/>
  <c r="D58"/>
  <c r="D42"/>
  <c r="D26"/>
  <c r="D10"/>
  <c r="D73"/>
  <c r="D57"/>
  <c r="D41"/>
  <c r="D25"/>
  <c r="D72"/>
  <c r="D56"/>
  <c r="D40"/>
  <c r="D24"/>
  <c r="D71"/>
  <c r="D55"/>
  <c r="D39"/>
  <c r="D23"/>
  <c r="H265" i="24"/>
  <c r="K308"/>
  <c r="F293"/>
  <c r="I109" i="29"/>
  <c r="M111"/>
  <c r="Q113"/>
  <c r="H116"/>
  <c r="L118"/>
  <c r="P120"/>
  <c r="I125"/>
  <c r="M127"/>
  <c r="Q129"/>
  <c r="H132"/>
  <c r="L134"/>
  <c r="K270" i="24"/>
  <c r="G293"/>
  <c r="M93" i="29"/>
  <c r="M95"/>
  <c r="M97"/>
  <c r="M99"/>
  <c r="M101"/>
  <c r="M103"/>
  <c r="M105"/>
  <c r="M107"/>
  <c r="H112"/>
  <c r="L114"/>
  <c r="I121"/>
  <c r="M123"/>
  <c r="H128"/>
  <c r="L130"/>
  <c r="J298" i="24"/>
  <c r="H297"/>
  <c r="I112" i="29"/>
  <c r="M114"/>
  <c r="Q116"/>
  <c r="H119"/>
  <c r="L121"/>
  <c r="P123"/>
  <c r="I128"/>
  <c r="M130"/>
  <c r="Q132"/>
  <c r="F275" i="24"/>
  <c r="Q107" i="29"/>
  <c r="H110"/>
  <c r="L112"/>
  <c r="P114"/>
  <c r="I119"/>
  <c r="M121"/>
  <c r="Q123"/>
  <c r="H126"/>
  <c r="L128"/>
  <c r="P130"/>
  <c r="J276" i="24"/>
  <c r="K302"/>
  <c r="I110" i="29"/>
  <c r="M112"/>
  <c r="Q114"/>
  <c r="H117"/>
  <c r="L119"/>
  <c r="P121"/>
  <c r="I126"/>
  <c r="M128"/>
  <c r="Q130"/>
  <c r="H133"/>
  <c r="H257" i="24"/>
  <c r="K276"/>
  <c r="H108" i="29"/>
  <c r="L110"/>
  <c r="P112"/>
  <c r="I117"/>
  <c r="M119"/>
  <c r="Q121"/>
  <c r="H124"/>
  <c r="L126"/>
  <c r="P128"/>
  <c r="I133"/>
  <c r="G61" i="24"/>
  <c r="J258"/>
  <c r="G279"/>
  <c r="G303"/>
  <c r="H94" i="29"/>
  <c r="H96"/>
  <c r="H98"/>
  <c r="H100"/>
  <c r="H102"/>
  <c r="H104"/>
  <c r="H106"/>
  <c r="I108"/>
  <c r="M110"/>
  <c r="H115"/>
  <c r="L117"/>
  <c r="I124"/>
  <c r="M126"/>
  <c r="Q128"/>
  <c r="H131"/>
  <c r="L133"/>
  <c r="H61" i="24"/>
  <c r="F261"/>
  <c r="F285"/>
  <c r="H303"/>
  <c r="I94" i="29"/>
  <c r="I96"/>
  <c r="I98"/>
  <c r="I100"/>
  <c r="I102"/>
  <c r="I104"/>
  <c r="I106"/>
  <c r="L108"/>
  <c r="I115"/>
  <c r="M117"/>
  <c r="H122"/>
  <c r="L124"/>
  <c r="I131"/>
  <c r="M133"/>
  <c r="G261" i="24"/>
  <c r="H113" i="29"/>
  <c r="L115"/>
  <c r="P117"/>
  <c r="I122"/>
  <c r="M124"/>
  <c r="Q126"/>
  <c r="H129"/>
  <c r="L131"/>
  <c r="P133"/>
  <c r="K262" i="24"/>
  <c r="F307"/>
  <c r="L94" i="29"/>
  <c r="L96"/>
  <c r="L98"/>
  <c r="L100"/>
  <c r="L102"/>
  <c r="L104"/>
  <c r="L106"/>
  <c r="M108"/>
  <c r="M94"/>
  <c r="M96"/>
  <c r="M98"/>
  <c r="M100"/>
  <c r="M102"/>
  <c r="M104"/>
  <c r="M106"/>
  <c r="P108"/>
  <c r="I113"/>
  <c r="M115"/>
  <c r="Q117"/>
  <c r="H120"/>
  <c r="L122"/>
  <c r="P124"/>
  <c r="J308" i="24"/>
  <c r="Q99" i="35"/>
  <c r="D105"/>
  <c r="D125"/>
  <c r="E95"/>
  <c r="D100"/>
  <c r="Q105"/>
  <c r="Q125"/>
  <c r="Q95"/>
  <c r="I44" i="24" s="1"/>
  <c r="E100" i="35"/>
  <c r="Q112"/>
  <c r="Q118"/>
  <c r="Q126"/>
  <c r="T95"/>
  <c r="J8" s="1"/>
  <c r="Q100"/>
  <c r="Q106"/>
  <c r="Q127"/>
  <c r="D113"/>
  <c r="E119"/>
  <c r="Q128"/>
  <c r="H96"/>
  <c r="Q101"/>
  <c r="Q107"/>
  <c r="E113"/>
  <c r="Q119"/>
  <c r="Q129"/>
  <c r="Q96"/>
  <c r="Q113"/>
  <c r="D130"/>
  <c r="T96"/>
  <c r="J7" s="1"/>
  <c r="D102"/>
  <c r="D108"/>
  <c r="D120"/>
  <c r="Q130"/>
  <c r="E102"/>
  <c r="Q108"/>
  <c r="Q114"/>
  <c r="E120"/>
  <c r="D131"/>
  <c r="F243" i="24"/>
  <c r="Q93" i="35"/>
  <c r="E97"/>
  <c r="Q109"/>
  <c r="Q115"/>
  <c r="Q121"/>
  <c r="Q132"/>
  <c r="K244" i="24"/>
  <c r="T93" i="35"/>
  <c r="J6" s="1"/>
  <c r="Q97"/>
  <c r="Q103"/>
  <c r="Q122"/>
  <c r="Q133"/>
  <c r="G247" i="24"/>
  <c r="H104" i="40"/>
  <c r="L106"/>
  <c r="D111"/>
  <c r="H113"/>
  <c r="L115"/>
  <c r="E118"/>
  <c r="H121"/>
  <c r="I126"/>
  <c r="I129"/>
  <c r="H132"/>
  <c r="G211" i="24"/>
  <c r="L102" i="40"/>
  <c r="D107"/>
  <c r="H109"/>
  <c r="L111"/>
  <c r="H116"/>
  <c r="I124"/>
  <c r="H127"/>
  <c r="H130"/>
  <c r="H133"/>
  <c r="F217" i="24"/>
  <c r="M111" i="40"/>
  <c r="I116"/>
  <c r="D122"/>
  <c r="L124"/>
  <c r="I127"/>
  <c r="I130"/>
  <c r="I133"/>
  <c r="G197" i="24"/>
  <c r="K220"/>
  <c r="L93" i="40"/>
  <c r="H8" s="1"/>
  <c r="D8" s="1"/>
  <c r="H98"/>
  <c r="L100"/>
  <c r="D105"/>
  <c r="H107"/>
  <c r="L109"/>
  <c r="H114"/>
  <c r="L116"/>
  <c r="H119"/>
  <c r="E122"/>
  <c r="L127"/>
  <c r="L130"/>
  <c r="M93"/>
  <c r="I98"/>
  <c r="M100"/>
  <c r="E105"/>
  <c r="I107"/>
  <c r="M109"/>
  <c r="I114"/>
  <c r="I119"/>
  <c r="H122"/>
  <c r="G221" i="24"/>
  <c r="H96" i="40"/>
  <c r="L98"/>
  <c r="D103"/>
  <c r="H105"/>
  <c r="L107"/>
  <c r="H112"/>
  <c r="L114"/>
  <c r="L119"/>
  <c r="I122"/>
  <c r="D125"/>
  <c r="E134"/>
  <c r="J202" i="24"/>
  <c r="H221"/>
  <c r="I96" i="40"/>
  <c r="M98"/>
  <c r="E103"/>
  <c r="I105"/>
  <c r="M107"/>
  <c r="I112"/>
  <c r="M114"/>
  <c r="D117"/>
  <c r="L122"/>
  <c r="H125"/>
  <c r="H128"/>
  <c r="D131"/>
  <c r="H134"/>
  <c r="K202" i="24"/>
  <c r="H94" i="40"/>
  <c r="L96"/>
  <c r="D101"/>
  <c r="H103"/>
  <c r="L105"/>
  <c r="H110"/>
  <c r="L112"/>
  <c r="E117"/>
  <c r="I125"/>
  <c r="I128"/>
  <c r="E131"/>
  <c r="I134"/>
  <c r="F203" i="24"/>
  <c r="I94" i="40"/>
  <c r="M96"/>
  <c r="E101"/>
  <c r="I103"/>
  <c r="M105"/>
  <c r="I110"/>
  <c r="M112"/>
  <c r="H117"/>
  <c r="H120"/>
  <c r="L125"/>
  <c r="L128"/>
  <c r="H131"/>
  <c r="G203" i="24"/>
  <c r="L94" i="40"/>
  <c r="H6" s="1"/>
  <c r="D99"/>
  <c r="H101"/>
  <c r="L103"/>
  <c r="H108"/>
  <c r="L110"/>
  <c r="D115"/>
  <c r="I117"/>
  <c r="I120"/>
  <c r="H123"/>
  <c r="I131"/>
  <c r="M94"/>
  <c r="H9" i="24" s="1"/>
  <c r="E99" i="40"/>
  <c r="I101"/>
  <c r="M103"/>
  <c r="I108"/>
  <c r="M110"/>
  <c r="E115"/>
  <c r="L117"/>
  <c r="L120"/>
  <c r="I123"/>
  <c r="L131"/>
  <c r="D97"/>
  <c r="H99"/>
  <c r="L101"/>
  <c r="H106"/>
  <c r="L108"/>
  <c r="D113"/>
  <c r="H115"/>
  <c r="L123"/>
  <c r="E126"/>
  <c r="D129"/>
  <c r="E97"/>
  <c r="I99"/>
  <c r="M101"/>
  <c r="I106"/>
  <c r="M108"/>
  <c r="E113"/>
  <c r="I115"/>
  <c r="H126"/>
  <c r="F211" i="24"/>
  <c r="F10"/>
  <c r="H192"/>
  <c r="P94" i="28"/>
  <c r="I29" s="1"/>
  <c r="D29" s="1"/>
  <c r="L97"/>
  <c r="H11" s="1"/>
  <c r="M100"/>
  <c r="H15" i="24" s="1"/>
  <c r="Q103" i="28"/>
  <c r="Q107"/>
  <c r="Q111"/>
  <c r="Q115"/>
  <c r="Q119"/>
  <c r="Q123"/>
  <c r="Q127"/>
  <c r="Q131"/>
  <c r="J55" i="24"/>
  <c r="L95" i="28"/>
  <c r="Q104"/>
  <c r="Q108"/>
  <c r="Q112"/>
  <c r="Q116"/>
  <c r="Q120"/>
  <c r="Q124"/>
  <c r="Q128"/>
  <c r="M133"/>
  <c r="P95"/>
  <c r="I6" s="1"/>
  <c r="M98"/>
  <c r="P101"/>
  <c r="M105"/>
  <c r="M109"/>
  <c r="M113"/>
  <c r="M117"/>
  <c r="M121"/>
  <c r="M125"/>
  <c r="M129"/>
  <c r="H43" i="24" s="1"/>
  <c r="M134" i="28"/>
  <c r="K183" i="24"/>
  <c r="P116" i="28"/>
  <c r="M95"/>
  <c r="Q95"/>
  <c r="P98"/>
  <c r="I9" s="1"/>
  <c r="Q101"/>
  <c r="P105"/>
  <c r="P109"/>
  <c r="P113"/>
  <c r="P117"/>
  <c r="P121"/>
  <c r="P125"/>
  <c r="P129"/>
  <c r="I24" s="1"/>
  <c r="M93"/>
  <c r="J187" i="24"/>
  <c r="M104" i="28"/>
  <c r="M112"/>
  <c r="M128"/>
  <c r="H25" i="24" s="1"/>
  <c r="Q97" i="28"/>
  <c r="P104"/>
  <c r="P112"/>
  <c r="P120"/>
  <c r="P128"/>
  <c r="L93"/>
  <c r="H6" s="1"/>
  <c r="Q105"/>
  <c r="Q129"/>
  <c r="I49" i="24" s="1"/>
  <c r="H186"/>
  <c r="P93" i="28"/>
  <c r="I16" s="1"/>
  <c r="L96"/>
  <c r="H21" s="1"/>
  <c r="M102"/>
  <c r="M106"/>
  <c r="M110"/>
  <c r="M114"/>
  <c r="M118"/>
  <c r="M122"/>
  <c r="M126"/>
  <c r="M130"/>
  <c r="M124"/>
  <c r="P124"/>
  <c r="M101"/>
  <c r="H46" i="24" s="1"/>
  <c r="Q113" i="28"/>
  <c r="Q125"/>
  <c r="Q93"/>
  <c r="I32" i="24" s="1"/>
  <c r="M96" i="28"/>
  <c r="H42" i="24" s="1"/>
  <c r="M99" i="28"/>
  <c r="H11" i="24" s="1"/>
  <c r="P102" i="28"/>
  <c r="P106"/>
  <c r="P110"/>
  <c r="P114"/>
  <c r="P118"/>
  <c r="P122"/>
  <c r="P126"/>
  <c r="P130"/>
  <c r="F188" i="24"/>
  <c r="P96" i="28"/>
  <c r="I8" s="1"/>
  <c r="P99"/>
  <c r="I10" s="1"/>
  <c r="Q102"/>
  <c r="Q106"/>
  <c r="Q110"/>
  <c r="Q114"/>
  <c r="Q118"/>
  <c r="Q122"/>
  <c r="Q126"/>
  <c r="Q130"/>
  <c r="K191" i="24"/>
  <c r="Q109" i="28"/>
  <c r="Q121"/>
  <c r="Q96"/>
  <c r="I31" i="24" s="1"/>
  <c r="Q99" i="28"/>
  <c r="I15" i="24" s="1"/>
  <c r="M108" i="28"/>
  <c r="M116"/>
  <c r="M132"/>
  <c r="P108"/>
  <c r="Q98"/>
  <c r="I34" i="24" s="1"/>
  <c r="Q117" i="28"/>
  <c r="L94"/>
  <c r="H7" s="1"/>
  <c r="M103"/>
  <c r="M107"/>
  <c r="M111"/>
  <c r="M115"/>
  <c r="M119"/>
  <c r="M123"/>
  <c r="M127"/>
  <c r="M131"/>
  <c r="G192" i="24"/>
  <c r="G174"/>
  <c r="K171"/>
  <c r="X94" i="7"/>
  <c r="P98"/>
  <c r="P102"/>
  <c r="P107"/>
  <c r="X112"/>
  <c r="Y94"/>
  <c r="X98"/>
  <c r="X102"/>
  <c r="X107"/>
  <c r="P118"/>
  <c r="P124"/>
  <c r="P132"/>
  <c r="Y98"/>
  <c r="Y102"/>
  <c r="P113"/>
  <c r="X118"/>
  <c r="P95"/>
  <c r="I13" s="1"/>
  <c r="D13" s="1"/>
  <c r="P108"/>
  <c r="X113"/>
  <c r="P125"/>
  <c r="P133"/>
  <c r="Y95"/>
  <c r="X99"/>
  <c r="X103"/>
  <c r="P114"/>
  <c r="X119"/>
  <c r="P126"/>
  <c r="P134"/>
  <c r="Y99"/>
  <c r="P109"/>
  <c r="X114"/>
  <c r="P96"/>
  <c r="P104"/>
  <c r="X109"/>
  <c r="P120"/>
  <c r="P127"/>
  <c r="K165" i="24"/>
  <c r="X96" i="7"/>
  <c r="P100"/>
  <c r="X104"/>
  <c r="P115"/>
  <c r="X120"/>
  <c r="F170" i="24"/>
  <c r="J171"/>
  <c r="Y96" i="7"/>
  <c r="X100"/>
  <c r="P110"/>
  <c r="X115"/>
  <c r="P128"/>
  <c r="G166" i="24"/>
  <c r="Y100" i="7"/>
  <c r="P105"/>
  <c r="X110"/>
  <c r="P121"/>
  <c r="H166" i="24"/>
  <c r="K128"/>
  <c r="L93" i="41"/>
  <c r="H95"/>
  <c r="U96"/>
  <c r="Q98"/>
  <c r="M100"/>
  <c r="I102"/>
  <c r="I104"/>
  <c r="I106"/>
  <c r="M108"/>
  <c r="M111"/>
  <c r="P114"/>
  <c r="H118"/>
  <c r="I121"/>
  <c r="L124"/>
  <c r="M127"/>
  <c r="H131"/>
  <c r="J145" i="24"/>
  <c r="P93" i="41"/>
  <c r="L95"/>
  <c r="H97"/>
  <c r="U98"/>
  <c r="Q100"/>
  <c r="M102"/>
  <c r="M104"/>
  <c r="M106"/>
  <c r="T108"/>
  <c r="H112"/>
  <c r="I115"/>
  <c r="L118"/>
  <c r="M121"/>
  <c r="P124"/>
  <c r="H128"/>
  <c r="L131"/>
  <c r="H118" i="24"/>
  <c r="H131"/>
  <c r="G147"/>
  <c r="Q93" i="41"/>
  <c r="M95"/>
  <c r="I97"/>
  <c r="X98"/>
  <c r="T100"/>
  <c r="P102"/>
  <c r="P104"/>
  <c r="P106"/>
  <c r="H109"/>
  <c r="I112"/>
  <c r="L115"/>
  <c r="M118"/>
  <c r="P121"/>
  <c r="H125"/>
  <c r="I128"/>
  <c r="M131"/>
  <c r="I118" i="24"/>
  <c r="I131"/>
  <c r="T93" i="41"/>
  <c r="P95"/>
  <c r="L97"/>
  <c r="H99"/>
  <c r="U100"/>
  <c r="Q102"/>
  <c r="Q104"/>
  <c r="Q106"/>
  <c r="I109"/>
  <c r="L112"/>
  <c r="M115"/>
  <c r="P118"/>
  <c r="H122"/>
  <c r="I125"/>
  <c r="L128"/>
  <c r="H132"/>
  <c r="I133" i="24"/>
  <c r="I151"/>
  <c r="U93" i="41"/>
  <c r="Q95"/>
  <c r="M97"/>
  <c r="I99"/>
  <c r="X100"/>
  <c r="T102"/>
  <c r="T104"/>
  <c r="T106"/>
  <c r="L109"/>
  <c r="M112"/>
  <c r="P115"/>
  <c r="H119"/>
  <c r="I122"/>
  <c r="L125"/>
  <c r="M128"/>
  <c r="I132"/>
  <c r="J133" i="24"/>
  <c r="X93" i="41"/>
  <c r="T95"/>
  <c r="P97"/>
  <c r="L99"/>
  <c r="H101"/>
  <c r="U102"/>
  <c r="U104"/>
  <c r="H107"/>
  <c r="M109"/>
  <c r="P112"/>
  <c r="H116"/>
  <c r="I119"/>
  <c r="L122"/>
  <c r="M125"/>
  <c r="P128"/>
  <c r="L132"/>
  <c r="H120" i="24"/>
  <c r="H134"/>
  <c r="H94" i="41"/>
  <c r="U95"/>
  <c r="Q97"/>
  <c r="M99"/>
  <c r="I101"/>
  <c r="H103"/>
  <c r="H105"/>
  <c r="I107"/>
  <c r="P109"/>
  <c r="H113"/>
  <c r="I116"/>
  <c r="L119"/>
  <c r="M122"/>
  <c r="P125"/>
  <c r="H129"/>
  <c r="M132"/>
  <c r="I120" i="24"/>
  <c r="J134"/>
  <c r="I94" i="41"/>
  <c r="X95"/>
  <c r="T97"/>
  <c r="P99"/>
  <c r="L101"/>
  <c r="I103"/>
  <c r="I105"/>
  <c r="L107"/>
  <c r="H110"/>
  <c r="I113"/>
  <c r="L116"/>
  <c r="M119"/>
  <c r="P122"/>
  <c r="H126"/>
  <c r="I129"/>
  <c r="H133"/>
  <c r="F122" i="24"/>
  <c r="F137"/>
  <c r="L94" i="41"/>
  <c r="H96"/>
  <c r="U97"/>
  <c r="Q99"/>
  <c r="M101"/>
  <c r="L103"/>
  <c r="L105"/>
  <c r="M107"/>
  <c r="I110"/>
  <c r="L113"/>
  <c r="M116"/>
  <c r="P119"/>
  <c r="H123"/>
  <c r="I126"/>
  <c r="L129"/>
  <c r="I133"/>
  <c r="H122" i="24"/>
  <c r="G137"/>
  <c r="M94" i="41"/>
  <c r="I96"/>
  <c r="X97"/>
  <c r="T99"/>
  <c r="P101"/>
  <c r="M103"/>
  <c r="M105"/>
  <c r="P107"/>
  <c r="L110"/>
  <c r="M113"/>
  <c r="P116"/>
  <c r="H120"/>
  <c r="I123"/>
  <c r="L126"/>
  <c r="M129"/>
  <c r="L133"/>
  <c r="J137" i="24"/>
  <c r="P94" i="41"/>
  <c r="L96"/>
  <c r="H98"/>
  <c r="U99"/>
  <c r="Q101"/>
  <c r="P103"/>
  <c r="P105"/>
  <c r="Q107"/>
  <c r="M110"/>
  <c r="P113"/>
  <c r="H117"/>
  <c r="I120"/>
  <c r="L123"/>
  <c r="M126"/>
  <c r="P129"/>
  <c r="M133"/>
  <c r="F123" i="24"/>
  <c r="K137"/>
  <c r="Q94" i="41"/>
  <c r="M96"/>
  <c r="I98"/>
  <c r="X99"/>
  <c r="T101"/>
  <c r="Q103"/>
  <c r="Q105"/>
  <c r="T107"/>
  <c r="P110"/>
  <c r="H114"/>
  <c r="I117"/>
  <c r="L120"/>
  <c r="M123"/>
  <c r="P126"/>
  <c r="H130"/>
  <c r="H134"/>
  <c r="H141" i="24"/>
  <c r="T94" i="41"/>
  <c r="P96"/>
  <c r="L98"/>
  <c r="H100"/>
  <c r="U101"/>
  <c r="T103"/>
  <c r="T105"/>
  <c r="H108"/>
  <c r="H111"/>
  <c r="I114"/>
  <c r="L117"/>
  <c r="M120"/>
  <c r="P123"/>
  <c r="H127"/>
  <c r="I130"/>
  <c r="I134"/>
  <c r="I125" i="24"/>
  <c r="I141"/>
  <c r="H93" i="41"/>
  <c r="U94"/>
  <c r="Q96"/>
  <c r="M98"/>
  <c r="I100"/>
  <c r="X101"/>
  <c r="U103"/>
  <c r="U105"/>
  <c r="I108"/>
  <c r="I111"/>
  <c r="L114"/>
  <c r="M117"/>
  <c r="P120"/>
  <c r="H124"/>
  <c r="L130"/>
  <c r="J127" i="24"/>
  <c r="J33"/>
  <c r="K33"/>
  <c r="K48"/>
  <c r="G52"/>
  <c r="I52"/>
  <c r="H81"/>
  <c r="K51"/>
  <c r="J84" i="23"/>
  <c r="L96" i="33"/>
  <c r="H7" s="1"/>
  <c r="L99"/>
  <c r="H11" s="1"/>
  <c r="L103"/>
  <c r="L107"/>
  <c r="L111"/>
  <c r="L121"/>
  <c r="K83" i="23"/>
  <c r="Y93" i="33"/>
  <c r="K15" i="23" s="1"/>
  <c r="U96" i="33"/>
  <c r="J15" i="23" s="1"/>
  <c r="U99" i="33"/>
  <c r="J31" i="23" s="1"/>
  <c r="U103" i="33"/>
  <c r="U107"/>
  <c r="U111"/>
  <c r="T116"/>
  <c r="L124"/>
  <c r="L97"/>
  <c r="H10" s="1"/>
  <c r="L127"/>
  <c r="M97"/>
  <c r="H10" i="23" s="1"/>
  <c r="L128" i="33"/>
  <c r="L101"/>
  <c r="H12" s="1"/>
  <c r="L105"/>
  <c r="L109"/>
  <c r="L113"/>
  <c r="L118"/>
  <c r="L129"/>
  <c r="M101"/>
  <c r="H22" i="23" s="1"/>
  <c r="M105" i="33"/>
  <c r="M109"/>
  <c r="M113"/>
  <c r="L130"/>
  <c r="U118"/>
  <c r="L131"/>
  <c r="L95"/>
  <c r="H13" s="1"/>
  <c r="T101"/>
  <c r="T105"/>
  <c r="T109"/>
  <c r="M95"/>
  <c r="L98"/>
  <c r="H9" s="1"/>
  <c r="U101"/>
  <c r="U105"/>
  <c r="U109"/>
  <c r="U113"/>
  <c r="L119"/>
  <c r="L132"/>
  <c r="U95"/>
  <c r="J18" i="23" s="1"/>
  <c r="T98" i="33"/>
  <c r="J9" s="1"/>
  <c r="M102"/>
  <c r="M106"/>
  <c r="M110"/>
  <c r="T114"/>
  <c r="U119"/>
  <c r="L134"/>
  <c r="L93"/>
  <c r="H8" s="1"/>
  <c r="U98"/>
  <c r="T102"/>
  <c r="T106"/>
  <c r="T110"/>
  <c r="U114"/>
  <c r="L120"/>
  <c r="P94" i="9"/>
  <c r="Q102"/>
  <c r="T107"/>
  <c r="P113"/>
  <c r="Q118"/>
  <c r="P131"/>
  <c r="X94"/>
  <c r="K8" s="1"/>
  <c r="X98"/>
  <c r="Q103"/>
  <c r="T108"/>
  <c r="P114"/>
  <c r="Q119"/>
  <c r="P95"/>
  <c r="P99"/>
  <c r="T103"/>
  <c r="P109"/>
  <c r="Q114"/>
  <c r="P120"/>
  <c r="Q115"/>
  <c r="P100"/>
  <c r="T115"/>
  <c r="Q96"/>
  <c r="I29" i="23" s="1"/>
  <c r="Q100" i="9"/>
  <c r="Q105"/>
  <c r="T110"/>
  <c r="P116"/>
  <c r="P124"/>
  <c r="T96"/>
  <c r="T100"/>
  <c r="T105"/>
  <c r="P111"/>
  <c r="Q116"/>
  <c r="P125"/>
  <c r="Q110"/>
  <c r="X96"/>
  <c r="K6" s="1"/>
  <c r="X100"/>
  <c r="P106"/>
  <c r="Q111"/>
  <c r="T116"/>
  <c r="P126"/>
  <c r="P110"/>
  <c r="P122"/>
  <c r="P93"/>
  <c r="I6" s="1"/>
  <c r="P97"/>
  <c r="P101"/>
  <c r="Q106"/>
  <c r="T111"/>
  <c r="P117"/>
  <c r="P127"/>
  <c r="Q93"/>
  <c r="Q97"/>
  <c r="Q101"/>
  <c r="T106"/>
  <c r="P112"/>
  <c r="Q117"/>
  <c r="P128"/>
  <c r="I64" i="23"/>
  <c r="P96" i="9"/>
  <c r="I8" s="1"/>
  <c r="P123"/>
  <c r="I7" s="1"/>
  <c r="T93"/>
  <c r="J6" s="1"/>
  <c r="T97"/>
  <c r="T101"/>
  <c r="P107"/>
  <c r="Q112"/>
  <c r="T117"/>
  <c r="P129"/>
  <c r="J67" i="23"/>
  <c r="X93" i="9"/>
  <c r="X97"/>
  <c r="P102"/>
  <c r="Q107"/>
  <c r="T112"/>
  <c r="P118"/>
  <c r="P130"/>
  <c r="J69" i="23"/>
  <c r="I74"/>
  <c r="P98" i="9"/>
  <c r="Q94"/>
  <c r="Q98"/>
  <c r="T102"/>
  <c r="P108"/>
  <c r="Q113"/>
  <c r="T118"/>
  <c r="P132"/>
  <c r="I76" i="23"/>
  <c r="P105" i="9"/>
  <c r="T94"/>
  <c r="T98"/>
  <c r="P103"/>
  <c r="Q108"/>
  <c r="T113"/>
  <c r="P119"/>
  <c r="P133"/>
  <c r="I80" i="23"/>
  <c r="L93" i="5"/>
  <c r="H8" s="1"/>
  <c r="X95"/>
  <c r="K6" s="1"/>
  <c r="P98"/>
  <c r="I13" s="1"/>
  <c r="L101"/>
  <c r="X103"/>
  <c r="P106"/>
  <c r="L109"/>
  <c r="X111"/>
  <c r="P114"/>
  <c r="L117"/>
  <c r="X119"/>
  <c r="P122"/>
  <c r="L125"/>
  <c r="X127"/>
  <c r="P130"/>
  <c r="L133"/>
  <c r="P93"/>
  <c r="I6" s="1"/>
  <c r="L96"/>
  <c r="H6" s="1"/>
  <c r="X98"/>
  <c r="P101"/>
  <c r="L104"/>
  <c r="X106"/>
  <c r="P109"/>
  <c r="L112"/>
  <c r="X114"/>
  <c r="P117"/>
  <c r="L120"/>
  <c r="X122"/>
  <c r="P125"/>
  <c r="L128"/>
  <c r="X130"/>
  <c r="P133"/>
  <c r="Q96"/>
  <c r="I25" i="23" s="1"/>
  <c r="M99" i="5"/>
  <c r="Q104"/>
  <c r="M107"/>
  <c r="Q112"/>
  <c r="M115"/>
  <c r="Q120"/>
  <c r="M123"/>
  <c r="Q128"/>
  <c r="M131"/>
  <c r="J48" i="23"/>
  <c r="M94" i="5"/>
  <c r="Q99"/>
  <c r="M102"/>
  <c r="Q107"/>
  <c r="M110"/>
  <c r="Q115"/>
  <c r="M118"/>
  <c r="Q123"/>
  <c r="M126"/>
  <c r="Q131"/>
  <c r="M134"/>
  <c r="I49" i="23"/>
  <c r="P94" i="5"/>
  <c r="L97"/>
  <c r="H12" s="1"/>
  <c r="X99"/>
  <c r="P102"/>
  <c r="L105"/>
  <c r="X107"/>
  <c r="P110"/>
  <c r="L113"/>
  <c r="X115"/>
  <c r="P118"/>
  <c r="L121"/>
  <c r="X123"/>
  <c r="P126"/>
  <c r="L129"/>
  <c r="X131"/>
  <c r="P134"/>
  <c r="I51" i="23"/>
  <c r="M105" i="5"/>
  <c r="Q110"/>
  <c r="M113"/>
  <c r="Q118"/>
  <c r="M121"/>
  <c r="Q126"/>
  <c r="M129"/>
  <c r="Q134"/>
  <c r="K51" i="23"/>
  <c r="X94" i="5"/>
  <c r="K7" s="1"/>
  <c r="P97"/>
  <c r="I10" s="1"/>
  <c r="L100"/>
  <c r="X102"/>
  <c r="P105"/>
  <c r="L108"/>
  <c r="X110"/>
  <c r="P113"/>
  <c r="L116"/>
  <c r="X118"/>
  <c r="P121"/>
  <c r="L124"/>
  <c r="X126"/>
  <c r="P129"/>
  <c r="L132"/>
  <c r="X134"/>
  <c r="Q97"/>
  <c r="I32" i="23" s="1"/>
  <c r="M100" i="5"/>
  <c r="Q105"/>
  <c r="M108"/>
  <c r="Q113"/>
  <c r="M116"/>
  <c r="Q121"/>
  <c r="M124"/>
  <c r="Q129"/>
  <c r="M132"/>
  <c r="L95"/>
  <c r="H7" s="1"/>
  <c r="X97"/>
  <c r="P100"/>
  <c r="L103"/>
  <c r="X105"/>
  <c r="P108"/>
  <c r="L111"/>
  <c r="X113"/>
  <c r="P116"/>
  <c r="L119"/>
  <c r="X121"/>
  <c r="P124"/>
  <c r="L127"/>
  <c r="X129"/>
  <c r="P132"/>
  <c r="M95"/>
  <c r="H37" i="23" s="1"/>
  <c r="Q100" i="5"/>
  <c r="M103"/>
  <c r="Q108"/>
  <c r="M111"/>
  <c r="Q116"/>
  <c r="M119"/>
  <c r="Q124"/>
  <c r="L93" i="42"/>
  <c r="H6" s="1"/>
  <c r="P95"/>
  <c r="I9" s="1"/>
  <c r="T97"/>
  <c r="J10" s="1"/>
  <c r="M102"/>
  <c r="Q104"/>
  <c r="I18" i="31" s="1"/>
  <c r="U106" i="42"/>
  <c r="L109"/>
  <c r="P111"/>
  <c r="I11" s="1"/>
  <c r="T113"/>
  <c r="U116"/>
  <c r="M120"/>
  <c r="P123"/>
  <c r="Q126"/>
  <c r="T129"/>
  <c r="U132"/>
  <c r="M93"/>
  <c r="H6" i="31" s="1"/>
  <c r="Q95" i="42"/>
  <c r="U97"/>
  <c r="L100"/>
  <c r="P102"/>
  <c r="T104"/>
  <c r="J17" s="1"/>
  <c r="M109"/>
  <c r="H36" i="31" s="1"/>
  <c r="Q111" i="42"/>
  <c r="U113"/>
  <c r="M117"/>
  <c r="P120"/>
  <c r="Q123"/>
  <c r="T126"/>
  <c r="U129"/>
  <c r="M133"/>
  <c r="M96"/>
  <c r="Q98"/>
  <c r="U100"/>
  <c r="L103"/>
  <c r="H11" s="1"/>
  <c r="P105"/>
  <c r="T107"/>
  <c r="J14" s="1"/>
  <c r="M112"/>
  <c r="U114"/>
  <c r="M118"/>
  <c r="P121"/>
  <c r="Q124"/>
  <c r="T127"/>
  <c r="U130"/>
  <c r="M134"/>
  <c r="M94"/>
  <c r="Q96"/>
  <c r="U98"/>
  <c r="L101"/>
  <c r="H13" s="1"/>
  <c r="P103"/>
  <c r="T105"/>
  <c r="M110"/>
  <c r="Q112"/>
  <c r="I32" i="31" s="1"/>
  <c r="P115" i="42"/>
  <c r="Q118"/>
  <c r="T121"/>
  <c r="U124"/>
  <c r="M128"/>
  <c r="P131"/>
  <c r="Q134"/>
  <c r="P94"/>
  <c r="T96"/>
  <c r="J7" s="1"/>
  <c r="M101"/>
  <c r="Q103"/>
  <c r="U105"/>
  <c r="L108"/>
  <c r="P110"/>
  <c r="T112"/>
  <c r="Q115"/>
  <c r="T118"/>
  <c r="U121"/>
  <c r="M125"/>
  <c r="P128"/>
  <c r="Q131"/>
  <c r="T134"/>
  <c r="Q94"/>
  <c r="U96"/>
  <c r="J7" i="31" s="1"/>
  <c r="L99" i="42"/>
  <c r="P101"/>
  <c r="I12" s="1"/>
  <c r="T103"/>
  <c r="J15" s="1"/>
  <c r="M108"/>
  <c r="Q110"/>
  <c r="U112"/>
  <c r="T115"/>
  <c r="U118"/>
  <c r="M122"/>
  <c r="P125"/>
  <c r="Q128"/>
  <c r="T131"/>
  <c r="U134"/>
  <c r="T94"/>
  <c r="J6" s="1"/>
  <c r="M99"/>
  <c r="Q101"/>
  <c r="I6" i="31" s="1"/>
  <c r="U103" i="42"/>
  <c r="J27" i="31" s="1"/>
  <c r="L106" i="42"/>
  <c r="P108"/>
  <c r="I14" s="1"/>
  <c r="T110"/>
  <c r="U115"/>
  <c r="M119"/>
  <c r="P122"/>
  <c r="Q125"/>
  <c r="T128"/>
  <c r="U131"/>
  <c r="U94"/>
  <c r="J6" i="31" s="1"/>
  <c r="L97" i="42"/>
  <c r="H10" s="1"/>
  <c r="P99"/>
  <c r="I8" s="1"/>
  <c r="T101"/>
  <c r="J16" s="1"/>
  <c r="M106"/>
  <c r="Q108"/>
  <c r="I20" i="31" s="1"/>
  <c r="U110" i="42"/>
  <c r="J30" i="31" s="1"/>
  <c r="L113" i="42"/>
  <c r="M116"/>
  <c r="P119"/>
  <c r="Q122"/>
  <c r="T125"/>
  <c r="U128"/>
  <c r="M132"/>
  <c r="M97"/>
  <c r="Q99"/>
  <c r="I8" i="31" s="1"/>
  <c r="U101" i="42"/>
  <c r="J22" i="31" s="1"/>
  <c r="L104" i="42"/>
  <c r="P106"/>
  <c r="I17" s="1"/>
  <c r="T108"/>
  <c r="J13" s="1"/>
  <c r="M113"/>
  <c r="P116"/>
  <c r="Q119"/>
  <c r="T122"/>
  <c r="U125"/>
  <c r="M129"/>
  <c r="P132"/>
  <c r="L95"/>
  <c r="H7" s="1"/>
  <c r="P97"/>
  <c r="I10" s="1"/>
  <c r="T99"/>
  <c r="J9" s="1"/>
  <c r="M104"/>
  <c r="Q106"/>
  <c r="I21" i="31" s="1"/>
  <c r="U108" i="42"/>
  <c r="J18" i="31" s="1"/>
  <c r="L111" i="42"/>
  <c r="P113"/>
  <c r="I18" s="1"/>
  <c r="Q116"/>
  <c r="T119"/>
  <c r="U122"/>
  <c r="M126"/>
  <c r="P129"/>
  <c r="I21" s="1"/>
  <c r="Q132"/>
  <c r="M95"/>
  <c r="Q97"/>
  <c r="U99"/>
  <c r="J12" i="31" s="1"/>
  <c r="L102" i="42"/>
  <c r="H14" s="1"/>
  <c r="P104"/>
  <c r="I13" s="1"/>
  <c r="T106"/>
  <c r="M111"/>
  <c r="Q113"/>
  <c r="I30" i="31" s="1"/>
  <c r="T116" i="42"/>
  <c r="U119"/>
  <c r="M123"/>
  <c r="P126"/>
  <c r="Q121" i="3"/>
  <c r="Y123"/>
  <c r="U94"/>
  <c r="U110"/>
  <c r="E108"/>
  <c r="U126"/>
  <c r="E125"/>
  <c r="U127"/>
  <c r="M98"/>
  <c r="H31" i="31" s="1"/>
  <c r="X127" i="3"/>
  <c r="M99"/>
  <c r="X126"/>
  <c r="M114"/>
  <c r="X111"/>
  <c r="M115"/>
  <c r="X110"/>
  <c r="M130"/>
  <c r="X95"/>
  <c r="M131"/>
  <c r="X94"/>
  <c r="K7" s="1"/>
  <c r="Q104"/>
  <c r="Y106"/>
  <c r="Q105"/>
  <c r="Y107"/>
  <c r="J125" i="24"/>
  <c r="K164"/>
  <c r="J164"/>
  <c r="I164"/>
  <c r="I183"/>
  <c r="H183"/>
  <c r="G183"/>
  <c r="F183"/>
  <c r="K207"/>
  <c r="J207"/>
  <c r="I207"/>
  <c r="K253"/>
  <c r="J253"/>
  <c r="I253"/>
  <c r="K301"/>
  <c r="J301"/>
  <c r="I301"/>
  <c r="K285"/>
  <c r="J285"/>
  <c r="I285"/>
  <c r="K269"/>
  <c r="J269"/>
  <c r="I269"/>
  <c r="J51"/>
  <c r="J48"/>
  <c r="H111"/>
  <c r="K117"/>
  <c r="K119"/>
  <c r="I127"/>
  <c r="J130"/>
  <c r="H133"/>
  <c r="G141"/>
  <c r="I145"/>
  <c r="K149"/>
  <c r="J165"/>
  <c r="F174"/>
  <c r="K73"/>
  <c r="J191"/>
  <c r="F197"/>
  <c r="J220"/>
  <c r="F247"/>
  <c r="J270"/>
  <c r="F279"/>
  <c r="J302"/>
  <c r="G9"/>
  <c r="F9"/>
  <c r="I284"/>
  <c r="H284"/>
  <c r="G284"/>
  <c r="F284"/>
  <c r="I268"/>
  <c r="H268"/>
  <c r="G268"/>
  <c r="F268"/>
  <c r="F182"/>
  <c r="K178"/>
  <c r="J178"/>
  <c r="I178"/>
  <c r="I181"/>
  <c r="H181"/>
  <c r="G181"/>
  <c r="F181"/>
  <c r="J24"/>
  <c r="K251"/>
  <c r="J251"/>
  <c r="I251"/>
  <c r="K28"/>
  <c r="G182"/>
  <c r="K284"/>
  <c r="I128"/>
  <c r="G128"/>
  <c r="F128"/>
  <c r="K150"/>
  <c r="J150"/>
  <c r="I150"/>
  <c r="H150"/>
  <c r="G150"/>
  <c r="F150"/>
  <c r="I177"/>
  <c r="H177"/>
  <c r="G177"/>
  <c r="F177"/>
  <c r="K180"/>
  <c r="J180"/>
  <c r="I180"/>
  <c r="I65"/>
  <c r="H65"/>
  <c r="G65"/>
  <c r="F65"/>
  <c r="I210"/>
  <c r="H210"/>
  <c r="G210"/>
  <c r="F210"/>
  <c r="I250"/>
  <c r="H250"/>
  <c r="G250"/>
  <c r="F250"/>
  <c r="I298"/>
  <c r="H298"/>
  <c r="G298"/>
  <c r="F298"/>
  <c r="I282"/>
  <c r="H282"/>
  <c r="G282"/>
  <c r="F282"/>
  <c r="I266"/>
  <c r="H266"/>
  <c r="G266"/>
  <c r="F266"/>
  <c r="H97"/>
  <c r="H105"/>
  <c r="F118"/>
  <c r="F120"/>
  <c r="J122"/>
  <c r="G125"/>
  <c r="F131"/>
  <c r="K133"/>
  <c r="H137"/>
  <c r="J141"/>
  <c r="G151"/>
  <c r="G170"/>
  <c r="J175"/>
  <c r="F74"/>
  <c r="K187"/>
  <c r="G24"/>
  <c r="J198"/>
  <c r="F207"/>
  <c r="K216"/>
  <c r="G243"/>
  <c r="J248"/>
  <c r="F257"/>
  <c r="K266"/>
  <c r="G275"/>
  <c r="J280"/>
  <c r="F289"/>
  <c r="K298"/>
  <c r="G307"/>
  <c r="I300"/>
  <c r="H300"/>
  <c r="G300"/>
  <c r="F300"/>
  <c r="J252"/>
  <c r="J284"/>
  <c r="K209"/>
  <c r="J209"/>
  <c r="I209"/>
  <c r="K299"/>
  <c r="J299"/>
  <c r="I299"/>
  <c r="K283"/>
  <c r="J283"/>
  <c r="I283"/>
  <c r="K267"/>
  <c r="J267"/>
  <c r="I267"/>
  <c r="H89"/>
  <c r="F125"/>
  <c r="F151"/>
  <c r="F24"/>
  <c r="K252"/>
  <c r="K176"/>
  <c r="J176"/>
  <c r="I176"/>
  <c r="I179"/>
  <c r="H179"/>
  <c r="G179"/>
  <c r="F179"/>
  <c r="K195"/>
  <c r="J195"/>
  <c r="I195"/>
  <c r="K211"/>
  <c r="J211"/>
  <c r="I211"/>
  <c r="K249"/>
  <c r="J249"/>
  <c r="I249"/>
  <c r="K297"/>
  <c r="J297"/>
  <c r="I297"/>
  <c r="K281"/>
  <c r="J281"/>
  <c r="I281"/>
  <c r="K265"/>
  <c r="J265"/>
  <c r="I265"/>
  <c r="I33"/>
  <c r="F29"/>
  <c r="H113"/>
  <c r="G118"/>
  <c r="G120"/>
  <c r="H125"/>
  <c r="H128"/>
  <c r="G131"/>
  <c r="I137"/>
  <c r="K141"/>
  <c r="F147"/>
  <c r="H151"/>
  <c r="K175"/>
  <c r="G74"/>
  <c r="J183"/>
  <c r="H24"/>
  <c r="G207"/>
  <c r="K248"/>
  <c r="K280"/>
  <c r="I126"/>
  <c r="G126"/>
  <c r="F126"/>
  <c r="I212"/>
  <c r="H212"/>
  <c r="G212"/>
  <c r="F212"/>
  <c r="K212"/>
  <c r="I124"/>
  <c r="G124"/>
  <c r="K146"/>
  <c r="J146"/>
  <c r="I146"/>
  <c r="H146"/>
  <c r="G146"/>
  <c r="F146"/>
  <c r="I173"/>
  <c r="H173"/>
  <c r="G173"/>
  <c r="F173"/>
  <c r="K192"/>
  <c r="J192"/>
  <c r="I192"/>
  <c r="K72"/>
  <c r="I72"/>
  <c r="I198"/>
  <c r="H198"/>
  <c r="G198"/>
  <c r="F198"/>
  <c r="I214"/>
  <c r="H214"/>
  <c r="G214"/>
  <c r="F214"/>
  <c r="I246"/>
  <c r="H246"/>
  <c r="G246"/>
  <c r="F246"/>
  <c r="I294"/>
  <c r="H294"/>
  <c r="G294"/>
  <c r="F294"/>
  <c r="I278"/>
  <c r="H278"/>
  <c r="G278"/>
  <c r="F278"/>
  <c r="I262"/>
  <c r="H262"/>
  <c r="G262"/>
  <c r="F262"/>
  <c r="I61"/>
  <c r="H85"/>
  <c r="H106"/>
  <c r="J118"/>
  <c r="J120"/>
  <c r="G123"/>
  <c r="K125"/>
  <c r="J131"/>
  <c r="K134"/>
  <c r="G143"/>
  <c r="I147"/>
  <c r="K151"/>
  <c r="J167"/>
  <c r="F176"/>
  <c r="K179"/>
  <c r="G188"/>
  <c r="J193"/>
  <c r="K208"/>
  <c r="G217"/>
  <c r="J240"/>
  <c r="F249"/>
  <c r="H253"/>
  <c r="K258"/>
  <c r="G267"/>
  <c r="J272"/>
  <c r="F281"/>
  <c r="H285"/>
  <c r="K290"/>
  <c r="G299"/>
  <c r="J304"/>
  <c r="K172"/>
  <c r="J172"/>
  <c r="I172"/>
  <c r="F156"/>
  <c r="I191"/>
  <c r="H191"/>
  <c r="G191"/>
  <c r="F191"/>
  <c r="I71"/>
  <c r="H71"/>
  <c r="G71"/>
  <c r="K199"/>
  <c r="J199"/>
  <c r="I199"/>
  <c r="K215"/>
  <c r="J215"/>
  <c r="I215"/>
  <c r="K245"/>
  <c r="J245"/>
  <c r="I245"/>
  <c r="K309"/>
  <c r="J309"/>
  <c r="I309"/>
  <c r="K293"/>
  <c r="J293"/>
  <c r="I293"/>
  <c r="K277"/>
  <c r="J277"/>
  <c r="I277"/>
  <c r="K261"/>
  <c r="J261"/>
  <c r="I261"/>
  <c r="H40"/>
  <c r="J61"/>
  <c r="H101"/>
  <c r="I115"/>
  <c r="K118"/>
  <c r="K120"/>
  <c r="H123"/>
  <c r="F129"/>
  <c r="K131"/>
  <c r="F139"/>
  <c r="H143"/>
  <c r="J147"/>
  <c r="K167"/>
  <c r="G176"/>
  <c r="F184"/>
  <c r="K193"/>
  <c r="G199"/>
  <c r="J204"/>
  <c r="F213"/>
  <c r="K240"/>
  <c r="G249"/>
  <c r="J254"/>
  <c r="F263"/>
  <c r="H267"/>
  <c r="K272"/>
  <c r="G281"/>
  <c r="J286"/>
  <c r="F295"/>
  <c r="H299"/>
  <c r="K304"/>
  <c r="I122"/>
  <c r="G122"/>
  <c r="K144"/>
  <c r="J144"/>
  <c r="I144"/>
  <c r="H144"/>
  <c r="G144"/>
  <c r="F144"/>
  <c r="I171"/>
  <c r="H171"/>
  <c r="G171"/>
  <c r="F171"/>
  <c r="K190"/>
  <c r="J190"/>
  <c r="I190"/>
  <c r="K10"/>
  <c r="J10"/>
  <c r="I10"/>
  <c r="I200"/>
  <c r="H200"/>
  <c r="G200"/>
  <c r="F200"/>
  <c r="I216"/>
  <c r="H216"/>
  <c r="G216"/>
  <c r="F216"/>
  <c r="I244"/>
  <c r="H244"/>
  <c r="G244"/>
  <c r="F244"/>
  <c r="I308"/>
  <c r="H308"/>
  <c r="G308"/>
  <c r="F308"/>
  <c r="I292"/>
  <c r="H292"/>
  <c r="G292"/>
  <c r="F292"/>
  <c r="I276"/>
  <c r="H276"/>
  <c r="G276"/>
  <c r="F276"/>
  <c r="I260"/>
  <c r="H260"/>
  <c r="G260"/>
  <c r="F260"/>
  <c r="H56"/>
  <c r="K61"/>
  <c r="J115"/>
  <c r="I123"/>
  <c r="H126"/>
  <c r="G129"/>
  <c r="F135"/>
  <c r="G139"/>
  <c r="I143"/>
  <c r="K147"/>
  <c r="F160"/>
  <c r="F172"/>
  <c r="H176"/>
  <c r="K71"/>
  <c r="G184"/>
  <c r="F195"/>
  <c r="H199"/>
  <c r="K204"/>
  <c r="G213"/>
  <c r="J218"/>
  <c r="F245"/>
  <c r="H249"/>
  <c r="K254"/>
  <c r="J268"/>
  <c r="F277"/>
  <c r="H281"/>
  <c r="K286"/>
  <c r="G295"/>
  <c r="J300"/>
  <c r="F309"/>
  <c r="I208"/>
  <c r="H208"/>
  <c r="G208"/>
  <c r="F208"/>
  <c r="I175"/>
  <c r="H175"/>
  <c r="G175"/>
  <c r="F175"/>
  <c r="K263"/>
  <c r="J263"/>
  <c r="I263"/>
  <c r="K170"/>
  <c r="J170"/>
  <c r="I170"/>
  <c r="I189"/>
  <c r="H189"/>
  <c r="G189"/>
  <c r="F189"/>
  <c r="H55"/>
  <c r="G55"/>
  <c r="K201"/>
  <c r="J201"/>
  <c r="I201"/>
  <c r="K217"/>
  <c r="J217"/>
  <c r="I217"/>
  <c r="K243"/>
  <c r="J243"/>
  <c r="I243"/>
  <c r="K307"/>
  <c r="J307"/>
  <c r="I307"/>
  <c r="K291"/>
  <c r="J291"/>
  <c r="I291"/>
  <c r="K275"/>
  <c r="J275"/>
  <c r="I275"/>
  <c r="K259"/>
  <c r="J259"/>
  <c r="I259"/>
  <c r="I56"/>
  <c r="G16"/>
  <c r="H77"/>
  <c r="F86"/>
  <c r="F121"/>
  <c r="J123"/>
  <c r="J126"/>
  <c r="H129"/>
  <c r="H132"/>
  <c r="G135"/>
  <c r="H139"/>
  <c r="J143"/>
  <c r="G172"/>
  <c r="J177"/>
  <c r="F180"/>
  <c r="K189"/>
  <c r="G195"/>
  <c r="J200"/>
  <c r="F209"/>
  <c r="G245"/>
  <c r="J250"/>
  <c r="F259"/>
  <c r="H263"/>
  <c r="K268"/>
  <c r="G277"/>
  <c r="J282"/>
  <c r="F291"/>
  <c r="K300"/>
  <c r="G309"/>
  <c r="K148"/>
  <c r="J148"/>
  <c r="I148"/>
  <c r="H148"/>
  <c r="G148"/>
  <c r="F148"/>
  <c r="K194"/>
  <c r="J194"/>
  <c r="I194"/>
  <c r="I196"/>
  <c r="H196"/>
  <c r="G196"/>
  <c r="F196"/>
  <c r="I296"/>
  <c r="H296"/>
  <c r="G296"/>
  <c r="F296"/>
  <c r="I193"/>
  <c r="H193"/>
  <c r="G193"/>
  <c r="F193"/>
  <c r="K197"/>
  <c r="J197"/>
  <c r="I197"/>
  <c r="K279"/>
  <c r="J279"/>
  <c r="I279"/>
  <c r="K136"/>
  <c r="J136"/>
  <c r="I136"/>
  <c r="G136"/>
  <c r="F136"/>
  <c r="K142"/>
  <c r="J142"/>
  <c r="I142"/>
  <c r="H142"/>
  <c r="G142"/>
  <c r="F142"/>
  <c r="I169"/>
  <c r="H169"/>
  <c r="G169"/>
  <c r="F169"/>
  <c r="K188"/>
  <c r="J188"/>
  <c r="I188"/>
  <c r="I202"/>
  <c r="H202"/>
  <c r="G202"/>
  <c r="F202"/>
  <c r="I218"/>
  <c r="H218"/>
  <c r="G218"/>
  <c r="F218"/>
  <c r="I242"/>
  <c r="H242"/>
  <c r="G242"/>
  <c r="F242"/>
  <c r="I306"/>
  <c r="H306"/>
  <c r="G306"/>
  <c r="F306"/>
  <c r="I290"/>
  <c r="H290"/>
  <c r="G290"/>
  <c r="F290"/>
  <c r="I274"/>
  <c r="H274"/>
  <c r="G274"/>
  <c r="F274"/>
  <c r="I258"/>
  <c r="H258"/>
  <c r="G258"/>
  <c r="F258"/>
  <c r="I23"/>
  <c r="J56"/>
  <c r="H86"/>
  <c r="H93"/>
  <c r="F102"/>
  <c r="F117"/>
  <c r="F119"/>
  <c r="G121"/>
  <c r="K123"/>
  <c r="K126"/>
  <c r="I129"/>
  <c r="J132"/>
  <c r="H135"/>
  <c r="I139"/>
  <c r="K143"/>
  <c r="F149"/>
  <c r="F162"/>
  <c r="H172"/>
  <c r="K177"/>
  <c r="G180"/>
  <c r="J185"/>
  <c r="F194"/>
  <c r="H195"/>
  <c r="K200"/>
  <c r="G209"/>
  <c r="J214"/>
  <c r="H245"/>
  <c r="K250"/>
  <c r="G259"/>
  <c r="H277"/>
  <c r="K282"/>
  <c r="G291"/>
  <c r="J296"/>
  <c r="H309"/>
  <c r="K182"/>
  <c r="J182"/>
  <c r="I182"/>
  <c r="I264"/>
  <c r="H264"/>
  <c r="G264"/>
  <c r="F264"/>
  <c r="H90"/>
  <c r="K168"/>
  <c r="J168"/>
  <c r="I168"/>
  <c r="F152"/>
  <c r="I187"/>
  <c r="H187"/>
  <c r="G187"/>
  <c r="F187"/>
  <c r="K203"/>
  <c r="J203"/>
  <c r="I203"/>
  <c r="K219"/>
  <c r="J219"/>
  <c r="I219"/>
  <c r="K241"/>
  <c r="J241"/>
  <c r="I241"/>
  <c r="K305"/>
  <c r="J305"/>
  <c r="I305"/>
  <c r="K289"/>
  <c r="J289"/>
  <c r="I289"/>
  <c r="K273"/>
  <c r="J273"/>
  <c r="I273"/>
  <c r="K257"/>
  <c r="J257"/>
  <c r="I257"/>
  <c r="I16"/>
  <c r="H102"/>
  <c r="H109"/>
  <c r="G117"/>
  <c r="G119"/>
  <c r="H121"/>
  <c r="J129"/>
  <c r="K132"/>
  <c r="I135"/>
  <c r="J139"/>
  <c r="G149"/>
  <c r="G168"/>
  <c r="J173"/>
  <c r="H180"/>
  <c r="K185"/>
  <c r="G194"/>
  <c r="J196"/>
  <c r="F205"/>
  <c r="H209"/>
  <c r="K214"/>
  <c r="G241"/>
  <c r="J246"/>
  <c r="F255"/>
  <c r="H259"/>
  <c r="K264"/>
  <c r="G273"/>
  <c r="J278"/>
  <c r="F287"/>
  <c r="H291"/>
  <c r="K296"/>
  <c r="G305"/>
  <c r="I252"/>
  <c r="H252"/>
  <c r="G252"/>
  <c r="F252"/>
  <c r="F90"/>
  <c r="F158"/>
  <c r="F106"/>
  <c r="H147"/>
  <c r="F267"/>
  <c r="F299"/>
  <c r="I134"/>
  <c r="G134"/>
  <c r="F134"/>
  <c r="K140"/>
  <c r="J140"/>
  <c r="I140"/>
  <c r="H140"/>
  <c r="G140"/>
  <c r="F140"/>
  <c r="I167"/>
  <c r="H167"/>
  <c r="G167"/>
  <c r="F167"/>
  <c r="K186"/>
  <c r="J186"/>
  <c r="I186"/>
  <c r="I204"/>
  <c r="H204"/>
  <c r="G204"/>
  <c r="F204"/>
  <c r="I220"/>
  <c r="H220"/>
  <c r="G220"/>
  <c r="F220"/>
  <c r="I240"/>
  <c r="H240"/>
  <c r="G240"/>
  <c r="F240"/>
  <c r="I304"/>
  <c r="H304"/>
  <c r="G304"/>
  <c r="F304"/>
  <c r="I288"/>
  <c r="H288"/>
  <c r="G288"/>
  <c r="F288"/>
  <c r="I272"/>
  <c r="H272"/>
  <c r="G272"/>
  <c r="F272"/>
  <c r="I256"/>
  <c r="H256"/>
  <c r="G256"/>
  <c r="F256"/>
  <c r="G51"/>
  <c r="G48"/>
  <c r="J16"/>
  <c r="K57"/>
  <c r="H117"/>
  <c r="H119"/>
  <c r="I121"/>
  <c r="F124"/>
  <c r="F127"/>
  <c r="K129"/>
  <c r="J135"/>
  <c r="K139"/>
  <c r="F145"/>
  <c r="H149"/>
  <c r="F164"/>
  <c r="H168"/>
  <c r="K173"/>
  <c r="G72"/>
  <c r="J181"/>
  <c r="F190"/>
  <c r="H194"/>
  <c r="K196"/>
  <c r="J210"/>
  <c r="F219"/>
  <c r="H241"/>
  <c r="K246"/>
  <c r="J260"/>
  <c r="F269"/>
  <c r="H273"/>
  <c r="K278"/>
  <c r="J292"/>
  <c r="F301"/>
  <c r="H305"/>
  <c r="K247"/>
  <c r="J247"/>
  <c r="I247"/>
  <c r="J151"/>
  <c r="K166"/>
  <c r="J166"/>
  <c r="I166"/>
  <c r="F70"/>
  <c r="I185"/>
  <c r="H185"/>
  <c r="G185"/>
  <c r="F185"/>
  <c r="K205"/>
  <c r="J205"/>
  <c r="I205"/>
  <c r="K221"/>
  <c r="J221"/>
  <c r="I221"/>
  <c r="K303"/>
  <c r="J303"/>
  <c r="I303"/>
  <c r="K287"/>
  <c r="J287"/>
  <c r="I287"/>
  <c r="K271"/>
  <c r="J271"/>
  <c r="I271"/>
  <c r="K255"/>
  <c r="J255"/>
  <c r="I255"/>
  <c r="H51"/>
  <c r="H48"/>
  <c r="K16"/>
  <c r="H79"/>
  <c r="H87"/>
  <c r="I117"/>
  <c r="I119"/>
  <c r="J121"/>
  <c r="H124"/>
  <c r="G127"/>
  <c r="F133"/>
  <c r="K135"/>
  <c r="G145"/>
  <c r="I149"/>
  <c r="G164"/>
  <c r="J169"/>
  <c r="F178"/>
  <c r="H72"/>
  <c r="K181"/>
  <c r="G190"/>
  <c r="F201"/>
  <c r="H205"/>
  <c r="K210"/>
  <c r="G219"/>
  <c r="J242"/>
  <c r="F251"/>
  <c r="H255"/>
  <c r="K260"/>
  <c r="G269"/>
  <c r="J274"/>
  <c r="F283"/>
  <c r="H287"/>
  <c r="K292"/>
  <c r="G301"/>
  <c r="J306"/>
  <c r="I130"/>
  <c r="G130"/>
  <c r="F130"/>
  <c r="K74"/>
  <c r="J74"/>
  <c r="I74"/>
  <c r="I248"/>
  <c r="H248"/>
  <c r="G248"/>
  <c r="F248"/>
  <c r="I280"/>
  <c r="H280"/>
  <c r="G280"/>
  <c r="F280"/>
  <c r="K174"/>
  <c r="J174"/>
  <c r="I174"/>
  <c r="I73"/>
  <c r="H73"/>
  <c r="G73"/>
  <c r="K213"/>
  <c r="J213"/>
  <c r="I213"/>
  <c r="K295"/>
  <c r="J295"/>
  <c r="I295"/>
  <c r="J208"/>
  <c r="I132"/>
  <c r="G132"/>
  <c r="F132"/>
  <c r="K138"/>
  <c r="J138"/>
  <c r="I138"/>
  <c r="H138"/>
  <c r="G138"/>
  <c r="F138"/>
  <c r="I165"/>
  <c r="H165"/>
  <c r="G165"/>
  <c r="F165"/>
  <c r="K184"/>
  <c r="J184"/>
  <c r="I184"/>
  <c r="I206"/>
  <c r="H206"/>
  <c r="G206"/>
  <c r="F206"/>
  <c r="I302"/>
  <c r="H302"/>
  <c r="G302"/>
  <c r="F302"/>
  <c r="I286"/>
  <c r="H286"/>
  <c r="G286"/>
  <c r="F286"/>
  <c r="I270"/>
  <c r="H270"/>
  <c r="G270"/>
  <c r="F270"/>
  <c r="I254"/>
  <c r="H254"/>
  <c r="G254"/>
  <c r="F254"/>
  <c r="H95"/>
  <c r="H103"/>
  <c r="K121"/>
  <c r="J124"/>
  <c r="H127"/>
  <c r="H130"/>
  <c r="G133"/>
  <c r="F141"/>
  <c r="H145"/>
  <c r="J149"/>
  <c r="H164"/>
  <c r="K169"/>
  <c r="G178"/>
  <c r="F186"/>
  <c r="H190"/>
  <c r="G201"/>
  <c r="J206"/>
  <c r="F215"/>
  <c r="H219"/>
  <c r="K242"/>
  <c r="G251"/>
  <c r="J256"/>
  <c r="F265"/>
  <c r="H269"/>
  <c r="K274"/>
  <c r="G283"/>
  <c r="J288"/>
  <c r="F297"/>
  <c r="H301"/>
  <c r="K306"/>
  <c r="K18"/>
  <c r="J58"/>
  <c r="K58"/>
  <c r="I8"/>
  <c r="K45"/>
  <c r="I68"/>
  <c r="I18"/>
  <c r="K26"/>
  <c r="G63"/>
  <c r="H63"/>
  <c r="K43"/>
  <c r="J222"/>
  <c r="J224"/>
  <c r="J226"/>
  <c r="J228"/>
  <c r="J230"/>
  <c r="J232"/>
  <c r="J234"/>
  <c r="J236"/>
  <c r="J238"/>
  <c r="K27"/>
  <c r="K222"/>
  <c r="K224"/>
  <c r="K226"/>
  <c r="K228"/>
  <c r="K230"/>
  <c r="K232"/>
  <c r="K234"/>
  <c r="K236"/>
  <c r="K238"/>
  <c r="F50"/>
  <c r="F35"/>
  <c r="F17"/>
  <c r="F223"/>
  <c r="F225"/>
  <c r="F227"/>
  <c r="F229"/>
  <c r="F231"/>
  <c r="F233"/>
  <c r="F235"/>
  <c r="F237"/>
  <c r="F239"/>
  <c r="G50"/>
  <c r="G35"/>
  <c r="G17"/>
  <c r="G223"/>
  <c r="G225"/>
  <c r="G227"/>
  <c r="G229"/>
  <c r="G231"/>
  <c r="G233"/>
  <c r="G235"/>
  <c r="G237"/>
  <c r="G239"/>
  <c r="H223"/>
  <c r="H225"/>
  <c r="H227"/>
  <c r="H229"/>
  <c r="H231"/>
  <c r="H233"/>
  <c r="H235"/>
  <c r="H237"/>
  <c r="H239"/>
  <c r="I50"/>
  <c r="I17"/>
  <c r="I223"/>
  <c r="I225"/>
  <c r="I227"/>
  <c r="I229"/>
  <c r="I231"/>
  <c r="I233"/>
  <c r="I235"/>
  <c r="I237"/>
  <c r="I239"/>
  <c r="J50"/>
  <c r="J17"/>
  <c r="J223"/>
  <c r="J225"/>
  <c r="J227"/>
  <c r="J229"/>
  <c r="J231"/>
  <c r="J233"/>
  <c r="J235"/>
  <c r="J237"/>
  <c r="J239"/>
  <c r="K50"/>
  <c r="K35"/>
  <c r="K17"/>
  <c r="K223"/>
  <c r="K225"/>
  <c r="K227"/>
  <c r="K229"/>
  <c r="K231"/>
  <c r="K233"/>
  <c r="K235"/>
  <c r="K237"/>
  <c r="K239"/>
  <c r="I30"/>
  <c r="F27"/>
  <c r="F44"/>
  <c r="F60"/>
  <c r="F222"/>
  <c r="F224"/>
  <c r="F226"/>
  <c r="F228"/>
  <c r="F230"/>
  <c r="F232"/>
  <c r="F234"/>
  <c r="F236"/>
  <c r="F238"/>
  <c r="K30"/>
  <c r="G27"/>
  <c r="G44"/>
  <c r="G60"/>
  <c r="G222"/>
  <c r="G224"/>
  <c r="G226"/>
  <c r="G228"/>
  <c r="G230"/>
  <c r="G232"/>
  <c r="G234"/>
  <c r="G236"/>
  <c r="G238"/>
  <c r="H222"/>
  <c r="H224"/>
  <c r="H226"/>
  <c r="H228"/>
  <c r="H230"/>
  <c r="H232"/>
  <c r="H234"/>
  <c r="H236"/>
  <c r="H238"/>
  <c r="F59"/>
  <c r="F75"/>
  <c r="F77"/>
  <c r="F79"/>
  <c r="F81"/>
  <c r="F83"/>
  <c r="F85"/>
  <c r="F87"/>
  <c r="F89"/>
  <c r="F91"/>
  <c r="F93"/>
  <c r="F95"/>
  <c r="F97"/>
  <c r="F99"/>
  <c r="F101"/>
  <c r="F103"/>
  <c r="F105"/>
  <c r="F107"/>
  <c r="F109"/>
  <c r="F111"/>
  <c r="F113"/>
  <c r="G59"/>
  <c r="G75"/>
  <c r="G77"/>
  <c r="G79"/>
  <c r="G81"/>
  <c r="G83"/>
  <c r="G85"/>
  <c r="G87"/>
  <c r="G89"/>
  <c r="G91"/>
  <c r="G93"/>
  <c r="G95"/>
  <c r="G97"/>
  <c r="G99"/>
  <c r="G101"/>
  <c r="G103"/>
  <c r="G105"/>
  <c r="G107"/>
  <c r="G109"/>
  <c r="G111"/>
  <c r="G113"/>
  <c r="H99"/>
  <c r="I59"/>
  <c r="I75"/>
  <c r="I77"/>
  <c r="I79"/>
  <c r="I81"/>
  <c r="I83"/>
  <c r="I85"/>
  <c r="I87"/>
  <c r="I89"/>
  <c r="I91"/>
  <c r="I93"/>
  <c r="I95"/>
  <c r="I97"/>
  <c r="I99"/>
  <c r="I101"/>
  <c r="I103"/>
  <c r="I105"/>
  <c r="I107"/>
  <c r="I109"/>
  <c r="I111"/>
  <c r="I113"/>
  <c r="H75"/>
  <c r="H83"/>
  <c r="H91"/>
  <c r="H107"/>
  <c r="G23"/>
  <c r="G33"/>
  <c r="J59"/>
  <c r="J75"/>
  <c r="J77"/>
  <c r="J79"/>
  <c r="J81"/>
  <c r="J83"/>
  <c r="J85"/>
  <c r="J87"/>
  <c r="J89"/>
  <c r="J91"/>
  <c r="J93"/>
  <c r="J95"/>
  <c r="J97"/>
  <c r="J99"/>
  <c r="J101"/>
  <c r="J103"/>
  <c r="J105"/>
  <c r="J107"/>
  <c r="J109"/>
  <c r="J111"/>
  <c r="J113"/>
  <c r="K83"/>
  <c r="K99"/>
  <c r="K23"/>
  <c r="F76"/>
  <c r="F78"/>
  <c r="F80"/>
  <c r="F82"/>
  <c r="F84"/>
  <c r="F88"/>
  <c r="F92"/>
  <c r="F94"/>
  <c r="F96"/>
  <c r="F98"/>
  <c r="F100"/>
  <c r="F104"/>
  <c r="F108"/>
  <c r="F110"/>
  <c r="F112"/>
  <c r="F114"/>
  <c r="G54"/>
  <c r="G29"/>
  <c r="G76"/>
  <c r="G78"/>
  <c r="G80"/>
  <c r="G82"/>
  <c r="G84"/>
  <c r="G86"/>
  <c r="G88"/>
  <c r="G90"/>
  <c r="G92"/>
  <c r="G94"/>
  <c r="G96"/>
  <c r="G98"/>
  <c r="G100"/>
  <c r="G102"/>
  <c r="G104"/>
  <c r="G106"/>
  <c r="G108"/>
  <c r="G110"/>
  <c r="G112"/>
  <c r="G114"/>
  <c r="J23"/>
  <c r="H76"/>
  <c r="H78"/>
  <c r="H80"/>
  <c r="H82"/>
  <c r="H84"/>
  <c r="H88"/>
  <c r="H92"/>
  <c r="H94"/>
  <c r="H96"/>
  <c r="H98"/>
  <c r="H100"/>
  <c r="H104"/>
  <c r="H108"/>
  <c r="H110"/>
  <c r="H112"/>
  <c r="H114"/>
  <c r="J52"/>
  <c r="I54"/>
  <c r="I29"/>
  <c r="I76"/>
  <c r="I78"/>
  <c r="I80"/>
  <c r="I82"/>
  <c r="I84"/>
  <c r="I86"/>
  <c r="I88"/>
  <c r="I90"/>
  <c r="I92"/>
  <c r="I94"/>
  <c r="I96"/>
  <c r="I98"/>
  <c r="I100"/>
  <c r="I102"/>
  <c r="I104"/>
  <c r="I106"/>
  <c r="I108"/>
  <c r="I110"/>
  <c r="I112"/>
  <c r="I114"/>
  <c r="K52"/>
  <c r="J54"/>
  <c r="J29"/>
  <c r="J76"/>
  <c r="J78"/>
  <c r="J80"/>
  <c r="J82"/>
  <c r="J84"/>
  <c r="J86"/>
  <c r="J88"/>
  <c r="J90"/>
  <c r="J92"/>
  <c r="J94"/>
  <c r="J96"/>
  <c r="J98"/>
  <c r="J100"/>
  <c r="J102"/>
  <c r="J104"/>
  <c r="J106"/>
  <c r="J108"/>
  <c r="J110"/>
  <c r="J112"/>
  <c r="J114"/>
  <c r="F115"/>
  <c r="G115"/>
  <c r="G56"/>
  <c r="H115"/>
  <c r="K56"/>
  <c r="F116"/>
  <c r="G116"/>
  <c r="H116"/>
  <c r="G28"/>
  <c r="I116"/>
  <c r="H28"/>
  <c r="J116"/>
  <c r="I28"/>
  <c r="K116"/>
  <c r="J66"/>
  <c r="K66"/>
  <c r="I40"/>
  <c r="G152"/>
  <c r="G154"/>
  <c r="G156"/>
  <c r="G158"/>
  <c r="G160"/>
  <c r="G162"/>
  <c r="F154"/>
  <c r="J40"/>
  <c r="H70"/>
  <c r="H152"/>
  <c r="H154"/>
  <c r="H156"/>
  <c r="H158"/>
  <c r="H160"/>
  <c r="H162"/>
  <c r="K40"/>
  <c r="H57"/>
  <c r="I70"/>
  <c r="I152"/>
  <c r="I154"/>
  <c r="I156"/>
  <c r="I158"/>
  <c r="I160"/>
  <c r="I162"/>
  <c r="I57"/>
  <c r="J70"/>
  <c r="J152"/>
  <c r="J154"/>
  <c r="J156"/>
  <c r="J158"/>
  <c r="J160"/>
  <c r="J162"/>
  <c r="J57"/>
  <c r="K70"/>
  <c r="K152"/>
  <c r="K154"/>
  <c r="K156"/>
  <c r="K158"/>
  <c r="K160"/>
  <c r="K162"/>
  <c r="G41"/>
  <c r="H41"/>
  <c r="F64"/>
  <c r="F67"/>
  <c r="F153"/>
  <c r="F155"/>
  <c r="F157"/>
  <c r="F159"/>
  <c r="F161"/>
  <c r="F163"/>
  <c r="G64"/>
  <c r="G67"/>
  <c r="G153"/>
  <c r="G155"/>
  <c r="G157"/>
  <c r="G159"/>
  <c r="G161"/>
  <c r="G163"/>
  <c r="J41"/>
  <c r="H67"/>
  <c r="H153"/>
  <c r="H155"/>
  <c r="H157"/>
  <c r="H159"/>
  <c r="H161"/>
  <c r="H163"/>
  <c r="K41"/>
  <c r="G66"/>
  <c r="I64"/>
  <c r="I153"/>
  <c r="I155"/>
  <c r="I157"/>
  <c r="I159"/>
  <c r="I161"/>
  <c r="I163"/>
  <c r="H66"/>
  <c r="J64"/>
  <c r="J67"/>
  <c r="J153"/>
  <c r="J155"/>
  <c r="J157"/>
  <c r="J159"/>
  <c r="J161"/>
  <c r="J163"/>
  <c r="H31"/>
  <c r="I37"/>
  <c r="J32"/>
  <c r="I63"/>
  <c r="H34"/>
  <c r="K37"/>
  <c r="J63"/>
  <c r="K31"/>
  <c r="K46"/>
  <c r="K68"/>
  <c r="K63"/>
  <c r="H8"/>
  <c r="G53"/>
  <c r="I45"/>
  <c r="H53"/>
  <c r="H58"/>
  <c r="H18"/>
  <c r="I26"/>
  <c r="C73" i="31"/>
  <c r="H73" s="1"/>
  <c r="F38" i="42"/>
  <c r="F54"/>
  <c r="G38"/>
  <c r="G54"/>
  <c r="I38"/>
  <c r="I54"/>
  <c r="J38"/>
  <c r="J54"/>
  <c r="F39"/>
  <c r="F41"/>
  <c r="G39"/>
  <c r="G41"/>
  <c r="I39"/>
  <c r="I41"/>
  <c r="J39"/>
  <c r="J41"/>
  <c r="C76" i="31"/>
  <c r="K76" s="1"/>
  <c r="K39" i="42"/>
  <c r="K41"/>
  <c r="M39"/>
  <c r="M41"/>
  <c r="C74" i="31"/>
  <c r="G21" i="42"/>
  <c r="J21"/>
  <c r="J49" i="24"/>
  <c r="F42"/>
  <c r="I42"/>
  <c r="G39"/>
  <c r="I39"/>
  <c r="K39"/>
  <c r="I125" i="28"/>
  <c r="I126"/>
  <c r="I105"/>
  <c r="I109"/>
  <c r="G10" i="24" s="1"/>
  <c r="H99" i="28"/>
  <c r="I102"/>
  <c r="I113"/>
  <c r="I117"/>
  <c r="I110"/>
  <c r="I121"/>
  <c r="I100"/>
  <c r="I118"/>
  <c r="I129"/>
  <c r="I107"/>
  <c r="I115"/>
  <c r="I123"/>
  <c r="I131"/>
  <c r="H102"/>
  <c r="G6" s="1"/>
  <c r="H110"/>
  <c r="H118"/>
  <c r="H126"/>
  <c r="H100"/>
  <c r="H105"/>
  <c r="G8" s="1"/>
  <c r="H113"/>
  <c r="H121"/>
  <c r="H129"/>
  <c r="H94"/>
  <c r="G13" s="1"/>
  <c r="H96"/>
  <c r="G17" s="1"/>
  <c r="H98"/>
  <c r="G15" s="1"/>
  <c r="H108"/>
  <c r="G12" s="1"/>
  <c r="H116"/>
  <c r="H124"/>
  <c r="G25" s="1"/>
  <c r="H132"/>
  <c r="I94"/>
  <c r="I96"/>
  <c r="I98"/>
  <c r="I108"/>
  <c r="I116"/>
  <c r="I124"/>
  <c r="G49" i="24" s="1"/>
  <c r="I132" i="28"/>
  <c r="H103"/>
  <c r="G11" s="1"/>
  <c r="H111"/>
  <c r="H119"/>
  <c r="H127"/>
  <c r="I103"/>
  <c r="I111"/>
  <c r="I119"/>
  <c r="I127"/>
  <c r="H106"/>
  <c r="H114"/>
  <c r="H122"/>
  <c r="H130"/>
  <c r="H133"/>
  <c r="H101"/>
  <c r="G7" s="1"/>
  <c r="I106"/>
  <c r="I114"/>
  <c r="I122"/>
  <c r="I130"/>
  <c r="I133"/>
  <c r="I101"/>
  <c r="H109"/>
  <c r="G30" s="1"/>
  <c r="E30" s="1"/>
  <c r="H117"/>
  <c r="H125"/>
  <c r="H93"/>
  <c r="G14" s="1"/>
  <c r="H95"/>
  <c r="G27" s="1"/>
  <c r="E27" s="1"/>
  <c r="H97"/>
  <c r="G9" s="1"/>
  <c r="I99"/>
  <c r="H104"/>
  <c r="G18" s="1"/>
  <c r="H112"/>
  <c r="H120"/>
  <c r="H128"/>
  <c r="H134"/>
  <c r="I93"/>
  <c r="I95"/>
  <c r="G58" i="24" s="1"/>
  <c r="I97" i="28"/>
  <c r="I104"/>
  <c r="G37" i="24" s="1"/>
  <c r="I112" i="28"/>
  <c r="I120"/>
  <c r="I128"/>
  <c r="I134"/>
  <c r="H107"/>
  <c r="H115"/>
  <c r="H123"/>
  <c r="K69" i="24"/>
  <c r="I95" i="35"/>
  <c r="I105"/>
  <c r="H112"/>
  <c r="I93"/>
  <c r="I102"/>
  <c r="I98"/>
  <c r="H109"/>
  <c r="I99"/>
  <c r="H105"/>
  <c r="I112"/>
  <c r="H93"/>
  <c r="G7" s="1"/>
  <c r="H99"/>
  <c r="H102"/>
  <c r="I109"/>
  <c r="I96"/>
  <c r="H106"/>
  <c r="I106"/>
  <c r="H113"/>
  <c r="H103"/>
  <c r="I113"/>
  <c r="H94"/>
  <c r="G6" s="1"/>
  <c r="I103"/>
  <c r="H110"/>
  <c r="I94"/>
  <c r="H100"/>
  <c r="H107"/>
  <c r="I110"/>
  <c r="I100"/>
  <c r="I107"/>
  <c r="H114"/>
  <c r="H97"/>
  <c r="H104"/>
  <c r="I114"/>
  <c r="I97"/>
  <c r="I104"/>
  <c r="H111"/>
  <c r="H101"/>
  <c r="I111"/>
  <c r="I101"/>
  <c r="H108"/>
  <c r="I115"/>
  <c r="H95"/>
  <c r="H98"/>
  <c r="I108"/>
  <c r="K62" i="24"/>
  <c r="H62"/>
  <c r="I62"/>
  <c r="H116" i="7"/>
  <c r="I112"/>
  <c r="I103"/>
  <c r="H109"/>
  <c r="I114"/>
  <c r="I133"/>
  <c r="H104"/>
  <c r="H113"/>
  <c r="I129"/>
  <c r="I101"/>
  <c r="I118"/>
  <c r="I124"/>
  <c r="I95"/>
  <c r="G62" i="24" s="1"/>
  <c r="H111" i="7"/>
  <c r="H115"/>
  <c r="I125"/>
  <c r="H99"/>
  <c r="I132"/>
  <c r="I107"/>
  <c r="I93"/>
  <c r="H100"/>
  <c r="H97"/>
  <c r="H122"/>
  <c r="I128"/>
  <c r="I97"/>
  <c r="H112"/>
  <c r="I115"/>
  <c r="H134"/>
  <c r="I100"/>
  <c r="H106"/>
  <c r="I109"/>
  <c r="I122"/>
  <c r="H126"/>
  <c r="H130"/>
  <c r="H95"/>
  <c r="G12" s="1"/>
  <c r="E12" s="1"/>
  <c r="H103"/>
  <c r="I106"/>
  <c r="H119"/>
  <c r="I126"/>
  <c r="I130"/>
  <c r="I134"/>
  <c r="I119"/>
  <c r="I116"/>
  <c r="I98"/>
  <c r="H110"/>
  <c r="I113"/>
  <c r="H123"/>
  <c r="H127"/>
  <c r="H131"/>
  <c r="H93"/>
  <c r="H101"/>
  <c r="H107"/>
  <c r="I110"/>
  <c r="I123"/>
  <c r="I127"/>
  <c r="I131"/>
  <c r="H96"/>
  <c r="I104"/>
  <c r="H117"/>
  <c r="I120"/>
  <c r="H120"/>
  <c r="I96"/>
  <c r="H114"/>
  <c r="I117"/>
  <c r="H124"/>
  <c r="H128"/>
  <c r="H132"/>
  <c r="I99"/>
  <c r="H108"/>
  <c r="I111"/>
  <c r="H94"/>
  <c r="G6" s="1"/>
  <c r="H102"/>
  <c r="H105"/>
  <c r="I108"/>
  <c r="H121"/>
  <c r="I94"/>
  <c r="G57" i="24" s="1"/>
  <c r="I102" i="7"/>
  <c r="I105"/>
  <c r="H118"/>
  <c r="I121"/>
  <c r="H125"/>
  <c r="H129"/>
  <c r="I55" i="23"/>
  <c r="I87"/>
  <c r="K55"/>
  <c r="K74"/>
  <c r="K87"/>
  <c r="J56"/>
  <c r="J75"/>
  <c r="J88"/>
  <c r="I57"/>
  <c r="K76"/>
  <c r="K57"/>
  <c r="I47"/>
  <c r="J58"/>
  <c r="J77"/>
  <c r="K44"/>
  <c r="K47"/>
  <c r="K60"/>
  <c r="I78"/>
  <c r="K78"/>
  <c r="K49"/>
  <c r="I68"/>
  <c r="K80"/>
  <c r="J50"/>
  <c r="K68"/>
  <c r="K40"/>
  <c r="I53"/>
  <c r="K70"/>
  <c r="I85"/>
  <c r="K53"/>
  <c r="J71"/>
  <c r="K85"/>
  <c r="I70"/>
  <c r="J54"/>
  <c r="J73"/>
  <c r="J86"/>
  <c r="J12"/>
  <c r="J43"/>
  <c r="J46"/>
  <c r="I37"/>
  <c r="K37"/>
  <c r="I44"/>
  <c r="J59"/>
  <c r="I60"/>
  <c r="J61"/>
  <c r="I62"/>
  <c r="K62"/>
  <c r="K64"/>
  <c r="I66"/>
  <c r="K66"/>
  <c r="J39"/>
  <c r="I15"/>
  <c r="I41"/>
  <c r="H11"/>
  <c r="K41"/>
  <c r="J11"/>
  <c r="J33"/>
  <c r="I40"/>
  <c r="I81"/>
  <c r="K81"/>
  <c r="I83"/>
  <c r="J63"/>
  <c r="J65"/>
  <c r="J82"/>
  <c r="K27"/>
  <c r="K38"/>
  <c r="K12"/>
  <c r="K43"/>
  <c r="K46"/>
  <c r="K48"/>
  <c r="K50"/>
  <c r="K52"/>
  <c r="K54"/>
  <c r="K56"/>
  <c r="K58"/>
  <c r="K59"/>
  <c r="K61"/>
  <c r="K63"/>
  <c r="K65"/>
  <c r="K67"/>
  <c r="K69"/>
  <c r="K71"/>
  <c r="K73"/>
  <c r="K75"/>
  <c r="K77"/>
  <c r="K79"/>
  <c r="K39"/>
  <c r="K82"/>
  <c r="K84"/>
  <c r="K86"/>
  <c r="K88"/>
  <c r="J79"/>
  <c r="J20"/>
  <c r="I21"/>
  <c r="K25"/>
  <c r="K20"/>
  <c r="J52"/>
  <c r="J28"/>
  <c r="F37"/>
  <c r="F45"/>
  <c r="F47"/>
  <c r="F49"/>
  <c r="F51"/>
  <c r="F53"/>
  <c r="F55"/>
  <c r="F57"/>
  <c r="F29"/>
  <c r="F60"/>
  <c r="F62"/>
  <c r="F64"/>
  <c r="F66"/>
  <c r="F68"/>
  <c r="F70"/>
  <c r="F72"/>
  <c r="F74"/>
  <c r="F76"/>
  <c r="F78"/>
  <c r="F80"/>
  <c r="F40"/>
  <c r="F81"/>
  <c r="F83"/>
  <c r="F85"/>
  <c r="F87"/>
  <c r="K6"/>
  <c r="K18"/>
  <c r="G44"/>
  <c r="G42"/>
  <c r="G45"/>
  <c r="G47"/>
  <c r="G49"/>
  <c r="G51"/>
  <c r="G53"/>
  <c r="G55"/>
  <c r="G57"/>
  <c r="G29"/>
  <c r="G60"/>
  <c r="G62"/>
  <c r="G64"/>
  <c r="G66"/>
  <c r="G68"/>
  <c r="G70"/>
  <c r="G72"/>
  <c r="G74"/>
  <c r="G76"/>
  <c r="G78"/>
  <c r="G80"/>
  <c r="G41"/>
  <c r="G40"/>
  <c r="G81"/>
  <c r="G83"/>
  <c r="G85"/>
  <c r="G87"/>
  <c r="K31"/>
  <c r="G36"/>
  <c r="H23"/>
  <c r="H44"/>
  <c r="H42"/>
  <c r="H45"/>
  <c r="H47"/>
  <c r="H49"/>
  <c r="H51"/>
  <c r="H53"/>
  <c r="H55"/>
  <c r="H57"/>
  <c r="H29"/>
  <c r="H60"/>
  <c r="H62"/>
  <c r="H64"/>
  <c r="H66"/>
  <c r="H68"/>
  <c r="H70"/>
  <c r="H72"/>
  <c r="H74"/>
  <c r="H76"/>
  <c r="H78"/>
  <c r="H80"/>
  <c r="H41"/>
  <c r="H40"/>
  <c r="H81"/>
  <c r="H83"/>
  <c r="H85"/>
  <c r="H87"/>
  <c r="H36"/>
  <c r="I42"/>
  <c r="I45"/>
  <c r="I72"/>
  <c r="K13"/>
  <c r="I11"/>
  <c r="I30"/>
  <c r="J44"/>
  <c r="J42"/>
  <c r="J45"/>
  <c r="J47"/>
  <c r="J49"/>
  <c r="J51"/>
  <c r="J53"/>
  <c r="J55"/>
  <c r="J57"/>
  <c r="J29"/>
  <c r="J60"/>
  <c r="J62"/>
  <c r="J64"/>
  <c r="J66"/>
  <c r="J68"/>
  <c r="J70"/>
  <c r="J72"/>
  <c r="J74"/>
  <c r="J76"/>
  <c r="J78"/>
  <c r="J80"/>
  <c r="J41"/>
  <c r="J81"/>
  <c r="J83"/>
  <c r="J85"/>
  <c r="J87"/>
  <c r="K9"/>
  <c r="J24"/>
  <c r="K36"/>
  <c r="K11"/>
  <c r="K30"/>
  <c r="K42"/>
  <c r="K72"/>
  <c r="K24"/>
  <c r="K8"/>
  <c r="F46"/>
  <c r="F48"/>
  <c r="F50"/>
  <c r="F52"/>
  <c r="F54"/>
  <c r="F56"/>
  <c r="F58"/>
  <c r="F59"/>
  <c r="F61"/>
  <c r="F63"/>
  <c r="F65"/>
  <c r="F67"/>
  <c r="F69"/>
  <c r="F71"/>
  <c r="F73"/>
  <c r="F75"/>
  <c r="F77"/>
  <c r="F79"/>
  <c r="F33"/>
  <c r="F28"/>
  <c r="F82"/>
  <c r="F84"/>
  <c r="F86"/>
  <c r="F88"/>
  <c r="G35"/>
  <c r="G38"/>
  <c r="G12"/>
  <c r="G43"/>
  <c r="G46"/>
  <c r="G48"/>
  <c r="G50"/>
  <c r="G52"/>
  <c r="G54"/>
  <c r="G56"/>
  <c r="G58"/>
  <c r="G59"/>
  <c r="G61"/>
  <c r="G63"/>
  <c r="G65"/>
  <c r="G67"/>
  <c r="G69"/>
  <c r="G71"/>
  <c r="G73"/>
  <c r="G75"/>
  <c r="G77"/>
  <c r="G79"/>
  <c r="G39"/>
  <c r="G33"/>
  <c r="G28"/>
  <c r="G82"/>
  <c r="G84"/>
  <c r="G86"/>
  <c r="G88"/>
  <c r="G25"/>
  <c r="H35"/>
  <c r="H38"/>
  <c r="H12"/>
  <c r="H43"/>
  <c r="H46"/>
  <c r="H48"/>
  <c r="H50"/>
  <c r="H52"/>
  <c r="H54"/>
  <c r="H56"/>
  <c r="H58"/>
  <c r="H59"/>
  <c r="H61"/>
  <c r="H63"/>
  <c r="H65"/>
  <c r="H67"/>
  <c r="H69"/>
  <c r="H71"/>
  <c r="H73"/>
  <c r="H75"/>
  <c r="H77"/>
  <c r="H79"/>
  <c r="H39"/>
  <c r="H33"/>
  <c r="H28"/>
  <c r="H82"/>
  <c r="H84"/>
  <c r="H86"/>
  <c r="H88"/>
  <c r="H16"/>
  <c r="I16"/>
  <c r="J16"/>
  <c r="K16"/>
  <c r="H100" i="9"/>
  <c r="H97"/>
  <c r="I100"/>
  <c r="I118"/>
  <c r="H98" i="5"/>
  <c r="H130"/>
  <c r="J69" i="31"/>
  <c r="K13"/>
  <c r="H55"/>
  <c r="K58"/>
  <c r="J61"/>
  <c r="K64"/>
  <c r="H65"/>
  <c r="J75"/>
  <c r="J81"/>
  <c r="H47"/>
  <c r="J57"/>
  <c r="J47"/>
  <c r="K31"/>
  <c r="K48"/>
  <c r="K60"/>
  <c r="K37"/>
  <c r="K50"/>
  <c r="H61"/>
  <c r="J39"/>
  <c r="J51"/>
  <c r="K40"/>
  <c r="H53"/>
  <c r="K42"/>
  <c r="J53"/>
  <c r="H51"/>
  <c r="H43"/>
  <c r="K28"/>
  <c r="J55"/>
  <c r="H45"/>
  <c r="J45"/>
  <c r="K56"/>
  <c r="J43"/>
  <c r="H57"/>
  <c r="H75"/>
  <c r="J85"/>
  <c r="J65"/>
  <c r="H77"/>
  <c r="J77"/>
  <c r="K66"/>
  <c r="J36"/>
  <c r="K68"/>
  <c r="H79"/>
  <c r="H69"/>
  <c r="J79"/>
  <c r="H30"/>
  <c r="K80"/>
  <c r="K70"/>
  <c r="H81"/>
  <c r="J14"/>
  <c r="J71"/>
  <c r="H14"/>
  <c r="K82"/>
  <c r="H71"/>
  <c r="H63"/>
  <c r="K72"/>
  <c r="K84"/>
  <c r="J63"/>
  <c r="H85"/>
  <c r="F40"/>
  <c r="F42"/>
  <c r="F44"/>
  <c r="F46"/>
  <c r="F48"/>
  <c r="F50"/>
  <c r="F52"/>
  <c r="F54"/>
  <c r="F56"/>
  <c r="F58"/>
  <c r="F60"/>
  <c r="F38"/>
  <c r="F62"/>
  <c r="F64"/>
  <c r="F66"/>
  <c r="F68"/>
  <c r="F70"/>
  <c r="F72"/>
  <c r="F78"/>
  <c r="F80"/>
  <c r="F82"/>
  <c r="F84"/>
  <c r="G32"/>
  <c r="G31"/>
  <c r="G37"/>
  <c r="G40"/>
  <c r="G42"/>
  <c r="G44"/>
  <c r="G46"/>
  <c r="G48"/>
  <c r="G50"/>
  <c r="G52"/>
  <c r="G54"/>
  <c r="G56"/>
  <c r="G58"/>
  <c r="G60"/>
  <c r="G62"/>
  <c r="G64"/>
  <c r="G66"/>
  <c r="G68"/>
  <c r="G70"/>
  <c r="G72"/>
  <c r="G78"/>
  <c r="G80"/>
  <c r="G82"/>
  <c r="G84"/>
  <c r="H29"/>
  <c r="H35"/>
  <c r="H37"/>
  <c r="H40"/>
  <c r="H42"/>
  <c r="H44"/>
  <c r="H46"/>
  <c r="H48"/>
  <c r="H50"/>
  <c r="H52"/>
  <c r="H54"/>
  <c r="H56"/>
  <c r="H58"/>
  <c r="H60"/>
  <c r="H62"/>
  <c r="H64"/>
  <c r="H66"/>
  <c r="H68"/>
  <c r="H70"/>
  <c r="H72"/>
  <c r="H78"/>
  <c r="H80"/>
  <c r="H82"/>
  <c r="H84"/>
  <c r="I7"/>
  <c r="I22"/>
  <c r="I28"/>
  <c r="I29"/>
  <c r="I37"/>
  <c r="I40"/>
  <c r="I42"/>
  <c r="I44"/>
  <c r="I46"/>
  <c r="I48"/>
  <c r="I50"/>
  <c r="I52"/>
  <c r="I54"/>
  <c r="I56"/>
  <c r="I58"/>
  <c r="I60"/>
  <c r="I38"/>
  <c r="I62"/>
  <c r="I64"/>
  <c r="I66"/>
  <c r="I68"/>
  <c r="I70"/>
  <c r="I72"/>
  <c r="I78"/>
  <c r="I80"/>
  <c r="I82"/>
  <c r="I84"/>
  <c r="J32"/>
  <c r="J29"/>
  <c r="J35"/>
  <c r="J40"/>
  <c r="J42"/>
  <c r="J44"/>
  <c r="J46"/>
  <c r="J48"/>
  <c r="J50"/>
  <c r="J52"/>
  <c r="J54"/>
  <c r="J56"/>
  <c r="J58"/>
  <c r="J60"/>
  <c r="J38"/>
  <c r="J62"/>
  <c r="J64"/>
  <c r="J66"/>
  <c r="J68"/>
  <c r="J70"/>
  <c r="J72"/>
  <c r="J78"/>
  <c r="J80"/>
  <c r="J82"/>
  <c r="J84"/>
  <c r="K54"/>
  <c r="F39"/>
  <c r="F41"/>
  <c r="F43"/>
  <c r="F45"/>
  <c r="F47"/>
  <c r="F49"/>
  <c r="F51"/>
  <c r="F53"/>
  <c r="F55"/>
  <c r="F57"/>
  <c r="F59"/>
  <c r="F61"/>
  <c r="F14"/>
  <c r="F63"/>
  <c r="F65"/>
  <c r="F67"/>
  <c r="F69"/>
  <c r="F71"/>
  <c r="F73"/>
  <c r="F75"/>
  <c r="F77"/>
  <c r="F79"/>
  <c r="F81"/>
  <c r="F83"/>
  <c r="F85"/>
  <c r="G34"/>
  <c r="G39"/>
  <c r="G41"/>
  <c r="G43"/>
  <c r="G45"/>
  <c r="G47"/>
  <c r="G49"/>
  <c r="G51"/>
  <c r="G53"/>
  <c r="G55"/>
  <c r="G57"/>
  <c r="G59"/>
  <c r="G61"/>
  <c r="G14"/>
  <c r="G63"/>
  <c r="G65"/>
  <c r="G67"/>
  <c r="G69"/>
  <c r="G71"/>
  <c r="G75"/>
  <c r="G77"/>
  <c r="G79"/>
  <c r="G81"/>
  <c r="G83"/>
  <c r="G85"/>
  <c r="H41"/>
  <c r="H49"/>
  <c r="H59"/>
  <c r="H67"/>
  <c r="H83"/>
  <c r="I36"/>
  <c r="I39"/>
  <c r="I41"/>
  <c r="I43"/>
  <c r="I45"/>
  <c r="I47"/>
  <c r="I49"/>
  <c r="I51"/>
  <c r="I53"/>
  <c r="I55"/>
  <c r="I57"/>
  <c r="I59"/>
  <c r="I61"/>
  <c r="I14"/>
  <c r="I63"/>
  <c r="I65"/>
  <c r="I67"/>
  <c r="I69"/>
  <c r="I71"/>
  <c r="I75"/>
  <c r="I77"/>
  <c r="I79"/>
  <c r="I81"/>
  <c r="I83"/>
  <c r="I85"/>
  <c r="J33"/>
  <c r="J41"/>
  <c r="J49"/>
  <c r="J67"/>
  <c r="J59"/>
  <c r="J83"/>
  <c r="K24"/>
  <c r="K18"/>
  <c r="K30"/>
  <c r="K26"/>
  <c r="K34"/>
  <c r="K33"/>
  <c r="K39"/>
  <c r="K41"/>
  <c r="K43"/>
  <c r="K45"/>
  <c r="K47"/>
  <c r="K49"/>
  <c r="K51"/>
  <c r="K53"/>
  <c r="K55"/>
  <c r="K57"/>
  <c r="K59"/>
  <c r="K61"/>
  <c r="K63"/>
  <c r="K65"/>
  <c r="K67"/>
  <c r="K69"/>
  <c r="K71"/>
  <c r="K75"/>
  <c r="K77"/>
  <c r="K79"/>
  <c r="K81"/>
  <c r="K83"/>
  <c r="K85"/>
  <c r="E109" i="3"/>
  <c r="E124"/>
  <c r="E130" i="42"/>
  <c r="E110"/>
  <c r="E122"/>
  <c r="E125"/>
  <c r="E126" i="29"/>
  <c r="D119"/>
  <c r="D97"/>
  <c r="F9" s="1"/>
  <c r="E9" s="1"/>
  <c r="D105"/>
  <c r="E110"/>
  <c r="E97"/>
  <c r="F61" i="24" s="1"/>
  <c r="E105" i="29"/>
  <c r="D112"/>
  <c r="E119"/>
  <c r="D128"/>
  <c r="D94"/>
  <c r="F7" s="1"/>
  <c r="E7" s="1"/>
  <c r="D102"/>
  <c r="E112"/>
  <c r="D121"/>
  <c r="E128"/>
  <c r="E94"/>
  <c r="F48" i="24" s="1"/>
  <c r="E102" i="29"/>
  <c r="D114"/>
  <c r="E121"/>
  <c r="D130"/>
  <c r="D99"/>
  <c r="D107"/>
  <c r="E114"/>
  <c r="D123"/>
  <c r="E130"/>
  <c r="E99"/>
  <c r="E107"/>
  <c r="D116"/>
  <c r="E123"/>
  <c r="D132"/>
  <c r="D96"/>
  <c r="D104"/>
  <c r="D109"/>
  <c r="E116"/>
  <c r="D125"/>
  <c r="E132"/>
  <c r="E96"/>
  <c r="E104"/>
  <c r="D134"/>
  <c r="D93"/>
  <c r="F6" s="1"/>
  <c r="E6" s="1"/>
  <c r="D101"/>
  <c r="D111"/>
  <c r="E118"/>
  <c r="D127"/>
  <c r="E134"/>
  <c r="E109"/>
  <c r="D118"/>
  <c r="E93"/>
  <c r="F51" i="24" s="1"/>
  <c r="E101" i="29"/>
  <c r="E111"/>
  <c r="D120"/>
  <c r="E127"/>
  <c r="D98"/>
  <c r="D106"/>
  <c r="D113"/>
  <c r="E120"/>
  <c r="D129"/>
  <c r="E98"/>
  <c r="E106"/>
  <c r="E113"/>
  <c r="D122"/>
  <c r="E129"/>
  <c r="D95"/>
  <c r="F8" s="1"/>
  <c r="E8" s="1"/>
  <c r="D103"/>
  <c r="D115"/>
  <c r="E122"/>
  <c r="D131"/>
  <c r="E125"/>
  <c r="E95"/>
  <c r="F16" i="24" s="1"/>
  <c r="E103" i="29"/>
  <c r="D108"/>
  <c r="E115"/>
  <c r="D124"/>
  <c r="E131"/>
  <c r="D117"/>
  <c r="E124"/>
  <c r="D133"/>
  <c r="D100"/>
  <c r="E108"/>
  <c r="E100"/>
  <c r="D110"/>
  <c r="E117"/>
  <c r="D126"/>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Y93"/>
  <c r="Y94"/>
  <c r="Y95"/>
  <c r="Y96"/>
  <c r="Y97"/>
  <c r="Y98"/>
  <c r="Y99"/>
  <c r="Y100"/>
  <c r="Y101"/>
  <c r="Y102"/>
  <c r="Y103"/>
  <c r="Y104"/>
  <c r="Y105"/>
  <c r="Y106"/>
  <c r="Y107"/>
  <c r="Y108"/>
  <c r="Y109"/>
  <c r="Y110"/>
  <c r="Y111"/>
  <c r="Y112"/>
  <c r="Y113"/>
  <c r="Y114"/>
  <c r="Y115"/>
  <c r="Y116"/>
  <c r="Y117"/>
  <c r="Y118"/>
  <c r="Y119"/>
  <c r="Y120"/>
  <c r="Y121"/>
  <c r="Y122"/>
  <c r="Y123"/>
  <c r="Y124"/>
  <c r="Y125"/>
  <c r="Y126"/>
  <c r="Y127"/>
  <c r="Y128"/>
  <c r="Y129"/>
  <c r="Y130"/>
  <c r="Y131"/>
  <c r="Y132"/>
  <c r="Y133"/>
  <c r="E130" i="35"/>
  <c r="E108"/>
  <c r="D126"/>
  <c r="E131"/>
  <c r="D93"/>
  <c r="F6" s="1"/>
  <c r="D103"/>
  <c r="D111"/>
  <c r="D121"/>
  <c r="E126"/>
  <c r="E93"/>
  <c r="F69" i="24" s="1"/>
  <c r="E103" i="35"/>
  <c r="E111"/>
  <c r="D117"/>
  <c r="E121"/>
  <c r="D132"/>
  <c r="D98"/>
  <c r="D106"/>
  <c r="D114"/>
  <c r="E117"/>
  <c r="D127"/>
  <c r="E132"/>
  <c r="E98"/>
  <c r="E106"/>
  <c r="E114"/>
  <c r="D122"/>
  <c r="E127"/>
  <c r="D101"/>
  <c r="D109"/>
  <c r="E122"/>
  <c r="D133"/>
  <c r="D96"/>
  <c r="E101"/>
  <c r="E109"/>
  <c r="D118"/>
  <c r="D128"/>
  <c r="E133"/>
  <c r="E96"/>
  <c r="D104"/>
  <c r="D112"/>
  <c r="E118"/>
  <c r="D123"/>
  <c r="E128"/>
  <c r="D94"/>
  <c r="E104"/>
  <c r="E112"/>
  <c r="E123"/>
  <c r="D134"/>
  <c r="E94"/>
  <c r="D99"/>
  <c r="D107"/>
  <c r="D115"/>
  <c r="D129"/>
  <c r="E134"/>
  <c r="E99"/>
  <c r="E107"/>
  <c r="E115"/>
  <c r="D119"/>
  <c r="D124"/>
  <c r="H115"/>
  <c r="H116"/>
  <c r="H117"/>
  <c r="H118"/>
  <c r="H119"/>
  <c r="H120"/>
  <c r="H121"/>
  <c r="H122"/>
  <c r="H123"/>
  <c r="H124"/>
  <c r="H125"/>
  <c r="H126"/>
  <c r="H127"/>
  <c r="H128"/>
  <c r="H129"/>
  <c r="H130"/>
  <c r="H131"/>
  <c r="H132"/>
  <c r="H133"/>
  <c r="H134"/>
  <c r="I116"/>
  <c r="I117"/>
  <c r="I118"/>
  <c r="I119"/>
  <c r="I120"/>
  <c r="I121"/>
  <c r="I122"/>
  <c r="I123"/>
  <c r="I124"/>
  <c r="I125"/>
  <c r="I126"/>
  <c r="I127"/>
  <c r="I128"/>
  <c r="I129"/>
  <c r="I130"/>
  <c r="I131"/>
  <c r="I132"/>
  <c r="I133"/>
  <c r="L93"/>
  <c r="H9" s="1"/>
  <c r="E9" s="1"/>
  <c r="L94"/>
  <c r="L95"/>
  <c r="L96"/>
  <c r="H12" s="1"/>
  <c r="D12" s="1"/>
  <c r="L97"/>
  <c r="H10" s="1"/>
  <c r="L98"/>
  <c r="H13" s="1"/>
  <c r="E13" s="1"/>
  <c r="L99"/>
  <c r="H8" s="1"/>
  <c r="E8" s="1"/>
  <c r="L100"/>
  <c r="H7" s="1"/>
  <c r="L101"/>
  <c r="L102"/>
  <c r="L103"/>
  <c r="L104"/>
  <c r="L105"/>
  <c r="L106"/>
  <c r="L107"/>
  <c r="L108"/>
  <c r="L109"/>
  <c r="L110"/>
  <c r="L111"/>
  <c r="L112"/>
  <c r="L113"/>
  <c r="L114"/>
  <c r="L115"/>
  <c r="L116"/>
  <c r="L117"/>
  <c r="L118"/>
  <c r="L119"/>
  <c r="L120"/>
  <c r="L121"/>
  <c r="L122"/>
  <c r="L123"/>
  <c r="L124"/>
  <c r="L125"/>
  <c r="L126"/>
  <c r="L127"/>
  <c r="L128"/>
  <c r="L129"/>
  <c r="L130"/>
  <c r="L131"/>
  <c r="L132"/>
  <c r="L133"/>
  <c r="L134"/>
  <c r="M93"/>
  <c r="H50" i="24" s="1"/>
  <c r="M94" i="35"/>
  <c r="M95"/>
  <c r="M96"/>
  <c r="H35" i="24" s="1"/>
  <c r="M97" i="35"/>
  <c r="H44" i="24" s="1"/>
  <c r="M98" i="35"/>
  <c r="H17" i="24" s="1"/>
  <c r="M99" i="35"/>
  <c r="H27" i="24" s="1"/>
  <c r="M100" i="35"/>
  <c r="H30" i="24" s="1"/>
  <c r="M101" i="35"/>
  <c r="M102"/>
  <c r="M103"/>
  <c r="M104"/>
  <c r="M105"/>
  <c r="M106"/>
  <c r="M107"/>
  <c r="M108"/>
  <c r="M109"/>
  <c r="M110"/>
  <c r="M111"/>
  <c r="M112"/>
  <c r="M113"/>
  <c r="M114"/>
  <c r="M115"/>
  <c r="M116"/>
  <c r="M117"/>
  <c r="M118"/>
  <c r="M119"/>
  <c r="M120"/>
  <c r="M121"/>
  <c r="M122"/>
  <c r="M123"/>
  <c r="M124"/>
  <c r="M125"/>
  <c r="M126"/>
  <c r="M127"/>
  <c r="M128"/>
  <c r="M129"/>
  <c r="M130"/>
  <c r="M131"/>
  <c r="M132"/>
  <c r="M133"/>
  <c r="P93"/>
  <c r="P94"/>
  <c r="P95"/>
  <c r="I11" s="1"/>
  <c r="E11" s="1"/>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U93"/>
  <c r="U94"/>
  <c r="J44" i="24" s="1"/>
  <c r="U95" i="35"/>
  <c r="J60" i="24" s="1"/>
  <c r="U96" i="35"/>
  <c r="J69" i="24" s="1"/>
  <c r="U97" i="35"/>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X93"/>
  <c r="X94"/>
  <c r="X95"/>
  <c r="X96"/>
  <c r="X97"/>
  <c r="K10" s="1"/>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Y93"/>
  <c r="Y94"/>
  <c r="Y95"/>
  <c r="Y96"/>
  <c r="Y97"/>
  <c r="K60" i="24" s="1"/>
  <c r="Y98" i="35"/>
  <c r="Y99"/>
  <c r="Y100"/>
  <c r="Y101"/>
  <c r="Y102"/>
  <c r="Y103"/>
  <c r="Y104"/>
  <c r="Y105"/>
  <c r="Y106"/>
  <c r="Y107"/>
  <c r="Y108"/>
  <c r="Y109"/>
  <c r="Y110"/>
  <c r="Y111"/>
  <c r="Y112"/>
  <c r="Y113"/>
  <c r="Y114"/>
  <c r="Y115"/>
  <c r="Y116"/>
  <c r="Y117"/>
  <c r="Y118"/>
  <c r="Y119"/>
  <c r="Y120"/>
  <c r="Y121"/>
  <c r="Y122"/>
  <c r="Y123"/>
  <c r="Y124"/>
  <c r="Y125"/>
  <c r="Y126"/>
  <c r="Y127"/>
  <c r="Y128"/>
  <c r="Y129"/>
  <c r="Y130"/>
  <c r="Y131"/>
  <c r="Y132"/>
  <c r="Y133"/>
  <c r="D120" i="40"/>
  <c r="E129"/>
  <c r="E120"/>
  <c r="D127"/>
  <c r="D118"/>
  <c r="E127"/>
  <c r="D94"/>
  <c r="D96"/>
  <c r="D98"/>
  <c r="D100"/>
  <c r="D102"/>
  <c r="D104"/>
  <c r="D106"/>
  <c r="D108"/>
  <c r="D110"/>
  <c r="D112"/>
  <c r="D114"/>
  <c r="D116"/>
  <c r="E125"/>
  <c r="E132"/>
  <c r="E94"/>
  <c r="E96"/>
  <c r="E98"/>
  <c r="E100"/>
  <c r="E102"/>
  <c r="E104"/>
  <c r="E106"/>
  <c r="E108"/>
  <c r="E110"/>
  <c r="E112"/>
  <c r="E114"/>
  <c r="E116"/>
  <c r="D123"/>
  <c r="E123"/>
  <c r="D130"/>
  <c r="D121"/>
  <c r="E130"/>
  <c r="E121"/>
  <c r="D128"/>
  <c r="D119"/>
  <c r="E128"/>
  <c r="E133"/>
  <c r="E119"/>
  <c r="D126"/>
  <c r="D132"/>
  <c r="D133"/>
  <c r="L132"/>
  <c r="L133"/>
  <c r="L134"/>
  <c r="M116"/>
  <c r="M117"/>
  <c r="M118"/>
  <c r="M119"/>
  <c r="M120"/>
  <c r="M121"/>
  <c r="M122"/>
  <c r="M123"/>
  <c r="M124"/>
  <c r="M125"/>
  <c r="M126"/>
  <c r="M127"/>
  <c r="M128"/>
  <c r="M129"/>
  <c r="M130"/>
  <c r="M131"/>
  <c r="M132"/>
  <c r="M133"/>
  <c r="P93"/>
  <c r="I6" s="1"/>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Q93"/>
  <c r="I24" i="24" s="1"/>
  <c r="Q94" i="40"/>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T93"/>
  <c r="J6" s="1"/>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U93"/>
  <c r="J9" i="24" s="1"/>
  <c r="U94" i="40"/>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X93"/>
  <c r="K7" s="1"/>
  <c r="E7" s="1"/>
  <c r="X94"/>
  <c r="X95"/>
  <c r="K6" s="1"/>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Y93"/>
  <c r="K24" i="24" s="1"/>
  <c r="Y94" i="40"/>
  <c r="Y95"/>
  <c r="K9" i="24" s="1"/>
  <c r="Y96" i="40"/>
  <c r="Y97"/>
  <c r="Y98"/>
  <c r="Y99"/>
  <c r="Y100"/>
  <c r="Y101"/>
  <c r="Y102"/>
  <c r="Y103"/>
  <c r="Y104"/>
  <c r="Y105"/>
  <c r="Y106"/>
  <c r="Y107"/>
  <c r="Y108"/>
  <c r="Y109"/>
  <c r="Y110"/>
  <c r="Y111"/>
  <c r="Y112"/>
  <c r="Y113"/>
  <c r="Y114"/>
  <c r="Y115"/>
  <c r="Y116"/>
  <c r="Y117"/>
  <c r="Y118"/>
  <c r="Y119"/>
  <c r="Y120"/>
  <c r="Y121"/>
  <c r="Y122"/>
  <c r="Y123"/>
  <c r="Y124"/>
  <c r="Y125"/>
  <c r="Y126"/>
  <c r="Y127"/>
  <c r="Y128"/>
  <c r="Y129"/>
  <c r="Y130"/>
  <c r="Y131"/>
  <c r="Y132"/>
  <c r="Y133"/>
  <c r="D133" i="28"/>
  <c r="E93"/>
  <c r="E99"/>
  <c r="F63" i="24" s="1"/>
  <c r="D97" i="28"/>
  <c r="E97"/>
  <c r="D94"/>
  <c r="E94"/>
  <c r="D99"/>
  <c r="F28" s="1"/>
  <c r="E28" s="1"/>
  <c r="E133"/>
  <c r="D96"/>
  <c r="F14" s="1"/>
  <c r="E101"/>
  <c r="D103"/>
  <c r="D105"/>
  <c r="F7" s="1"/>
  <c r="D107"/>
  <c r="F8" s="1"/>
  <c r="D109"/>
  <c r="F20" s="1"/>
  <c r="D111"/>
  <c r="D113"/>
  <c r="F10" s="1"/>
  <c r="D115"/>
  <c r="D117"/>
  <c r="D119"/>
  <c r="D121"/>
  <c r="D123"/>
  <c r="F22" s="1"/>
  <c r="D125"/>
  <c r="F32" s="1"/>
  <c r="E32" s="1"/>
  <c r="D127"/>
  <c r="D129"/>
  <c r="D131"/>
  <c r="E96"/>
  <c r="E103"/>
  <c r="E105"/>
  <c r="E107"/>
  <c r="E109"/>
  <c r="E111"/>
  <c r="E113"/>
  <c r="F39" i="24" s="1"/>
  <c r="E115" i="28"/>
  <c r="E117"/>
  <c r="E119"/>
  <c r="E121"/>
  <c r="E123"/>
  <c r="F49" i="24" s="1"/>
  <c r="E125" i="28"/>
  <c r="F46" i="24" s="1"/>
  <c r="E127" i="28"/>
  <c r="E129"/>
  <c r="E131"/>
  <c r="D101"/>
  <c r="F17" s="1"/>
  <c r="E17" s="1"/>
  <c r="D93"/>
  <c r="F13" s="1"/>
  <c r="E13" s="1"/>
  <c r="D98"/>
  <c r="F6" s="1"/>
  <c r="D134"/>
  <c r="E98"/>
  <c r="E134"/>
  <c r="D95"/>
  <c r="D100"/>
  <c r="F15" s="1"/>
  <c r="E95"/>
  <c r="E100"/>
  <c r="D102"/>
  <c r="F11" s="1"/>
  <c r="D104"/>
  <c r="F18" s="1"/>
  <c r="D106"/>
  <c r="D108"/>
  <c r="D110"/>
  <c r="F12" s="1"/>
  <c r="D112"/>
  <c r="D114"/>
  <c r="D116"/>
  <c r="D118"/>
  <c r="D120"/>
  <c r="D122"/>
  <c r="D124"/>
  <c r="F31" s="1"/>
  <c r="E31" s="1"/>
  <c r="D126"/>
  <c r="F33" s="1"/>
  <c r="E33" s="1"/>
  <c r="D128"/>
  <c r="D130"/>
  <c r="D132"/>
  <c r="E102"/>
  <c r="F47" i="24" s="1"/>
  <c r="E104" i="28"/>
  <c r="E106"/>
  <c r="E108"/>
  <c r="E110"/>
  <c r="E112"/>
  <c r="E114"/>
  <c r="E116"/>
  <c r="E118"/>
  <c r="E120"/>
  <c r="E122"/>
  <c r="E124"/>
  <c r="F53" i="24" s="1"/>
  <c r="E126" i="28"/>
  <c r="F43" i="24" s="1"/>
  <c r="E128" i="28"/>
  <c r="E130"/>
  <c r="L98"/>
  <c r="L99"/>
  <c r="H8" s="1"/>
  <c r="L100"/>
  <c r="H12" s="1"/>
  <c r="L101"/>
  <c r="H24" s="1"/>
  <c r="L102"/>
  <c r="L103"/>
  <c r="H19" s="1"/>
  <c r="L104"/>
  <c r="L105"/>
  <c r="L106"/>
  <c r="L107"/>
  <c r="L108"/>
  <c r="L109"/>
  <c r="L110"/>
  <c r="L111"/>
  <c r="L112"/>
  <c r="L113"/>
  <c r="L114"/>
  <c r="L115"/>
  <c r="L116"/>
  <c r="L117"/>
  <c r="L118"/>
  <c r="L119"/>
  <c r="L120"/>
  <c r="L121"/>
  <c r="L122"/>
  <c r="L123"/>
  <c r="L124"/>
  <c r="H20" s="1"/>
  <c r="L125"/>
  <c r="H22" s="1"/>
  <c r="L126"/>
  <c r="L127"/>
  <c r="H18" s="1"/>
  <c r="L128"/>
  <c r="H15" s="1"/>
  <c r="L129"/>
  <c r="H26" s="1"/>
  <c r="L130"/>
  <c r="L131"/>
  <c r="L132"/>
  <c r="L133"/>
  <c r="P132"/>
  <c r="P133"/>
  <c r="P134"/>
  <c r="Q132"/>
  <c r="Q133"/>
  <c r="T93"/>
  <c r="J23" s="1"/>
  <c r="E23" s="1"/>
  <c r="T94"/>
  <c r="J7" s="1"/>
  <c r="T95"/>
  <c r="J9" s="1"/>
  <c r="T96"/>
  <c r="J10" s="1"/>
  <c r="T97"/>
  <c r="J8" s="1"/>
  <c r="T98"/>
  <c r="J25" s="1"/>
  <c r="T99"/>
  <c r="J26" s="1"/>
  <c r="T100"/>
  <c r="J6" s="1"/>
  <c r="T101"/>
  <c r="T102"/>
  <c r="J19" s="1"/>
  <c r="T103"/>
  <c r="J20" s="1"/>
  <c r="T104"/>
  <c r="T105"/>
  <c r="J12" s="1"/>
  <c r="T106"/>
  <c r="T107"/>
  <c r="T108"/>
  <c r="T109"/>
  <c r="T110"/>
  <c r="T111"/>
  <c r="T112"/>
  <c r="T113"/>
  <c r="T114"/>
  <c r="T115"/>
  <c r="T116"/>
  <c r="T117"/>
  <c r="T118"/>
  <c r="T119"/>
  <c r="T120"/>
  <c r="T121"/>
  <c r="T122"/>
  <c r="T123"/>
  <c r="J21" s="1"/>
  <c r="T124"/>
  <c r="T125"/>
  <c r="T126"/>
  <c r="T127"/>
  <c r="T128"/>
  <c r="T129"/>
  <c r="T130"/>
  <c r="T131"/>
  <c r="T132"/>
  <c r="T133"/>
  <c r="T134"/>
  <c r="U93"/>
  <c r="J73" i="24" s="1"/>
  <c r="U94" i="28"/>
  <c r="U95"/>
  <c r="J47" i="24" s="1"/>
  <c r="U96" i="28"/>
  <c r="U97"/>
  <c r="U98"/>
  <c r="J71" i="24" s="1"/>
  <c r="U99" i="28"/>
  <c r="J72" i="24" s="1"/>
  <c r="U100" i="28"/>
  <c r="U101"/>
  <c r="U102"/>
  <c r="J45" i="24" s="1"/>
  <c r="U103" i="28"/>
  <c r="U104"/>
  <c r="U105"/>
  <c r="J31" i="24" s="1"/>
  <c r="U106" i="28"/>
  <c r="U107"/>
  <c r="U108"/>
  <c r="U109"/>
  <c r="U110"/>
  <c r="U111"/>
  <c r="U112"/>
  <c r="U113"/>
  <c r="U114"/>
  <c r="U115"/>
  <c r="U116"/>
  <c r="U117"/>
  <c r="U118"/>
  <c r="U119"/>
  <c r="U120"/>
  <c r="U121"/>
  <c r="U122"/>
  <c r="U123"/>
  <c r="U124"/>
  <c r="U125"/>
  <c r="U126"/>
  <c r="U127"/>
  <c r="U128"/>
  <c r="U129"/>
  <c r="U130"/>
  <c r="U131"/>
  <c r="U132"/>
  <c r="U133"/>
  <c r="X93"/>
  <c r="K9" s="1"/>
  <c r="X94"/>
  <c r="K6" s="1"/>
  <c r="X95"/>
  <c r="K16" s="1"/>
  <c r="E16" s="1"/>
  <c r="X96"/>
  <c r="K10" s="1"/>
  <c r="X97"/>
  <c r="X98"/>
  <c r="K8" s="1"/>
  <c r="X99"/>
  <c r="K7" s="1"/>
  <c r="X100"/>
  <c r="X101"/>
  <c r="X102"/>
  <c r="X103"/>
  <c r="X104"/>
  <c r="X105"/>
  <c r="X106"/>
  <c r="X107"/>
  <c r="X108"/>
  <c r="X109"/>
  <c r="X110"/>
  <c r="X111"/>
  <c r="X112"/>
  <c r="X113"/>
  <c r="X114"/>
  <c r="X115"/>
  <c r="X116"/>
  <c r="X117"/>
  <c r="X118"/>
  <c r="X119"/>
  <c r="X120"/>
  <c r="X121"/>
  <c r="X122"/>
  <c r="X123"/>
  <c r="K22" s="1"/>
  <c r="X124"/>
  <c r="X125"/>
  <c r="X126"/>
  <c r="X127"/>
  <c r="X128"/>
  <c r="X129"/>
  <c r="X130"/>
  <c r="X131"/>
  <c r="X132"/>
  <c r="X133"/>
  <c r="X134"/>
  <c r="Y93"/>
  <c r="K34" i="24" s="1"/>
  <c r="Y94" i="28"/>
  <c r="Y95"/>
  <c r="K53" i="24" s="1"/>
  <c r="Y96" i="28"/>
  <c r="K25" i="24" s="1"/>
  <c r="Y97" i="28"/>
  <c r="Y98"/>
  <c r="K11" i="24" s="1"/>
  <c r="Y99" i="28"/>
  <c r="Y100"/>
  <c r="Y101"/>
  <c r="Y102"/>
  <c r="Y103"/>
  <c r="Y104"/>
  <c r="Y105"/>
  <c r="Y106"/>
  <c r="Y107"/>
  <c r="Y108"/>
  <c r="Y109"/>
  <c r="Y110"/>
  <c r="Y111"/>
  <c r="Y112"/>
  <c r="Y113"/>
  <c r="Y114"/>
  <c r="Y115"/>
  <c r="Y116"/>
  <c r="Y117"/>
  <c r="Y118"/>
  <c r="Y119"/>
  <c r="Y120"/>
  <c r="Y121"/>
  <c r="Y122"/>
  <c r="Y123"/>
  <c r="K55" i="24" s="1"/>
  <c r="Y124" i="28"/>
  <c r="Y125"/>
  <c r="Y126"/>
  <c r="Y127"/>
  <c r="Y128"/>
  <c r="Y129"/>
  <c r="Y130"/>
  <c r="Y131"/>
  <c r="Y132"/>
  <c r="Y133"/>
  <c r="D120" i="7"/>
  <c r="D102"/>
  <c r="D129"/>
  <c r="E113"/>
  <c r="D104"/>
  <c r="D100"/>
  <c r="F7" s="1"/>
  <c r="E7" s="1"/>
  <c r="D106"/>
  <c r="E115"/>
  <c r="E104"/>
  <c r="E102"/>
  <c r="E106"/>
  <c r="D113"/>
  <c r="D132"/>
  <c r="E98"/>
  <c r="D109"/>
  <c r="E118"/>
  <c r="E109"/>
  <c r="D116"/>
  <c r="D133"/>
  <c r="D111"/>
  <c r="D123"/>
  <c r="D107"/>
  <c r="E116"/>
  <c r="D130"/>
  <c r="E107"/>
  <c r="D114"/>
  <c r="D127"/>
  <c r="E100"/>
  <c r="F66" i="24" s="1"/>
  <c r="D105" i="7"/>
  <c r="E114"/>
  <c r="D121"/>
  <c r="D124"/>
  <c r="D96"/>
  <c r="D118"/>
  <c r="E105"/>
  <c r="D112"/>
  <c r="D94"/>
  <c r="E120"/>
  <c r="E111"/>
  <c r="D93"/>
  <c r="D95"/>
  <c r="F8" s="1"/>
  <c r="E8" s="1"/>
  <c r="D97"/>
  <c r="D99"/>
  <c r="F6" s="1"/>
  <c r="D101"/>
  <c r="D103"/>
  <c r="E112"/>
  <c r="D119"/>
  <c r="D134"/>
  <c r="E93"/>
  <c r="E95"/>
  <c r="E97"/>
  <c r="E99"/>
  <c r="E101"/>
  <c r="E103"/>
  <c r="D110"/>
  <c r="E119"/>
  <c r="D131"/>
  <c r="E110"/>
  <c r="D117"/>
  <c r="D128"/>
  <c r="D126"/>
  <c r="E94"/>
  <c r="D108"/>
  <c r="E117"/>
  <c r="D122"/>
  <c r="D125"/>
  <c r="D98"/>
  <c r="F10" s="1"/>
  <c r="E10" s="1"/>
  <c r="E96"/>
  <c r="E108"/>
  <c r="D115"/>
  <c r="E121"/>
  <c r="E122"/>
  <c r="E123"/>
  <c r="E124"/>
  <c r="E125"/>
  <c r="E126"/>
  <c r="E127"/>
  <c r="E128"/>
  <c r="E129"/>
  <c r="E130"/>
  <c r="E131"/>
  <c r="E132"/>
  <c r="E133"/>
  <c r="L93"/>
  <c r="H11" s="1"/>
  <c r="E11" s="1"/>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M93"/>
  <c r="H64" i="24" s="1"/>
  <c r="M94" i="7"/>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Q93"/>
  <c r="Q94"/>
  <c r="Q95"/>
  <c r="I67" i="24" s="1"/>
  <c r="Q96" i="7"/>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X121"/>
  <c r="X122"/>
  <c r="X123"/>
  <c r="X124"/>
  <c r="X125"/>
  <c r="X126"/>
  <c r="X127"/>
  <c r="X128"/>
  <c r="X129"/>
  <c r="X130"/>
  <c r="X131"/>
  <c r="X132"/>
  <c r="X133"/>
  <c r="X134"/>
  <c r="Y103"/>
  <c r="Y104"/>
  <c r="Y105"/>
  <c r="Y106"/>
  <c r="Y107"/>
  <c r="Y108"/>
  <c r="Y109"/>
  <c r="Y110"/>
  <c r="Y111"/>
  <c r="Y112"/>
  <c r="Y113"/>
  <c r="Y114"/>
  <c r="Y115"/>
  <c r="Y116"/>
  <c r="Y117"/>
  <c r="Y118"/>
  <c r="Y119"/>
  <c r="Y120"/>
  <c r="Y121"/>
  <c r="Y122"/>
  <c r="Y123"/>
  <c r="Y124"/>
  <c r="Y125"/>
  <c r="Y126"/>
  <c r="Y127"/>
  <c r="Y128"/>
  <c r="Y129"/>
  <c r="Y130"/>
  <c r="Y131"/>
  <c r="Y132"/>
  <c r="Y133"/>
  <c r="D93" i="41"/>
  <c r="D94"/>
  <c r="F6" s="1"/>
  <c r="E6" s="1"/>
  <c r="D95"/>
  <c r="D96"/>
  <c r="F7" s="1"/>
  <c r="E7" s="1"/>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E93"/>
  <c r="E94"/>
  <c r="F56" i="24" s="1"/>
  <c r="E95" i="41"/>
  <c r="E96"/>
  <c r="F28" i="24" s="1"/>
  <c r="E97" i="41"/>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P130"/>
  <c r="P131"/>
  <c r="P132"/>
  <c r="P133"/>
  <c r="P134"/>
  <c r="Q108"/>
  <c r="Q109"/>
  <c r="Q110"/>
  <c r="Q111"/>
  <c r="Q112"/>
  <c r="Q113"/>
  <c r="Q114"/>
  <c r="Q115"/>
  <c r="Q116"/>
  <c r="Q117"/>
  <c r="Q118"/>
  <c r="Q119"/>
  <c r="Q120"/>
  <c r="Q121"/>
  <c r="Q122"/>
  <c r="Q123"/>
  <c r="Q124"/>
  <c r="Q125"/>
  <c r="Q126"/>
  <c r="Q127"/>
  <c r="Q128"/>
  <c r="Q129"/>
  <c r="Q130"/>
  <c r="Q131"/>
  <c r="Q132"/>
  <c r="Q133"/>
  <c r="T109"/>
  <c r="T110"/>
  <c r="T111"/>
  <c r="T112"/>
  <c r="T113"/>
  <c r="T114"/>
  <c r="T115"/>
  <c r="T116"/>
  <c r="T117"/>
  <c r="T118"/>
  <c r="T119"/>
  <c r="T120"/>
  <c r="T121"/>
  <c r="T122"/>
  <c r="T123"/>
  <c r="T124"/>
  <c r="T125"/>
  <c r="T126"/>
  <c r="T127"/>
  <c r="T128"/>
  <c r="T129"/>
  <c r="T130"/>
  <c r="T131"/>
  <c r="T132"/>
  <c r="T133"/>
  <c r="T134"/>
  <c r="U106"/>
  <c r="U107"/>
  <c r="U108"/>
  <c r="U109"/>
  <c r="U110"/>
  <c r="U111"/>
  <c r="U112"/>
  <c r="U113"/>
  <c r="U114"/>
  <c r="U115"/>
  <c r="U116"/>
  <c r="U117"/>
  <c r="U118"/>
  <c r="U119"/>
  <c r="U120"/>
  <c r="U121"/>
  <c r="U122"/>
  <c r="U123"/>
  <c r="U124"/>
  <c r="U125"/>
  <c r="U126"/>
  <c r="U127"/>
  <c r="U128"/>
  <c r="U129"/>
  <c r="U130"/>
  <c r="U131"/>
  <c r="U132"/>
  <c r="U133"/>
  <c r="X102"/>
  <c r="X103"/>
  <c r="X104"/>
  <c r="X105"/>
  <c r="X106"/>
  <c r="X107"/>
  <c r="X108"/>
  <c r="X109"/>
  <c r="X110"/>
  <c r="X111"/>
  <c r="X112"/>
  <c r="X113"/>
  <c r="X114"/>
  <c r="X115"/>
  <c r="X116"/>
  <c r="X117"/>
  <c r="X118"/>
  <c r="X119"/>
  <c r="X120"/>
  <c r="X121"/>
  <c r="X122"/>
  <c r="X123"/>
  <c r="X124"/>
  <c r="X125"/>
  <c r="X126"/>
  <c r="X127"/>
  <c r="X128"/>
  <c r="X129"/>
  <c r="X130"/>
  <c r="X131"/>
  <c r="X132"/>
  <c r="X133"/>
  <c r="X134"/>
  <c r="Y93"/>
  <c r="Y94"/>
  <c r="Y95"/>
  <c r="Y96"/>
  <c r="Y97"/>
  <c r="Y98"/>
  <c r="Y99"/>
  <c r="Y100"/>
  <c r="Y101"/>
  <c r="Y102"/>
  <c r="Y103"/>
  <c r="Y104"/>
  <c r="Y105"/>
  <c r="Y106"/>
  <c r="Y107"/>
  <c r="Y108"/>
  <c r="Y109"/>
  <c r="Y110"/>
  <c r="Y111"/>
  <c r="Y112"/>
  <c r="Y113"/>
  <c r="Y114"/>
  <c r="Y115"/>
  <c r="Y116"/>
  <c r="Y117"/>
  <c r="Y118"/>
  <c r="Y119"/>
  <c r="Y120"/>
  <c r="Y121"/>
  <c r="Y122"/>
  <c r="Y123"/>
  <c r="Y124"/>
  <c r="Y125"/>
  <c r="Y126"/>
  <c r="Y127"/>
  <c r="Y128"/>
  <c r="Y129"/>
  <c r="Y130"/>
  <c r="Y131"/>
  <c r="Y132"/>
  <c r="Y133"/>
  <c r="D93" i="30"/>
  <c r="F8" s="1"/>
  <c r="E8" s="1"/>
  <c r="D94"/>
  <c r="F9" s="1"/>
  <c r="E9" s="1"/>
  <c r="D95"/>
  <c r="F7" s="1"/>
  <c r="D96"/>
  <c r="F6" s="1"/>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L93"/>
  <c r="L94"/>
  <c r="L95"/>
  <c r="H6" s="1"/>
  <c r="L96"/>
  <c r="H10" s="1"/>
  <c r="E10" s="1"/>
  <c r="L97"/>
  <c r="H7" s="1"/>
  <c r="L98"/>
  <c r="L99"/>
  <c r="H11" s="1"/>
  <c r="D11" s="1"/>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M93"/>
  <c r="M94"/>
  <c r="M95"/>
  <c r="H54" i="24" s="1"/>
  <c r="M96" i="30"/>
  <c r="H59" i="24" s="1"/>
  <c r="M97" i="30"/>
  <c r="H52" i="24" s="1"/>
  <c r="M98" i="30"/>
  <c r="M99"/>
  <c r="H29" i="24" s="1"/>
  <c r="M100" i="30"/>
  <c r="M101"/>
  <c r="M102"/>
  <c r="M103"/>
  <c r="M104"/>
  <c r="M105"/>
  <c r="M106"/>
  <c r="M107"/>
  <c r="M108"/>
  <c r="M109"/>
  <c r="M110"/>
  <c r="M111"/>
  <c r="M112"/>
  <c r="M113"/>
  <c r="M114"/>
  <c r="M115"/>
  <c r="M116"/>
  <c r="M117"/>
  <c r="M118"/>
  <c r="M119"/>
  <c r="M120"/>
  <c r="M121"/>
  <c r="M122"/>
  <c r="M123"/>
  <c r="M124"/>
  <c r="M125"/>
  <c r="M126"/>
  <c r="M127"/>
  <c r="M128"/>
  <c r="M129"/>
  <c r="M130"/>
  <c r="M131"/>
  <c r="M132"/>
  <c r="M133"/>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Y93"/>
  <c r="Y94"/>
  <c r="Y95"/>
  <c r="Y96"/>
  <c r="Y97"/>
  <c r="Y98"/>
  <c r="Y99"/>
  <c r="Y100"/>
  <c r="Y101"/>
  <c r="Y102"/>
  <c r="Y103"/>
  <c r="Y104"/>
  <c r="Y105"/>
  <c r="Y106"/>
  <c r="Y107"/>
  <c r="Y108"/>
  <c r="Y109"/>
  <c r="Y110"/>
  <c r="Y111"/>
  <c r="Y112"/>
  <c r="Y113"/>
  <c r="Y114"/>
  <c r="Y115"/>
  <c r="Y116"/>
  <c r="Y117"/>
  <c r="Y118"/>
  <c r="Y119"/>
  <c r="Y120"/>
  <c r="Y121"/>
  <c r="Y122"/>
  <c r="Y123"/>
  <c r="Y124"/>
  <c r="Y125"/>
  <c r="Y126"/>
  <c r="Y127"/>
  <c r="Y128"/>
  <c r="Y129"/>
  <c r="Y130"/>
  <c r="Y131"/>
  <c r="Y132"/>
  <c r="Y133"/>
  <c r="H107" i="33"/>
  <c r="H100"/>
  <c r="H97"/>
  <c r="G9" s="1"/>
  <c r="H127"/>
  <c r="H106"/>
  <c r="H114"/>
  <c r="H128"/>
  <c r="H129"/>
  <c r="H104"/>
  <c r="H111"/>
  <c r="H95"/>
  <c r="G7" s="1"/>
  <c r="H120"/>
  <c r="H130"/>
  <c r="H101"/>
  <c r="H131"/>
  <c r="H93"/>
  <c r="H98"/>
  <c r="G11" s="1"/>
  <c r="H116"/>
  <c r="H121"/>
  <c r="H109"/>
  <c r="H122"/>
  <c r="H113"/>
  <c r="H117"/>
  <c r="H103"/>
  <c r="H123"/>
  <c r="H110"/>
  <c r="H118"/>
  <c r="H124"/>
  <c r="H132"/>
  <c r="H96"/>
  <c r="G10" s="1"/>
  <c r="H108"/>
  <c r="H105"/>
  <c r="H125"/>
  <c r="H133"/>
  <c r="H94"/>
  <c r="H102"/>
  <c r="H115"/>
  <c r="H119"/>
  <c r="H99"/>
  <c r="H126"/>
  <c r="H134"/>
  <c r="H112"/>
  <c r="D93"/>
  <c r="F14" s="1"/>
  <c r="E14" s="1"/>
  <c r="D94"/>
  <c r="F8" s="1"/>
  <c r="D95"/>
  <c r="F6" s="1"/>
  <c r="D96"/>
  <c r="F7" s="1"/>
  <c r="D97"/>
  <c r="F10" s="1"/>
  <c r="D98"/>
  <c r="D99"/>
  <c r="F13" s="1"/>
  <c r="E13" s="1"/>
  <c r="D100"/>
  <c r="F17" s="1"/>
  <c r="E17" s="1"/>
  <c r="D101"/>
  <c r="F18" s="1"/>
  <c r="E18" s="1"/>
  <c r="D102"/>
  <c r="D103"/>
  <c r="F9" s="1"/>
  <c r="D104"/>
  <c r="F11" s="1"/>
  <c r="D105"/>
  <c r="F12" s="1"/>
  <c r="D106"/>
  <c r="D107"/>
  <c r="D108"/>
  <c r="D109"/>
  <c r="D110"/>
  <c r="D111"/>
  <c r="D112"/>
  <c r="D113"/>
  <c r="D114"/>
  <c r="D115"/>
  <c r="D116"/>
  <c r="D117"/>
  <c r="D118"/>
  <c r="D119"/>
  <c r="D120"/>
  <c r="D121"/>
  <c r="D122"/>
  <c r="D123"/>
  <c r="D124"/>
  <c r="D125"/>
  <c r="D126"/>
  <c r="D127"/>
  <c r="D128"/>
  <c r="D129"/>
  <c r="D130"/>
  <c r="D131"/>
  <c r="D132"/>
  <c r="D133"/>
  <c r="D134"/>
  <c r="E93"/>
  <c r="E94"/>
  <c r="E95"/>
  <c r="E96"/>
  <c r="E97"/>
  <c r="E98"/>
  <c r="E99"/>
  <c r="E100"/>
  <c r="E101"/>
  <c r="E102"/>
  <c r="E103"/>
  <c r="F31" i="23" s="1"/>
  <c r="E104" i="33"/>
  <c r="F15" i="23" s="1"/>
  <c r="E105" i="33"/>
  <c r="F11" i="23" s="1"/>
  <c r="E106" i="33"/>
  <c r="E107"/>
  <c r="E108"/>
  <c r="E109"/>
  <c r="E110"/>
  <c r="E111"/>
  <c r="E112"/>
  <c r="E113"/>
  <c r="E114"/>
  <c r="E115"/>
  <c r="E116"/>
  <c r="E117"/>
  <c r="E118"/>
  <c r="E119"/>
  <c r="E120"/>
  <c r="E121"/>
  <c r="E122"/>
  <c r="E123"/>
  <c r="E124"/>
  <c r="E125"/>
  <c r="E126"/>
  <c r="E127"/>
  <c r="E128"/>
  <c r="E129"/>
  <c r="E130"/>
  <c r="E131"/>
  <c r="E132"/>
  <c r="E133"/>
  <c r="I93"/>
  <c r="I94"/>
  <c r="I95"/>
  <c r="I96"/>
  <c r="I97"/>
  <c r="I98"/>
  <c r="I99"/>
  <c r="I100"/>
  <c r="I101"/>
  <c r="I102"/>
  <c r="I103"/>
  <c r="I104"/>
  <c r="I105"/>
  <c r="I106"/>
  <c r="I107"/>
  <c r="I108"/>
  <c r="I109"/>
  <c r="I110"/>
  <c r="I111"/>
  <c r="I112"/>
  <c r="I113"/>
  <c r="I114"/>
  <c r="I115"/>
  <c r="I116"/>
  <c r="I117"/>
  <c r="I118"/>
  <c r="I119"/>
  <c r="I120"/>
  <c r="I121"/>
  <c r="I122"/>
  <c r="I123"/>
  <c r="G11" i="23" s="1"/>
  <c r="I124" i="33"/>
  <c r="I125"/>
  <c r="I126"/>
  <c r="I127"/>
  <c r="I128"/>
  <c r="I129"/>
  <c r="I130"/>
  <c r="I131"/>
  <c r="I132"/>
  <c r="I133"/>
  <c r="M114"/>
  <c r="M115"/>
  <c r="M116"/>
  <c r="M117"/>
  <c r="M118"/>
  <c r="M119"/>
  <c r="M120"/>
  <c r="M121"/>
  <c r="M122"/>
  <c r="M123"/>
  <c r="M124"/>
  <c r="M125"/>
  <c r="M126"/>
  <c r="M127"/>
  <c r="M128"/>
  <c r="M129"/>
  <c r="M130"/>
  <c r="M131"/>
  <c r="M132"/>
  <c r="M133"/>
  <c r="P93"/>
  <c r="I6" s="1"/>
  <c r="P94"/>
  <c r="I7" s="1"/>
  <c r="P95"/>
  <c r="I9" s="1"/>
  <c r="P96"/>
  <c r="I10" s="1"/>
  <c r="P97"/>
  <c r="P98"/>
  <c r="I11" s="1"/>
  <c r="P99"/>
  <c r="P100"/>
  <c r="P101"/>
  <c r="P102"/>
  <c r="P103"/>
  <c r="P104"/>
  <c r="P105"/>
  <c r="P106"/>
  <c r="P107"/>
  <c r="P108"/>
  <c r="P109"/>
  <c r="P110"/>
  <c r="P111"/>
  <c r="P112"/>
  <c r="P113"/>
  <c r="P114"/>
  <c r="P115"/>
  <c r="P116"/>
  <c r="P117"/>
  <c r="P118"/>
  <c r="P119"/>
  <c r="P120"/>
  <c r="P121"/>
  <c r="P122"/>
  <c r="P123"/>
  <c r="I12" s="1"/>
  <c r="P124"/>
  <c r="P125"/>
  <c r="P126"/>
  <c r="P127"/>
  <c r="P128"/>
  <c r="P129"/>
  <c r="I8" s="1"/>
  <c r="P130"/>
  <c r="P131"/>
  <c r="P132"/>
  <c r="P133"/>
  <c r="P134"/>
  <c r="Q93"/>
  <c r="I6" i="23" s="1"/>
  <c r="Q94" i="33"/>
  <c r="Q95"/>
  <c r="Q96"/>
  <c r="Q97"/>
  <c r="Q98"/>
  <c r="I31" i="23" s="1"/>
  <c r="Q99" i="33"/>
  <c r="Q100"/>
  <c r="Q101"/>
  <c r="Q102"/>
  <c r="Q103"/>
  <c r="Q104"/>
  <c r="Q105"/>
  <c r="Q106"/>
  <c r="Q107"/>
  <c r="Q108"/>
  <c r="Q109"/>
  <c r="Q110"/>
  <c r="Q111"/>
  <c r="Q112"/>
  <c r="Q113"/>
  <c r="Q114"/>
  <c r="Q115"/>
  <c r="Q116"/>
  <c r="Q117"/>
  <c r="Q118"/>
  <c r="Q119"/>
  <c r="Q120"/>
  <c r="Q121"/>
  <c r="Q122"/>
  <c r="Q123"/>
  <c r="I36" i="23" s="1"/>
  <c r="Q124" i="33"/>
  <c r="Q125"/>
  <c r="Q126"/>
  <c r="Q127"/>
  <c r="Q128"/>
  <c r="Q129"/>
  <c r="Q130"/>
  <c r="Q131"/>
  <c r="Q132"/>
  <c r="Q133"/>
  <c r="T120"/>
  <c r="T121"/>
  <c r="T122"/>
  <c r="T123"/>
  <c r="T124"/>
  <c r="T125"/>
  <c r="T126"/>
  <c r="T127"/>
  <c r="T128"/>
  <c r="T129"/>
  <c r="T130"/>
  <c r="T131"/>
  <c r="T132"/>
  <c r="T133"/>
  <c r="T134"/>
  <c r="U121"/>
  <c r="U122"/>
  <c r="U123"/>
  <c r="U124"/>
  <c r="U125"/>
  <c r="U126"/>
  <c r="U127"/>
  <c r="U128"/>
  <c r="U129"/>
  <c r="U130"/>
  <c r="U131"/>
  <c r="U132"/>
  <c r="U133"/>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Y97"/>
  <c r="K33" i="23" s="1"/>
  <c r="Y98" i="33"/>
  <c r="K28" i="23" s="1"/>
  <c r="Y99" i="33"/>
  <c r="Y100"/>
  <c r="Y101"/>
  <c r="Y102"/>
  <c r="Y103"/>
  <c r="Y104"/>
  <c r="Y105"/>
  <c r="Y106"/>
  <c r="Y107"/>
  <c r="Y108"/>
  <c r="Y109"/>
  <c r="Y110"/>
  <c r="Y111"/>
  <c r="Y112"/>
  <c r="Y113"/>
  <c r="Y114"/>
  <c r="Y115"/>
  <c r="Y116"/>
  <c r="Y117"/>
  <c r="Y118"/>
  <c r="Y119"/>
  <c r="Y120"/>
  <c r="Y121"/>
  <c r="Y122"/>
  <c r="Y123"/>
  <c r="Y124"/>
  <c r="Y125"/>
  <c r="Y126"/>
  <c r="Y127"/>
  <c r="Y128"/>
  <c r="Y129"/>
  <c r="Y130"/>
  <c r="Y131"/>
  <c r="Y132"/>
  <c r="Y133"/>
  <c r="E130" i="9"/>
  <c r="E96"/>
  <c r="E110"/>
  <c r="E134"/>
  <c r="E106"/>
  <c r="E131"/>
  <c r="E122"/>
  <c r="E132"/>
  <c r="E102"/>
  <c r="E99"/>
  <c r="E123"/>
  <c r="E124"/>
  <c r="E93"/>
  <c r="E118"/>
  <c r="E100"/>
  <c r="E126"/>
  <c r="E97"/>
  <c r="E114"/>
  <c r="E94"/>
  <c r="E119"/>
  <c r="E125"/>
  <c r="E133"/>
  <c r="E103"/>
  <c r="E107"/>
  <c r="E111"/>
  <c r="E115"/>
  <c r="E127"/>
  <c r="E104"/>
  <c r="E108"/>
  <c r="E112"/>
  <c r="E116"/>
  <c r="E120"/>
  <c r="E128"/>
  <c r="E95"/>
  <c r="E98"/>
  <c r="E121"/>
  <c r="E129"/>
  <c r="E101"/>
  <c r="E105"/>
  <c r="E109"/>
  <c r="E113"/>
  <c r="E117"/>
  <c r="I125"/>
  <c r="H108"/>
  <c r="H95"/>
  <c r="H105"/>
  <c r="I109"/>
  <c r="I117"/>
  <c r="H121"/>
  <c r="I115"/>
  <c r="H118"/>
  <c r="I95"/>
  <c r="I103"/>
  <c r="H122"/>
  <c r="H133"/>
  <c r="I122"/>
  <c r="I133"/>
  <c r="H93"/>
  <c r="H98"/>
  <c r="H107"/>
  <c r="H113"/>
  <c r="H116"/>
  <c r="I93"/>
  <c r="I107"/>
  <c r="H110"/>
  <c r="I113"/>
  <c r="I116"/>
  <c r="I119"/>
  <c r="H129"/>
  <c r="H134"/>
  <c r="I101"/>
  <c r="I110"/>
  <c r="I129"/>
  <c r="I134"/>
  <c r="H96"/>
  <c r="H120"/>
  <c r="H125"/>
  <c r="H130"/>
  <c r="I130"/>
  <c r="H102"/>
  <c r="I105"/>
  <c r="I108"/>
  <c r="I111"/>
  <c r="I102"/>
  <c r="H126"/>
  <c r="I97"/>
  <c r="H115"/>
  <c r="I121"/>
  <c r="I126"/>
  <c r="I98"/>
  <c r="H103"/>
  <c r="H111"/>
  <c r="H119"/>
  <c r="I96"/>
  <c r="H106"/>
  <c r="H114"/>
  <c r="H123"/>
  <c r="H127"/>
  <c r="H131"/>
  <c r="H94"/>
  <c r="I106"/>
  <c r="I114"/>
  <c r="I123"/>
  <c r="I127"/>
  <c r="I131"/>
  <c r="I94"/>
  <c r="H101"/>
  <c r="H109"/>
  <c r="H117"/>
  <c r="H99"/>
  <c r="H104"/>
  <c r="H112"/>
  <c r="I120"/>
  <c r="H124"/>
  <c r="H128"/>
  <c r="H132"/>
  <c r="I99"/>
  <c r="I104"/>
  <c r="I112"/>
  <c r="I124"/>
  <c r="I128"/>
  <c r="D93"/>
  <c r="D94"/>
  <c r="D95"/>
  <c r="D96"/>
  <c r="F7" s="1"/>
  <c r="D97"/>
  <c r="D98"/>
  <c r="D99"/>
  <c r="D100"/>
  <c r="D101"/>
  <c r="D102"/>
  <c r="D103"/>
  <c r="D104"/>
  <c r="D105"/>
  <c r="D106"/>
  <c r="D107"/>
  <c r="D108"/>
  <c r="D109"/>
  <c r="D110"/>
  <c r="D111"/>
  <c r="D112"/>
  <c r="D113"/>
  <c r="D114"/>
  <c r="D115"/>
  <c r="D116"/>
  <c r="D117"/>
  <c r="D118"/>
  <c r="D119"/>
  <c r="D120"/>
  <c r="D121"/>
  <c r="D122"/>
  <c r="D123"/>
  <c r="F6" s="1"/>
  <c r="D124"/>
  <c r="D125"/>
  <c r="D126"/>
  <c r="D127"/>
  <c r="D128"/>
  <c r="D129"/>
  <c r="D130"/>
  <c r="D131"/>
  <c r="D132"/>
  <c r="D133"/>
  <c r="L93"/>
  <c r="L94"/>
  <c r="H6" s="1"/>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M93"/>
  <c r="M94"/>
  <c r="H24" i="23" s="1"/>
  <c r="M95" i="9"/>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P134"/>
  <c r="Q121"/>
  <c r="Q122"/>
  <c r="Q123"/>
  <c r="Q124"/>
  <c r="Q125"/>
  <c r="Q126"/>
  <c r="Q127"/>
  <c r="Q128"/>
  <c r="Q129"/>
  <c r="Q130"/>
  <c r="Q131"/>
  <c r="Q132"/>
  <c r="Q133"/>
  <c r="T119"/>
  <c r="T120"/>
  <c r="T121"/>
  <c r="T122"/>
  <c r="T123"/>
  <c r="T124"/>
  <c r="T125"/>
  <c r="T126"/>
  <c r="T127"/>
  <c r="T128"/>
  <c r="T129"/>
  <c r="T130"/>
  <c r="T131"/>
  <c r="T132"/>
  <c r="T133"/>
  <c r="T134"/>
  <c r="U93"/>
  <c r="J19" i="23" s="1"/>
  <c r="U94" i="9"/>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X101"/>
  <c r="X102"/>
  <c r="X103"/>
  <c r="X104"/>
  <c r="X105"/>
  <c r="X106"/>
  <c r="X107"/>
  <c r="X108"/>
  <c r="X109"/>
  <c r="X110"/>
  <c r="X111"/>
  <c r="X112"/>
  <c r="X113"/>
  <c r="X114"/>
  <c r="X115"/>
  <c r="X116"/>
  <c r="X117"/>
  <c r="X118"/>
  <c r="X119"/>
  <c r="X120"/>
  <c r="X121"/>
  <c r="X122"/>
  <c r="X123"/>
  <c r="X124"/>
  <c r="X125"/>
  <c r="X126"/>
  <c r="X127"/>
  <c r="X128"/>
  <c r="X129"/>
  <c r="X130"/>
  <c r="X131"/>
  <c r="X132"/>
  <c r="X133"/>
  <c r="X134"/>
  <c r="Y93"/>
  <c r="Y94"/>
  <c r="K29" i="23" s="1"/>
  <c r="Y95" i="9"/>
  <c r="Y96"/>
  <c r="K19" i="23" s="1"/>
  <c r="Y97" i="9"/>
  <c r="Y98"/>
  <c r="Y99"/>
  <c r="Y100"/>
  <c r="Y101"/>
  <c r="Y102"/>
  <c r="Y103"/>
  <c r="Y104"/>
  <c r="Y105"/>
  <c r="Y106"/>
  <c r="Y107"/>
  <c r="Y108"/>
  <c r="Y109"/>
  <c r="Y110"/>
  <c r="Y111"/>
  <c r="Y112"/>
  <c r="Y113"/>
  <c r="Y114"/>
  <c r="Y115"/>
  <c r="Y116"/>
  <c r="Y117"/>
  <c r="Y118"/>
  <c r="Y119"/>
  <c r="Y120"/>
  <c r="Y121"/>
  <c r="Y122"/>
  <c r="Y123"/>
  <c r="Y124"/>
  <c r="Y125"/>
  <c r="Y126"/>
  <c r="Y127"/>
  <c r="Y128"/>
  <c r="Y129"/>
  <c r="Y130"/>
  <c r="Y131"/>
  <c r="Y132"/>
  <c r="Y133"/>
  <c r="H110" i="5"/>
  <c r="H103"/>
  <c r="H126"/>
  <c r="H106"/>
  <c r="H119"/>
  <c r="H114"/>
  <c r="H122"/>
  <c r="H94"/>
  <c r="G16" s="1"/>
  <c r="E16" s="1"/>
  <c r="H97"/>
  <c r="H113"/>
  <c r="H129"/>
  <c r="H104"/>
  <c r="H120"/>
  <c r="H95"/>
  <c r="H111"/>
  <c r="H127"/>
  <c r="H102"/>
  <c r="H118"/>
  <c r="H134"/>
  <c r="H93"/>
  <c r="G8" s="1"/>
  <c r="H109"/>
  <c r="H125"/>
  <c r="H100"/>
  <c r="H116"/>
  <c r="H132"/>
  <c r="H107"/>
  <c r="H123"/>
  <c r="G7" s="1"/>
  <c r="H105"/>
  <c r="H121"/>
  <c r="H96"/>
  <c r="G10" s="1"/>
  <c r="H112"/>
  <c r="H128"/>
  <c r="H101"/>
  <c r="H117"/>
  <c r="H133"/>
  <c r="H108"/>
  <c r="H124"/>
  <c r="H99"/>
  <c r="H115"/>
  <c r="H131"/>
  <c r="I93"/>
  <c r="I95"/>
  <c r="I97"/>
  <c r="I99"/>
  <c r="I101"/>
  <c r="I103"/>
  <c r="I105"/>
  <c r="I107"/>
  <c r="I109"/>
  <c r="I111"/>
  <c r="I113"/>
  <c r="I115"/>
  <c r="I117"/>
  <c r="I119"/>
  <c r="I121"/>
  <c r="I123"/>
  <c r="I125"/>
  <c r="I127"/>
  <c r="I129"/>
  <c r="I131"/>
  <c r="I133"/>
  <c r="I94"/>
  <c r="I96"/>
  <c r="G23" i="23" s="1"/>
  <c r="I98" i="5"/>
  <c r="I100"/>
  <c r="I102"/>
  <c r="I104"/>
  <c r="I106"/>
  <c r="I108"/>
  <c r="I110"/>
  <c r="I112"/>
  <c r="I114"/>
  <c r="I116"/>
  <c r="I118"/>
  <c r="I120"/>
  <c r="I122"/>
  <c r="I124"/>
  <c r="I126"/>
  <c r="I128"/>
  <c r="I130"/>
  <c r="I132"/>
  <c r="E106" i="3"/>
  <c r="E122"/>
  <c r="M96"/>
  <c r="M112"/>
  <c r="M128"/>
  <c r="Q102"/>
  <c r="Q118"/>
  <c r="Q134"/>
  <c r="U108"/>
  <c r="U124"/>
  <c r="X129"/>
  <c r="X113"/>
  <c r="X97"/>
  <c r="Y104"/>
  <c r="Y120"/>
  <c r="E107"/>
  <c r="E123"/>
  <c r="F31" i="31" s="1"/>
  <c r="M97" i="3"/>
  <c r="M113"/>
  <c r="M129"/>
  <c r="Q103"/>
  <c r="Q119"/>
  <c r="U93"/>
  <c r="J17" i="31" s="1"/>
  <c r="U109" i="3"/>
  <c r="U125"/>
  <c r="X128"/>
  <c r="X112"/>
  <c r="X96"/>
  <c r="Y105"/>
  <c r="Y121"/>
  <c r="E94"/>
  <c r="E110"/>
  <c r="E126"/>
  <c r="M100"/>
  <c r="M116"/>
  <c r="M132"/>
  <c r="Q106"/>
  <c r="Q122"/>
  <c r="U96"/>
  <c r="J28" i="31" s="1"/>
  <c r="U112" i="3"/>
  <c r="U128"/>
  <c r="X125"/>
  <c r="X109"/>
  <c r="X93"/>
  <c r="K8" s="1"/>
  <c r="Y108"/>
  <c r="Y124"/>
  <c r="E95"/>
  <c r="E111"/>
  <c r="E127"/>
  <c r="M101"/>
  <c r="M117"/>
  <c r="M133"/>
  <c r="Q107"/>
  <c r="Q123"/>
  <c r="U97"/>
  <c r="U113"/>
  <c r="U129"/>
  <c r="X124"/>
  <c r="X108"/>
  <c r="Y93"/>
  <c r="K25" i="31" s="1"/>
  <c r="Y109" i="3"/>
  <c r="Y125"/>
  <c r="E96"/>
  <c r="E112"/>
  <c r="E128"/>
  <c r="M102"/>
  <c r="M118"/>
  <c r="M134"/>
  <c r="Q108"/>
  <c r="Q124"/>
  <c r="U98"/>
  <c r="J25" i="31" s="1"/>
  <c r="U114" i="3"/>
  <c r="U130"/>
  <c r="X123"/>
  <c r="X107"/>
  <c r="Y94"/>
  <c r="K10" i="31" s="1"/>
  <c r="Y110" i="3"/>
  <c r="Y126"/>
  <c r="E97"/>
  <c r="E113"/>
  <c r="E129"/>
  <c r="M103"/>
  <c r="M119"/>
  <c r="Q93"/>
  <c r="Q109"/>
  <c r="Q125"/>
  <c r="U99"/>
  <c r="J26" i="31" s="1"/>
  <c r="U115" i="3"/>
  <c r="U131"/>
  <c r="X122"/>
  <c r="X106"/>
  <c r="Y95"/>
  <c r="Y111"/>
  <c r="Y127"/>
  <c r="E98"/>
  <c r="E114"/>
  <c r="E130"/>
  <c r="M104"/>
  <c r="M120"/>
  <c r="Q94"/>
  <c r="Q110"/>
  <c r="Q126"/>
  <c r="U100"/>
  <c r="U116"/>
  <c r="U132"/>
  <c r="X121"/>
  <c r="X105"/>
  <c r="Y96"/>
  <c r="Y112"/>
  <c r="Y128"/>
  <c r="E99"/>
  <c r="E115"/>
  <c r="E131"/>
  <c r="M105"/>
  <c r="M121"/>
  <c r="Q95"/>
  <c r="I9" i="31" s="1"/>
  <c r="Q111" i="3"/>
  <c r="Q127"/>
  <c r="U101"/>
  <c r="J34" i="31" s="1"/>
  <c r="U117" i="3"/>
  <c r="U133"/>
  <c r="X120"/>
  <c r="X104"/>
  <c r="Y97"/>
  <c r="Y113"/>
  <c r="Y129"/>
  <c r="E100"/>
  <c r="F24" i="31" s="1"/>
  <c r="E116" i="3"/>
  <c r="E132"/>
  <c r="M106"/>
  <c r="M122"/>
  <c r="Q96"/>
  <c r="I34" i="31" s="1"/>
  <c r="Q112" i="3"/>
  <c r="Q128"/>
  <c r="U102"/>
  <c r="U118"/>
  <c r="U134"/>
  <c r="X119"/>
  <c r="X103"/>
  <c r="Y98"/>
  <c r="Y114"/>
  <c r="Y130"/>
  <c r="E101"/>
  <c r="E117"/>
  <c r="E133"/>
  <c r="M107"/>
  <c r="M123"/>
  <c r="Q97"/>
  <c r="Q113"/>
  <c r="Q129"/>
  <c r="U103"/>
  <c r="U119"/>
  <c r="X134"/>
  <c r="X118"/>
  <c r="X102"/>
  <c r="Y99"/>
  <c r="Y115"/>
  <c r="Y131"/>
  <c r="E102"/>
  <c r="E118"/>
  <c r="E134"/>
  <c r="M108"/>
  <c r="M124"/>
  <c r="H39" i="31" s="1"/>
  <c r="Q98" i="3"/>
  <c r="Q114"/>
  <c r="Q130"/>
  <c r="U104"/>
  <c r="U120"/>
  <c r="X133"/>
  <c r="X117"/>
  <c r="X101"/>
  <c r="Y100"/>
  <c r="Y116"/>
  <c r="Y132"/>
  <c r="K17" i="31" s="1"/>
  <c r="E103" i="3"/>
  <c r="F26" i="31" s="1"/>
  <c r="E119" i="3"/>
  <c r="M93"/>
  <c r="M109"/>
  <c r="M125"/>
  <c r="H26" i="31" s="1"/>
  <c r="Q99" i="3"/>
  <c r="I26" i="31" s="1"/>
  <c r="Q115" i="3"/>
  <c r="Q131"/>
  <c r="U105"/>
  <c r="U121"/>
  <c r="X132"/>
  <c r="K6" s="1"/>
  <c r="X116"/>
  <c r="X100"/>
  <c r="Y101"/>
  <c r="Y117"/>
  <c r="Y133"/>
  <c r="E104"/>
  <c r="F37" i="31" s="1"/>
  <c r="E120" i="3"/>
  <c r="M94"/>
  <c r="M110"/>
  <c r="M126"/>
  <c r="Q100"/>
  <c r="I31" i="31" s="1"/>
  <c r="Q116" i="3"/>
  <c r="Q132"/>
  <c r="U106"/>
  <c r="U122"/>
  <c r="X131"/>
  <c r="X115"/>
  <c r="X99"/>
  <c r="Y102"/>
  <c r="Y118"/>
  <c r="Y134"/>
  <c r="E105"/>
  <c r="E121"/>
  <c r="M95"/>
  <c r="M111"/>
  <c r="M127"/>
  <c r="Q101"/>
  <c r="Q117"/>
  <c r="Q133"/>
  <c r="U107"/>
  <c r="U123"/>
  <c r="X130"/>
  <c r="X114"/>
  <c r="X98"/>
  <c r="Y103"/>
  <c r="I106"/>
  <c r="I122"/>
  <c r="I107"/>
  <c r="I123"/>
  <c r="I108"/>
  <c r="I124"/>
  <c r="I93"/>
  <c r="I109"/>
  <c r="I125"/>
  <c r="I94"/>
  <c r="G17" i="31" s="1"/>
  <c r="I110" i="3"/>
  <c r="I126"/>
  <c r="I95"/>
  <c r="I111"/>
  <c r="I127"/>
  <c r="I96"/>
  <c r="I112"/>
  <c r="I128"/>
  <c r="I97"/>
  <c r="I113"/>
  <c r="I129"/>
  <c r="I98"/>
  <c r="G28" i="31" s="1"/>
  <c r="I114" i="3"/>
  <c r="I130"/>
  <c r="I99"/>
  <c r="I115"/>
  <c r="I131"/>
  <c r="I100"/>
  <c r="G26" i="31" s="1"/>
  <c r="I116" i="3"/>
  <c r="I132"/>
  <c r="I101"/>
  <c r="I117"/>
  <c r="I133"/>
  <c r="I102"/>
  <c r="I118"/>
  <c r="I134"/>
  <c r="I103"/>
  <c r="I119"/>
  <c r="I104"/>
  <c r="I120"/>
  <c r="I105"/>
  <c r="I121"/>
  <c r="D129" i="5"/>
  <c r="F20" s="1"/>
  <c r="E20" s="1"/>
  <c r="D95"/>
  <c r="F8" s="1"/>
  <c r="E97"/>
  <c r="D103"/>
  <c r="D111"/>
  <c r="D119"/>
  <c r="D127"/>
  <c r="F21" s="1"/>
  <c r="E21" s="1"/>
  <c r="E95"/>
  <c r="E103"/>
  <c r="E111"/>
  <c r="E119"/>
  <c r="E127"/>
  <c r="D100"/>
  <c r="F9" s="1"/>
  <c r="D108"/>
  <c r="D116"/>
  <c r="D124"/>
  <c r="D132"/>
  <c r="E100"/>
  <c r="E108"/>
  <c r="E116"/>
  <c r="E124"/>
  <c r="E132"/>
  <c r="D97"/>
  <c r="D105"/>
  <c r="D113"/>
  <c r="D121"/>
  <c r="E105"/>
  <c r="E113"/>
  <c r="E121"/>
  <c r="E129"/>
  <c r="F35" i="23" s="1"/>
  <c r="D94" i="5"/>
  <c r="F15" s="1"/>
  <c r="E15" s="1"/>
  <c r="D102"/>
  <c r="D110"/>
  <c r="D118"/>
  <c r="D126"/>
  <c r="F19" s="1"/>
  <c r="E19" s="1"/>
  <c r="D134"/>
  <c r="E94"/>
  <c r="E102"/>
  <c r="E110"/>
  <c r="E118"/>
  <c r="E126"/>
  <c r="E134"/>
  <c r="D99"/>
  <c r="F6" s="1"/>
  <c r="D107"/>
  <c r="D115"/>
  <c r="D123"/>
  <c r="D131"/>
  <c r="E99"/>
  <c r="E107"/>
  <c r="E115"/>
  <c r="E123"/>
  <c r="E131"/>
  <c r="D96"/>
  <c r="F11" s="1"/>
  <c r="E11" s="1"/>
  <c r="D104"/>
  <c r="D112"/>
  <c r="D120"/>
  <c r="D128"/>
  <c r="F10" s="1"/>
  <c r="E96"/>
  <c r="E104"/>
  <c r="E112"/>
  <c r="E120"/>
  <c r="E128"/>
  <c r="F30" i="23" s="1"/>
  <c r="D93" i="5"/>
  <c r="D101"/>
  <c r="D109"/>
  <c r="D117"/>
  <c r="D125"/>
  <c r="F18" s="1"/>
  <c r="E18" s="1"/>
  <c r="D133"/>
  <c r="E93"/>
  <c r="E101"/>
  <c r="E109"/>
  <c r="E117"/>
  <c r="E125"/>
  <c r="F25" i="23" s="1"/>
  <c r="E133" i="5"/>
  <c r="D98"/>
  <c r="D106"/>
  <c r="D114"/>
  <c r="D122"/>
  <c r="D130"/>
  <c r="E98"/>
  <c r="E106"/>
  <c r="E114"/>
  <c r="E122"/>
  <c r="T93"/>
  <c r="J7" s="1"/>
  <c r="T94"/>
  <c r="J6" s="1"/>
  <c r="T95"/>
  <c r="J10" s="1"/>
  <c r="T96"/>
  <c r="J9" s="1"/>
  <c r="T97"/>
  <c r="J13" s="1"/>
  <c r="T98"/>
  <c r="J17" s="1"/>
  <c r="E17" s="1"/>
  <c r="T99"/>
  <c r="T100"/>
  <c r="T101"/>
  <c r="T102"/>
  <c r="T103"/>
  <c r="T104"/>
  <c r="T105"/>
  <c r="T106"/>
  <c r="T107"/>
  <c r="T108"/>
  <c r="T109"/>
  <c r="T110"/>
  <c r="T111"/>
  <c r="T112"/>
  <c r="T113"/>
  <c r="T114"/>
  <c r="T115"/>
  <c r="T116"/>
  <c r="T117"/>
  <c r="T118"/>
  <c r="T119"/>
  <c r="T120"/>
  <c r="T121"/>
  <c r="T122"/>
  <c r="T123"/>
  <c r="J12" s="1"/>
  <c r="T124"/>
  <c r="T125"/>
  <c r="T126"/>
  <c r="T127"/>
  <c r="T128"/>
  <c r="T129"/>
  <c r="T130"/>
  <c r="T131"/>
  <c r="T132"/>
  <c r="T133"/>
  <c r="T134"/>
  <c r="U93"/>
  <c r="J30" i="23" s="1"/>
  <c r="U94" i="5"/>
  <c r="U95"/>
  <c r="U96"/>
  <c r="J9" i="23" s="1"/>
  <c r="U97" i="5"/>
  <c r="J35" i="23" s="1"/>
  <c r="U98" i="5"/>
  <c r="J37" i="23" s="1"/>
  <c r="U99" i="5"/>
  <c r="U100"/>
  <c r="U101"/>
  <c r="U102"/>
  <c r="U103"/>
  <c r="U104"/>
  <c r="U105"/>
  <c r="U106"/>
  <c r="U107"/>
  <c r="U108"/>
  <c r="U109"/>
  <c r="U110"/>
  <c r="U111"/>
  <c r="U112"/>
  <c r="U113"/>
  <c r="U114"/>
  <c r="U115"/>
  <c r="U116"/>
  <c r="U117"/>
  <c r="U118"/>
  <c r="U119"/>
  <c r="U120"/>
  <c r="U121"/>
  <c r="U122"/>
  <c r="U123"/>
  <c r="J25" i="23" s="1"/>
  <c r="U124" i="5"/>
  <c r="U125"/>
  <c r="U126"/>
  <c r="U127"/>
  <c r="U128"/>
  <c r="U129"/>
  <c r="U130"/>
  <c r="U131"/>
  <c r="U132"/>
  <c r="U133"/>
  <c r="Y93"/>
  <c r="Y94"/>
  <c r="K32" i="23" s="1"/>
  <c r="Y95" i="5"/>
  <c r="K7" i="23" s="1"/>
  <c r="Y96" i="5"/>
  <c r="Y97"/>
  <c r="Y98"/>
  <c r="Y99"/>
  <c r="Y100"/>
  <c r="K23" i="23" s="1"/>
  <c r="Y101" i="5"/>
  <c r="Y102"/>
  <c r="Y103"/>
  <c r="Y104"/>
  <c r="Y105"/>
  <c r="Y106"/>
  <c r="Y107"/>
  <c r="Y108"/>
  <c r="Y109"/>
  <c r="Y110"/>
  <c r="Y111"/>
  <c r="Y112"/>
  <c r="Y113"/>
  <c r="Y114"/>
  <c r="Y115"/>
  <c r="Y116"/>
  <c r="Y117"/>
  <c r="Y118"/>
  <c r="Y119"/>
  <c r="Y120"/>
  <c r="Y121"/>
  <c r="Y122"/>
  <c r="Y123"/>
  <c r="Y124"/>
  <c r="Y125"/>
  <c r="Y126"/>
  <c r="Y127"/>
  <c r="Y128"/>
  <c r="Y129"/>
  <c r="Y130"/>
  <c r="Y131"/>
  <c r="Y132"/>
  <c r="Y133"/>
  <c r="H99" i="42"/>
  <c r="G10" s="1"/>
  <c r="H97"/>
  <c r="G6" s="1"/>
  <c r="H106"/>
  <c r="G16" s="1"/>
  <c r="E114"/>
  <c r="E99"/>
  <c r="E112"/>
  <c r="E106"/>
  <c r="E108"/>
  <c r="F30" i="31" s="1"/>
  <c r="E117" i="42"/>
  <c r="E133"/>
  <c r="H101"/>
  <c r="G17" s="1"/>
  <c r="H133"/>
  <c r="H94"/>
  <c r="G19" s="1"/>
  <c r="E103"/>
  <c r="E120"/>
  <c r="E128"/>
  <c r="E96"/>
  <c r="E115"/>
  <c r="E123"/>
  <c r="E131"/>
  <c r="I134"/>
  <c r="I133"/>
  <c r="I132"/>
  <c r="I131"/>
  <c r="I130"/>
  <c r="I129"/>
  <c r="I128"/>
  <c r="I127"/>
  <c r="I126"/>
  <c r="I125"/>
  <c r="I124"/>
  <c r="I123"/>
  <c r="G36" i="31" s="1"/>
  <c r="I122" i="42"/>
  <c r="I121"/>
  <c r="I120"/>
  <c r="I119"/>
  <c r="I118"/>
  <c r="I117"/>
  <c r="I116"/>
  <c r="I115"/>
  <c r="I114"/>
  <c r="I113"/>
  <c r="I112"/>
  <c r="I111"/>
  <c r="I110"/>
  <c r="I109"/>
  <c r="G35" i="31" s="1"/>
  <c r="I108" i="42"/>
  <c r="I107"/>
  <c r="G33" i="31" s="1"/>
  <c r="I106" i="42"/>
  <c r="I105"/>
  <c r="I104"/>
  <c r="I103"/>
  <c r="G29" i="31" s="1"/>
  <c r="I102" i="42"/>
  <c r="I101"/>
  <c r="I100"/>
  <c r="I99"/>
  <c r="I98"/>
  <c r="I97"/>
  <c r="I96"/>
  <c r="I95"/>
  <c r="I94"/>
  <c r="I93"/>
  <c r="H134"/>
  <c r="H132"/>
  <c r="H131"/>
  <c r="H130"/>
  <c r="H129"/>
  <c r="H128"/>
  <c r="H127"/>
  <c r="H126"/>
  <c r="H125"/>
  <c r="H124"/>
  <c r="H123"/>
  <c r="G15" s="1"/>
  <c r="H122"/>
  <c r="H121"/>
  <c r="H120"/>
  <c r="H119"/>
  <c r="H118"/>
  <c r="H117"/>
  <c r="H116"/>
  <c r="H115"/>
  <c r="H114"/>
  <c r="H113"/>
  <c r="H112"/>
  <c r="H111"/>
  <c r="H110"/>
  <c r="H109"/>
  <c r="G18" s="1"/>
  <c r="H108"/>
  <c r="H96"/>
  <c r="G7" s="1"/>
  <c r="E105"/>
  <c r="Y134"/>
  <c r="Y133"/>
  <c r="Y132"/>
  <c r="Y131"/>
  <c r="Y130"/>
  <c r="Y129"/>
  <c r="Y128"/>
  <c r="Y127"/>
  <c r="Y126"/>
  <c r="Y125"/>
  <c r="Y124"/>
  <c r="Y123"/>
  <c r="Y122"/>
  <c r="Y121"/>
  <c r="Y120"/>
  <c r="Y119"/>
  <c r="Y118"/>
  <c r="Y117"/>
  <c r="Y116"/>
  <c r="Y115"/>
  <c r="Y114"/>
  <c r="Y113"/>
  <c r="Y112"/>
  <c r="Y111"/>
  <c r="Y110"/>
  <c r="Y109"/>
  <c r="K36" i="31" s="1"/>
  <c r="Y108" i="42"/>
  <c r="K27" i="31" s="1"/>
  <c r="Y107" i="42"/>
  <c r="K20" i="31" s="1"/>
  <c r="Y106" i="42"/>
  <c r="K14" i="31" s="1"/>
  <c r="Y105" i="42"/>
  <c r="Y104"/>
  <c r="Y103"/>
  <c r="Y102"/>
  <c r="Y101"/>
  <c r="K19" i="31" s="1"/>
  <c r="Y100" i="42"/>
  <c r="K21" i="31" s="1"/>
  <c r="Y99" i="42"/>
  <c r="Y98"/>
  <c r="K35" i="31" s="1"/>
  <c r="Y97" i="42"/>
  <c r="K16" i="31" s="1"/>
  <c r="Y96" i="42"/>
  <c r="Y95"/>
  <c r="Y94"/>
  <c r="K6" i="31" s="1"/>
  <c r="Y93" i="42"/>
  <c r="X134"/>
  <c r="X133"/>
  <c r="X132"/>
  <c r="X131"/>
  <c r="X130"/>
  <c r="X129"/>
  <c r="X128"/>
  <c r="X127"/>
  <c r="X126"/>
  <c r="X125"/>
  <c r="X124"/>
  <c r="X123"/>
  <c r="X122"/>
  <c r="X121"/>
  <c r="X120"/>
  <c r="X119"/>
  <c r="X118"/>
  <c r="X117"/>
  <c r="X116"/>
  <c r="X115"/>
  <c r="X114"/>
  <c r="X113"/>
  <c r="X112"/>
  <c r="X111"/>
  <c r="X110"/>
  <c r="X109"/>
  <c r="K21" s="1"/>
  <c r="X108"/>
  <c r="K18" s="1"/>
  <c r="X107"/>
  <c r="K14" s="1"/>
  <c r="X106"/>
  <c r="K26" s="1"/>
  <c r="D26" s="1"/>
  <c r="X105"/>
  <c r="X104"/>
  <c r="X103"/>
  <c r="X102"/>
  <c r="X101"/>
  <c r="K11" s="1"/>
  <c r="X100"/>
  <c r="K15" s="1"/>
  <c r="X99"/>
  <c r="X98"/>
  <c r="K20" s="1"/>
  <c r="X97"/>
  <c r="K10" s="1"/>
  <c r="X96"/>
  <c r="K8" s="1"/>
  <c r="X95"/>
  <c r="K7" s="1"/>
  <c r="X94"/>
  <c r="K6" s="1"/>
  <c r="X93"/>
  <c r="K9" s="1"/>
  <c r="E98"/>
  <c r="H105"/>
  <c r="G13" s="1"/>
  <c r="E94"/>
  <c r="H98"/>
  <c r="E107"/>
  <c r="E118"/>
  <c r="E126"/>
  <c r="E100"/>
  <c r="H107"/>
  <c r="G25" s="1"/>
  <c r="E25" s="1"/>
  <c r="E109"/>
  <c r="F32" i="31" s="1"/>
  <c r="E111" i="42"/>
  <c r="E113"/>
  <c r="E134"/>
  <c r="H93"/>
  <c r="G12" s="1"/>
  <c r="E102"/>
  <c r="E129"/>
  <c r="E95"/>
  <c r="F36" i="31" s="1"/>
  <c r="H102" i="42"/>
  <c r="G11" s="1"/>
  <c r="E116"/>
  <c r="E124"/>
  <c r="E132"/>
  <c r="E93"/>
  <c r="H100"/>
  <c r="E121"/>
  <c r="H95"/>
  <c r="G8" s="1"/>
  <c r="D134"/>
  <c r="D133"/>
  <c r="D132"/>
  <c r="D131"/>
  <c r="D130"/>
  <c r="D129"/>
  <c r="F18" s="1"/>
  <c r="D128"/>
  <c r="D127"/>
  <c r="D126"/>
  <c r="F9" s="1"/>
  <c r="D125"/>
  <c r="F17" s="1"/>
  <c r="D124"/>
  <c r="F10" s="1"/>
  <c r="D123"/>
  <c r="F6" s="1"/>
  <c r="D122"/>
  <c r="D121"/>
  <c r="D120"/>
  <c r="D119"/>
  <c r="D118"/>
  <c r="D117"/>
  <c r="D116"/>
  <c r="D115"/>
  <c r="D114"/>
  <c r="D113"/>
  <c r="D112"/>
  <c r="D111"/>
  <c r="D110"/>
  <c r="D109"/>
  <c r="F23" s="1"/>
  <c r="E23" s="1"/>
  <c r="D108"/>
  <c r="F14" s="1"/>
  <c r="D107"/>
  <c r="F13" s="1"/>
  <c r="D106"/>
  <c r="F16" s="1"/>
  <c r="D105"/>
  <c r="D104"/>
  <c r="F19" s="1"/>
  <c r="D103"/>
  <c r="F11" s="1"/>
  <c r="D102"/>
  <c r="F7" s="1"/>
  <c r="D101"/>
  <c r="D100"/>
  <c r="F12" s="1"/>
  <c r="D99"/>
  <c r="F20" s="1"/>
  <c r="D98"/>
  <c r="F8" s="1"/>
  <c r="D97"/>
  <c r="F22" s="1"/>
  <c r="D96"/>
  <c r="D95"/>
  <c r="F24" s="1"/>
  <c r="E24" s="1"/>
  <c r="D94"/>
  <c r="D93"/>
  <c r="E101"/>
  <c r="E97"/>
  <c r="H104"/>
  <c r="G14" s="1"/>
  <c r="E119"/>
  <c r="E127"/>
  <c r="L114"/>
  <c r="L115"/>
  <c r="L116"/>
  <c r="L117"/>
  <c r="L118"/>
  <c r="L119"/>
  <c r="L120"/>
  <c r="L121"/>
  <c r="L122"/>
  <c r="L123"/>
  <c r="L124"/>
  <c r="L125"/>
  <c r="L126"/>
  <c r="L127"/>
  <c r="L128"/>
  <c r="L129"/>
  <c r="L130"/>
  <c r="L131"/>
  <c r="L132"/>
  <c r="L133"/>
  <c r="E93" i="3"/>
  <c r="L93"/>
  <c r="L111"/>
  <c r="L95"/>
  <c r="L100"/>
  <c r="H8" s="1"/>
  <c r="L116"/>
  <c r="L127"/>
  <c r="L132"/>
  <c r="P106"/>
  <c r="P122"/>
  <c r="T96"/>
  <c r="J11" s="1"/>
  <c r="T112"/>
  <c r="T128"/>
  <c r="L101"/>
  <c r="H10" s="1"/>
  <c r="L117"/>
  <c r="L133"/>
  <c r="P107"/>
  <c r="P123"/>
  <c r="I10" s="1"/>
  <c r="T97"/>
  <c r="J8" s="1"/>
  <c r="T113"/>
  <c r="T129"/>
  <c r="L102"/>
  <c r="L118"/>
  <c r="L134"/>
  <c r="P108"/>
  <c r="P124"/>
  <c r="T98"/>
  <c r="T114"/>
  <c r="T130"/>
  <c r="L103"/>
  <c r="L119"/>
  <c r="P93"/>
  <c r="I6" s="1"/>
  <c r="P109"/>
  <c r="P125"/>
  <c r="T99"/>
  <c r="J13" s="1"/>
  <c r="T115"/>
  <c r="T131"/>
  <c r="L104"/>
  <c r="L120"/>
  <c r="P94"/>
  <c r="P110"/>
  <c r="P126"/>
  <c r="T100"/>
  <c r="T116"/>
  <c r="T132"/>
  <c r="L105"/>
  <c r="L121"/>
  <c r="P95"/>
  <c r="I7" s="1"/>
  <c r="P111"/>
  <c r="P127"/>
  <c r="T101"/>
  <c r="T117"/>
  <c r="T133"/>
  <c r="L106"/>
  <c r="L122"/>
  <c r="P96"/>
  <c r="I11" s="1"/>
  <c r="P112"/>
  <c r="P128"/>
  <c r="T102"/>
  <c r="T118"/>
  <c r="T134"/>
  <c r="L107"/>
  <c r="L123"/>
  <c r="H11" s="1"/>
  <c r="P97"/>
  <c r="I8" s="1"/>
  <c r="P113"/>
  <c r="P129"/>
  <c r="T103"/>
  <c r="T119"/>
  <c r="L108"/>
  <c r="L124"/>
  <c r="H17" s="1"/>
  <c r="E17" s="1"/>
  <c r="P98"/>
  <c r="P114"/>
  <c r="P130"/>
  <c r="T104"/>
  <c r="T120"/>
  <c r="L109"/>
  <c r="L125"/>
  <c r="H13" s="1"/>
  <c r="P99"/>
  <c r="I13" s="1"/>
  <c r="P115"/>
  <c r="P131"/>
  <c r="T105"/>
  <c r="T121"/>
  <c r="L94"/>
  <c r="H12" s="1"/>
  <c r="L110"/>
  <c r="L126"/>
  <c r="P100"/>
  <c r="I15" s="1"/>
  <c r="P116"/>
  <c r="P132"/>
  <c r="T106"/>
  <c r="T122"/>
  <c r="P101"/>
  <c r="P117"/>
  <c r="P133"/>
  <c r="T107"/>
  <c r="T123"/>
  <c r="L96"/>
  <c r="H6" s="1"/>
  <c r="L112"/>
  <c r="L128"/>
  <c r="P102"/>
  <c r="P118"/>
  <c r="P134"/>
  <c r="T108"/>
  <c r="T124"/>
  <c r="L97"/>
  <c r="H9" s="1"/>
  <c r="L113"/>
  <c r="L129"/>
  <c r="P103"/>
  <c r="P119"/>
  <c r="T93"/>
  <c r="J6" s="1"/>
  <c r="T109"/>
  <c r="T125"/>
  <c r="L98"/>
  <c r="H14" s="1"/>
  <c r="L114"/>
  <c r="L130"/>
  <c r="P104"/>
  <c r="P120"/>
  <c r="T94"/>
  <c r="T110"/>
  <c r="T126"/>
  <c r="L99"/>
  <c r="H7" s="1"/>
  <c r="L115"/>
  <c r="P105"/>
  <c r="T95"/>
  <c r="T111"/>
  <c r="D127"/>
  <c r="D103"/>
  <c r="F13" s="1"/>
  <c r="D121"/>
  <c r="D118"/>
  <c r="D119"/>
  <c r="H103"/>
  <c r="D100"/>
  <c r="F10" s="1"/>
  <c r="H104"/>
  <c r="D101"/>
  <c r="F7" s="1"/>
  <c r="H105"/>
  <c r="D102"/>
  <c r="H106"/>
  <c r="D104"/>
  <c r="F16" s="1"/>
  <c r="E16" s="1"/>
  <c r="D105"/>
  <c r="D116"/>
  <c r="D117"/>
  <c r="H107"/>
  <c r="H119"/>
  <c r="H120"/>
  <c r="H121"/>
  <c r="D120"/>
  <c r="H122"/>
  <c r="H123"/>
  <c r="D128"/>
  <c r="D131"/>
  <c r="H108"/>
  <c r="H124"/>
  <c r="D106"/>
  <c r="D122"/>
  <c r="H93"/>
  <c r="H109"/>
  <c r="H125"/>
  <c r="D107"/>
  <c r="D123"/>
  <c r="F14" s="1"/>
  <c r="H94"/>
  <c r="G9" s="1"/>
  <c r="H110"/>
  <c r="H126"/>
  <c r="D108"/>
  <c r="D124"/>
  <c r="H95"/>
  <c r="H111"/>
  <c r="H127"/>
  <c r="D93"/>
  <c r="F9" s="1"/>
  <c r="D109"/>
  <c r="D125"/>
  <c r="H96"/>
  <c r="G7" s="1"/>
  <c r="H112"/>
  <c r="H128"/>
  <c r="D94"/>
  <c r="F12" s="1"/>
  <c r="D110"/>
  <c r="D126"/>
  <c r="H97"/>
  <c r="G8" s="1"/>
  <c r="H113"/>
  <c r="H129"/>
  <c r="D95"/>
  <c r="D111"/>
  <c r="D129"/>
  <c r="H98"/>
  <c r="G11" s="1"/>
  <c r="H114"/>
  <c r="H130"/>
  <c r="D96"/>
  <c r="D112"/>
  <c r="D130"/>
  <c r="H99"/>
  <c r="G10" s="1"/>
  <c r="H115"/>
  <c r="H131"/>
  <c r="D97"/>
  <c r="F6" s="1"/>
  <c r="D113"/>
  <c r="D132"/>
  <c r="H100"/>
  <c r="G13" s="1"/>
  <c r="H116"/>
  <c r="H132"/>
  <c r="D98"/>
  <c r="D114"/>
  <c r="D133"/>
  <c r="H101"/>
  <c r="H117"/>
  <c r="H133"/>
  <c r="D99"/>
  <c r="F8" s="1"/>
  <c r="D115"/>
  <c r="H102"/>
  <c r="H118"/>
  <c r="J21" i="23" l="1"/>
  <c r="F20"/>
  <c r="E18" i="28"/>
  <c r="E13" i="5"/>
  <c r="E14"/>
  <c r="I24" i="31"/>
  <c r="E16" i="33"/>
  <c r="E21" i="42"/>
  <c r="F36" i="23"/>
  <c r="E36" s="1"/>
  <c r="E26" i="42"/>
  <c r="H9" i="31"/>
  <c r="K7" i="24"/>
  <c r="E13" i="7"/>
  <c r="E7" i="28"/>
  <c r="E12" i="42"/>
  <c r="E10" i="5"/>
  <c r="E22" i="28"/>
  <c r="E12" i="5"/>
  <c r="H68" i="24"/>
  <c r="E11" i="30"/>
  <c r="E19" i="42"/>
  <c r="E14" i="28"/>
  <c r="K9" i="31"/>
  <c r="E7" i="5"/>
  <c r="E21" i="28"/>
  <c r="K12" i="31"/>
  <c r="D21" i="33"/>
  <c r="E15"/>
  <c r="E7" i="30"/>
  <c r="E6" i="28"/>
  <c r="E19"/>
  <c r="E12"/>
  <c r="E48" i="24"/>
  <c r="K73" i="31"/>
  <c r="E11" i="3"/>
  <c r="E14"/>
  <c r="G24" i="31"/>
  <c r="E10" i="33"/>
  <c r="E9" i="28"/>
  <c r="F34" i="24"/>
  <c r="I73" i="31"/>
  <c r="I35"/>
  <c r="E25" i="28"/>
  <c r="E132" i="24"/>
  <c r="E280"/>
  <c r="E248"/>
  <c r="E272"/>
  <c r="E304"/>
  <c r="E240"/>
  <c r="E220"/>
  <c r="E204"/>
  <c r="E299"/>
  <c r="E241"/>
  <c r="E258"/>
  <c r="E290"/>
  <c r="E218"/>
  <c r="E202"/>
  <c r="E193"/>
  <c r="I19" i="31"/>
  <c r="D19" i="33"/>
  <c r="D7" i="40"/>
  <c r="H8" i="23"/>
  <c r="E12" i="35"/>
  <c r="E15" i="28"/>
  <c r="E9" i="3"/>
  <c r="E6" i="7"/>
  <c r="E8" i="28"/>
  <c r="E11"/>
  <c r="E12" i="3"/>
  <c r="E13" i="42"/>
  <c r="F21" i="31"/>
  <c r="E8" i="5"/>
  <c r="E11" i="33"/>
  <c r="E7"/>
  <c r="E6" i="30"/>
  <c r="E28" i="24"/>
  <c r="E10" i="28"/>
  <c r="E26"/>
  <c r="E24"/>
  <c r="E20"/>
  <c r="E10" i="35"/>
  <c r="E6"/>
  <c r="I23" i="31"/>
  <c r="H32"/>
  <c r="E7" i="35"/>
  <c r="K49" i="24"/>
  <c r="K23" i="31"/>
  <c r="J22" i="23"/>
  <c r="E215" i="24"/>
  <c r="E186"/>
  <c r="F35" i="31"/>
  <c r="E35" s="1"/>
  <c r="K8"/>
  <c r="H10"/>
  <c r="G37" i="23"/>
  <c r="D37" s="1"/>
  <c r="E16" i="24"/>
  <c r="H13" i="23"/>
  <c r="I35" i="24"/>
  <c r="H16" i="31"/>
  <c r="H21" i="24"/>
  <c r="H33" i="31"/>
  <c r="E56" i="24"/>
  <c r="E175"/>
  <c r="E171"/>
  <c r="E144"/>
  <c r="E262"/>
  <c r="E294"/>
  <c r="E198"/>
  <c r="E65"/>
  <c r="H20" i="23"/>
  <c r="F41"/>
  <c r="E41" s="1"/>
  <c r="E63" i="24"/>
  <c r="I12" i="31"/>
  <c r="K7"/>
  <c r="G19"/>
  <c r="F16" i="23"/>
  <c r="H24" i="31"/>
  <c r="I10" i="23"/>
  <c r="H60" i="24"/>
  <c r="D60" s="1"/>
  <c r="E51"/>
  <c r="K29" i="31"/>
  <c r="K32"/>
  <c r="K21" i="23"/>
  <c r="J38"/>
  <c r="K47" i="24"/>
  <c r="J68"/>
  <c r="J35"/>
  <c r="K44"/>
  <c r="I47"/>
  <c r="E297"/>
  <c r="E267"/>
  <c r="E168"/>
  <c r="E199"/>
  <c r="E166"/>
  <c r="E192"/>
  <c r="I46"/>
  <c r="H21" i="23"/>
  <c r="G21"/>
  <c r="E265" i="24"/>
  <c r="E141"/>
  <c r="J18"/>
  <c r="E305"/>
  <c r="E212"/>
  <c r="J23" i="31"/>
  <c r="J19"/>
  <c r="I23" i="23"/>
  <c r="E221" i="24"/>
  <c r="H27" i="23"/>
  <c r="J10"/>
  <c r="F13" i="31"/>
  <c r="F12"/>
  <c r="F11"/>
  <c r="K35" i="23"/>
  <c r="E35" s="1"/>
  <c r="F32"/>
  <c r="G10" i="31"/>
  <c r="I13"/>
  <c r="I20" i="23"/>
  <c r="F8"/>
  <c r="K8" i="24"/>
  <c r="F37"/>
  <c r="E61"/>
  <c r="K11" i="31"/>
  <c r="F43" i="23"/>
  <c r="E43" s="1"/>
  <c r="J23"/>
  <c r="H39" i="24"/>
  <c r="G43"/>
  <c r="K32"/>
  <c r="E273"/>
  <c r="E150"/>
  <c r="J16" i="31"/>
  <c r="I7" i="24"/>
  <c r="E303"/>
  <c r="E271"/>
  <c r="J8" i="23"/>
  <c r="K15" i="24"/>
  <c r="E161"/>
  <c r="E153"/>
  <c r="E116"/>
  <c r="E112"/>
  <c r="E100"/>
  <c r="E92"/>
  <c r="E80"/>
  <c r="E113"/>
  <c r="E105"/>
  <c r="E97"/>
  <c r="E89"/>
  <c r="E81"/>
  <c r="E59"/>
  <c r="E238"/>
  <c r="E230"/>
  <c r="E222"/>
  <c r="E235"/>
  <c r="E227"/>
  <c r="E35"/>
  <c r="E165"/>
  <c r="E138"/>
  <c r="E283"/>
  <c r="E133"/>
  <c r="E252"/>
  <c r="E255"/>
  <c r="E187"/>
  <c r="E152"/>
  <c r="E194"/>
  <c r="E117"/>
  <c r="E86"/>
  <c r="E189"/>
  <c r="E195"/>
  <c r="E172"/>
  <c r="E260"/>
  <c r="E276"/>
  <c r="E292"/>
  <c r="E308"/>
  <c r="E244"/>
  <c r="E216"/>
  <c r="E200"/>
  <c r="E295"/>
  <c r="E129"/>
  <c r="E191"/>
  <c r="E156"/>
  <c r="E281"/>
  <c r="E176"/>
  <c r="E126"/>
  <c r="E29"/>
  <c r="E179"/>
  <c r="E24"/>
  <c r="E289"/>
  <c r="E257"/>
  <c r="E207"/>
  <c r="E74"/>
  <c r="E174"/>
  <c r="E183"/>
  <c r="E203"/>
  <c r="E159"/>
  <c r="E67"/>
  <c r="E115"/>
  <c r="E110"/>
  <c r="E98"/>
  <c r="E88"/>
  <c r="E78"/>
  <c r="E111"/>
  <c r="E103"/>
  <c r="E95"/>
  <c r="E87"/>
  <c r="E79"/>
  <c r="E236"/>
  <c r="E228"/>
  <c r="E60"/>
  <c r="E233"/>
  <c r="E225"/>
  <c r="E50"/>
  <c r="E254"/>
  <c r="E270"/>
  <c r="E286"/>
  <c r="E302"/>
  <c r="E206"/>
  <c r="E130"/>
  <c r="E251"/>
  <c r="E185"/>
  <c r="E145"/>
  <c r="E127"/>
  <c r="E167"/>
  <c r="E140"/>
  <c r="E106"/>
  <c r="E205"/>
  <c r="E264"/>
  <c r="E162"/>
  <c r="E102"/>
  <c r="E169"/>
  <c r="E142"/>
  <c r="E148"/>
  <c r="E291"/>
  <c r="E209"/>
  <c r="E180"/>
  <c r="E160"/>
  <c r="E135"/>
  <c r="E263"/>
  <c r="E213"/>
  <c r="E184"/>
  <c r="E249"/>
  <c r="E151"/>
  <c r="E177"/>
  <c r="E182"/>
  <c r="E279"/>
  <c r="E197"/>
  <c r="E10"/>
  <c r="E243"/>
  <c r="E157"/>
  <c r="E64"/>
  <c r="E154"/>
  <c r="E108"/>
  <c r="E96"/>
  <c r="E84"/>
  <c r="E76"/>
  <c r="E109"/>
  <c r="E101"/>
  <c r="E93"/>
  <c r="E85"/>
  <c r="E77"/>
  <c r="E234"/>
  <c r="E226"/>
  <c r="E44"/>
  <c r="E239"/>
  <c r="E231"/>
  <c r="E223"/>
  <c r="E201"/>
  <c r="E178"/>
  <c r="E301"/>
  <c r="E269"/>
  <c r="E219"/>
  <c r="E190"/>
  <c r="E124"/>
  <c r="E256"/>
  <c r="E288"/>
  <c r="E158"/>
  <c r="E149"/>
  <c r="E274"/>
  <c r="E306"/>
  <c r="E242"/>
  <c r="E296"/>
  <c r="E196"/>
  <c r="E259"/>
  <c r="E208"/>
  <c r="E309"/>
  <c r="E139"/>
  <c r="E278"/>
  <c r="E246"/>
  <c r="E214"/>
  <c r="E125"/>
  <c r="E300"/>
  <c r="E120"/>
  <c r="E266"/>
  <c r="E282"/>
  <c r="E298"/>
  <c r="E250"/>
  <c r="E210"/>
  <c r="E181"/>
  <c r="E268"/>
  <c r="E284"/>
  <c r="E123"/>
  <c r="E137"/>
  <c r="E170"/>
  <c r="E188"/>
  <c r="E211"/>
  <c r="E285"/>
  <c r="E293"/>
  <c r="E143"/>
  <c r="E163"/>
  <c r="E155"/>
  <c r="E114"/>
  <c r="E104"/>
  <c r="E94"/>
  <c r="E82"/>
  <c r="E107"/>
  <c r="E99"/>
  <c r="E91"/>
  <c r="E83"/>
  <c r="E75"/>
  <c r="E232"/>
  <c r="E224"/>
  <c r="E237"/>
  <c r="E229"/>
  <c r="E17"/>
  <c r="E164"/>
  <c r="E134"/>
  <c r="E90"/>
  <c r="E287"/>
  <c r="E119"/>
  <c r="E136"/>
  <c r="E121"/>
  <c r="E277"/>
  <c r="E245"/>
  <c r="E173"/>
  <c r="E146"/>
  <c r="E147"/>
  <c r="E131"/>
  <c r="E118"/>
  <c r="E128"/>
  <c r="E247"/>
  <c r="E122"/>
  <c r="E217"/>
  <c r="E307"/>
  <c r="E261"/>
  <c r="E275"/>
  <c r="E253"/>
  <c r="E29" i="28"/>
  <c r="E6" i="40"/>
  <c r="E8"/>
  <c r="D16" i="28"/>
  <c r="E84" i="23"/>
  <c r="E79"/>
  <c r="E71"/>
  <c r="E63"/>
  <c r="E56"/>
  <c r="E48"/>
  <c r="E83"/>
  <c r="E80"/>
  <c r="E72"/>
  <c r="E64"/>
  <c r="E57"/>
  <c r="E49"/>
  <c r="E82"/>
  <c r="E77"/>
  <c r="E69"/>
  <c r="E61"/>
  <c r="E54"/>
  <c r="E81"/>
  <c r="E78"/>
  <c r="E70"/>
  <c r="E62"/>
  <c r="E55"/>
  <c r="E47"/>
  <c r="E88"/>
  <c r="E75"/>
  <c r="E67"/>
  <c r="E59"/>
  <c r="E52"/>
  <c r="E87"/>
  <c r="E76"/>
  <c r="E68"/>
  <c r="E60"/>
  <c r="E53"/>
  <c r="E86"/>
  <c r="E73"/>
  <c r="E65"/>
  <c r="E58"/>
  <c r="E50"/>
  <c r="E85"/>
  <c r="E74"/>
  <c r="E66"/>
  <c r="E51"/>
  <c r="E28"/>
  <c r="E40"/>
  <c r="E45"/>
  <c r="E46"/>
  <c r="E25"/>
  <c r="E11"/>
  <c r="E33"/>
  <c r="E29"/>
  <c r="E9" i="33"/>
  <c r="E8" i="9"/>
  <c r="E79" i="31"/>
  <c r="E71"/>
  <c r="E63"/>
  <c r="E57"/>
  <c r="E49"/>
  <c r="E41"/>
  <c r="E84"/>
  <c r="E72"/>
  <c r="E64"/>
  <c r="E58"/>
  <c r="E50"/>
  <c r="E42"/>
  <c r="E85"/>
  <c r="E77"/>
  <c r="E69"/>
  <c r="E14"/>
  <c r="E55"/>
  <c r="E47"/>
  <c r="E39"/>
  <c r="E82"/>
  <c r="E70"/>
  <c r="E62"/>
  <c r="E56"/>
  <c r="E48"/>
  <c r="E40"/>
  <c r="E83"/>
  <c r="E75"/>
  <c r="E67"/>
  <c r="E61"/>
  <c r="E53"/>
  <c r="E45"/>
  <c r="E36"/>
  <c r="E80"/>
  <c r="E68"/>
  <c r="E54"/>
  <c r="E46"/>
  <c r="E26"/>
  <c r="E81"/>
  <c r="E65"/>
  <c r="E59"/>
  <c r="E51"/>
  <c r="E43"/>
  <c r="E78"/>
  <c r="E66"/>
  <c r="E60"/>
  <c r="E52"/>
  <c r="E44"/>
  <c r="E7" i="42"/>
  <c r="E14"/>
  <c r="E8"/>
  <c r="E9"/>
  <c r="E10"/>
  <c r="E11"/>
  <c r="E6"/>
  <c r="E20"/>
  <c r="E13" i="3"/>
  <c r="E6"/>
  <c r="E8"/>
  <c r="G69" i="24"/>
  <c r="J27"/>
  <c r="E27" s="1"/>
  <c r="F21"/>
  <c r="J43"/>
  <c r="H7"/>
  <c r="F25"/>
  <c r="G11"/>
  <c r="J34"/>
  <c r="F40"/>
  <c r="F33"/>
  <c r="H18" i="23"/>
  <c r="F18"/>
  <c r="F23"/>
  <c r="H9"/>
  <c r="G73" i="31"/>
  <c r="G18"/>
  <c r="J73"/>
  <c r="F27"/>
  <c r="G23"/>
  <c r="G27"/>
  <c r="G6"/>
  <c r="F22"/>
  <c r="J8"/>
  <c r="G30"/>
  <c r="E30" s="1"/>
  <c r="F8"/>
  <c r="F25"/>
  <c r="H34"/>
  <c r="F9"/>
  <c r="F30" i="24"/>
  <c r="H69"/>
  <c r="J30"/>
  <c r="I9"/>
  <c r="E9" s="1"/>
  <c r="J39"/>
  <c r="E39" s="1"/>
  <c r="F7"/>
  <c r="H45"/>
  <c r="H26"/>
  <c r="F32"/>
  <c r="J8"/>
  <c r="G7"/>
  <c r="J25"/>
  <c r="F72"/>
  <c r="I11"/>
  <c r="G46"/>
  <c r="F71"/>
  <c r="F11"/>
  <c r="F8"/>
  <c r="F18"/>
  <c r="F15"/>
  <c r="G26"/>
  <c r="F58"/>
  <c r="E58" s="1"/>
  <c r="F73"/>
  <c r="F55"/>
  <c r="H37"/>
  <c r="I53"/>
  <c r="H49"/>
  <c r="E49" s="1"/>
  <c r="F45"/>
  <c r="I25"/>
  <c r="J37"/>
  <c r="F26"/>
  <c r="G15"/>
  <c r="J42"/>
  <c r="J46"/>
  <c r="F31"/>
  <c r="F41"/>
  <c r="G70"/>
  <c r="E70" s="1"/>
  <c r="G40"/>
  <c r="F57"/>
  <c r="E57" s="1"/>
  <c r="I66"/>
  <c r="E66" s="1"/>
  <c r="F62"/>
  <c r="E62" s="1"/>
  <c r="I41"/>
  <c r="F52"/>
  <c r="E52" s="1"/>
  <c r="F23"/>
  <c r="F54"/>
  <c r="H33"/>
  <c r="H23"/>
  <c r="G22" i="23"/>
  <c r="I8"/>
  <c r="F13"/>
  <c r="F6"/>
  <c r="I18"/>
  <c r="H31"/>
  <c r="I22"/>
  <c r="I13"/>
  <c r="F22"/>
  <c r="F10"/>
  <c r="F39"/>
  <c r="I24"/>
  <c r="F19"/>
  <c r="I19"/>
  <c r="F24"/>
  <c r="H19"/>
  <c r="G32"/>
  <c r="I27"/>
  <c r="H32"/>
  <c r="D15" i="5"/>
  <c r="G7" i="23"/>
  <c r="G16"/>
  <c r="F42"/>
  <c r="I9"/>
  <c r="H7"/>
  <c r="J32"/>
  <c r="H30"/>
  <c r="F33" i="31"/>
  <c r="H12"/>
  <c r="F16"/>
  <c r="J21"/>
  <c r="G11"/>
  <c r="I27"/>
  <c r="G16"/>
  <c r="F18"/>
  <c r="F23"/>
  <c r="F6"/>
  <c r="G21"/>
  <c r="F20"/>
  <c r="J11"/>
  <c r="G8"/>
  <c r="F7"/>
  <c r="I11"/>
  <c r="I16"/>
  <c r="G38"/>
  <c r="D38" s="1"/>
  <c r="G12"/>
  <c r="F29"/>
  <c r="G7"/>
  <c r="G20"/>
  <c r="G22"/>
  <c r="F19"/>
  <c r="J76"/>
  <c r="H23"/>
  <c r="J31"/>
  <c r="E31" s="1"/>
  <c r="F17"/>
  <c r="G25"/>
  <c r="I10"/>
  <c r="H25"/>
  <c r="H28"/>
  <c r="F10"/>
  <c r="H13"/>
  <c r="G9"/>
  <c r="D12" i="3"/>
  <c r="F34" i="31"/>
  <c r="I25"/>
  <c r="F28"/>
  <c r="G13"/>
  <c r="J13"/>
  <c r="H17"/>
  <c r="I17"/>
  <c r="F9" i="23"/>
  <c r="F7"/>
  <c r="F12"/>
  <c r="E12" s="1"/>
  <c r="F38"/>
  <c r="F44"/>
  <c r="E44" s="1"/>
  <c r="F27"/>
  <c r="F21"/>
  <c r="D11" i="35"/>
  <c r="J18" i="42"/>
  <c r="E38"/>
  <c r="D13" i="35"/>
  <c r="D8" i="9"/>
  <c r="H17" i="42"/>
  <c r="D17" s="1"/>
  <c r="D13" i="5"/>
  <c r="D9" i="7"/>
  <c r="D10" i="30"/>
  <c r="D17" i="3"/>
  <c r="J10"/>
  <c r="E10" s="1"/>
  <c r="D20" i="33"/>
  <c r="D17" i="5"/>
  <c r="D11" i="7"/>
  <c r="D10" i="35"/>
  <c r="D9"/>
  <c r="D24" i="28"/>
  <c r="J11" i="24"/>
  <c r="J53"/>
  <c r="J15"/>
  <c r="J21"/>
  <c r="D23" i="28"/>
  <c r="J26" i="24"/>
  <c r="J7"/>
  <c r="D21" i="28"/>
  <c r="D26"/>
  <c r="D6" i="40"/>
  <c r="D8" i="35"/>
  <c r="J27" i="23"/>
  <c r="J7"/>
  <c r="E41" i="42"/>
  <c r="J9" i="31"/>
  <c r="J10"/>
  <c r="J15" i="3"/>
  <c r="E15" s="1"/>
  <c r="J37" i="31"/>
  <c r="E37" s="1"/>
  <c r="J7" i="3"/>
  <c r="E7" s="1"/>
  <c r="J24" i="31"/>
  <c r="E24" s="1"/>
  <c r="D7" i="28"/>
  <c r="D19"/>
  <c r="D12" i="5"/>
  <c r="E39" i="42"/>
  <c r="G76" i="31"/>
  <c r="I76"/>
  <c r="F76"/>
  <c r="E54" i="42"/>
  <c r="H76" i="31"/>
  <c r="H18" i="42"/>
  <c r="E18" s="1"/>
  <c r="H27" i="31"/>
  <c r="H19"/>
  <c r="H11"/>
  <c r="H18"/>
  <c r="H8"/>
  <c r="H22"/>
  <c r="H21"/>
  <c r="H20"/>
  <c r="H7"/>
  <c r="D18" i="28"/>
  <c r="D8"/>
  <c r="D8" i="5"/>
  <c r="H22" i="42"/>
  <c r="E22" s="1"/>
  <c r="H16"/>
  <c r="E16" s="1"/>
  <c r="H15"/>
  <c r="E15" s="1"/>
  <c r="D10" i="3"/>
  <c r="D9"/>
  <c r="D215" i="24"/>
  <c r="D48"/>
  <c r="D262"/>
  <c r="D241"/>
  <c r="D186"/>
  <c r="D6" i="28"/>
  <c r="D14" i="42"/>
  <c r="D10"/>
  <c r="D63" i="31"/>
  <c r="D41" i="42"/>
  <c r="D8"/>
  <c r="D214" i="24"/>
  <c r="D43"/>
  <c r="D6" i="7"/>
  <c r="D94" i="24"/>
  <c r="D87"/>
  <c r="D14" i="31"/>
  <c r="D7" i="42"/>
  <c r="D39"/>
  <c r="D212" i="24"/>
  <c r="D163"/>
  <c r="D81"/>
  <c r="D145"/>
  <c r="D193"/>
  <c r="D199"/>
  <c r="D198"/>
  <c r="D25" i="23"/>
  <c r="D10" i="5"/>
  <c r="D7" i="33"/>
  <c r="D65" i="23"/>
  <c r="D17" i="28"/>
  <c r="D88" i="23"/>
  <c r="D61"/>
  <c r="D81"/>
  <c r="D55"/>
  <c r="D192" i="24"/>
  <c r="D221"/>
  <c r="D81" i="31"/>
  <c r="D51"/>
  <c r="D59" i="24"/>
  <c r="D153"/>
  <c r="D114"/>
  <c r="D103"/>
  <c r="D141"/>
  <c r="D133"/>
  <c r="D305"/>
  <c r="D124"/>
  <c r="D152"/>
  <c r="D274"/>
  <c r="D218"/>
  <c r="D209"/>
  <c r="D277"/>
  <c r="D144"/>
  <c r="D156"/>
  <c r="D131"/>
  <c r="D150"/>
  <c r="D217"/>
  <c r="D8" i="3"/>
  <c r="D47" i="31"/>
  <c r="D67" i="24"/>
  <c r="D270"/>
  <c r="D248"/>
  <c r="D201"/>
  <c r="D220"/>
  <c r="D106"/>
  <c r="D273"/>
  <c r="D194"/>
  <c r="D142"/>
  <c r="D172"/>
  <c r="D166"/>
  <c r="D10"/>
  <c r="D61"/>
  <c r="D16"/>
  <c r="D21" i="42"/>
  <c r="D19"/>
  <c r="D11" i="33"/>
  <c r="D9"/>
  <c r="D69" i="31"/>
  <c r="D39"/>
  <c r="D63" i="24"/>
  <c r="D168"/>
  <c r="D56"/>
  <c r="D157"/>
  <c r="D116"/>
  <c r="D78"/>
  <c r="D107"/>
  <c r="D75"/>
  <c r="D235"/>
  <c r="D185"/>
  <c r="D167"/>
  <c r="D299"/>
  <c r="D287"/>
  <c r="D292"/>
  <c r="D200"/>
  <c r="D184"/>
  <c r="D281"/>
  <c r="D126"/>
  <c r="D123"/>
  <c r="D155"/>
  <c r="D76"/>
  <c r="D105"/>
  <c r="D233"/>
  <c r="D127"/>
  <c r="D267"/>
  <c r="D296"/>
  <c r="D294"/>
  <c r="D266"/>
  <c r="D210"/>
  <c r="D243"/>
  <c r="D112"/>
  <c r="D64"/>
  <c r="D110"/>
  <c r="D99"/>
  <c r="D227"/>
  <c r="D297"/>
  <c r="D132"/>
  <c r="D140"/>
  <c r="D158"/>
  <c r="D119"/>
  <c r="D121"/>
  <c r="D175"/>
  <c r="D308"/>
  <c r="D300"/>
  <c r="D207"/>
  <c r="D143"/>
  <c r="D229"/>
  <c r="D301"/>
  <c r="D279"/>
  <c r="D108"/>
  <c r="D97"/>
  <c r="D238"/>
  <c r="D225"/>
  <c r="D283"/>
  <c r="D190"/>
  <c r="D117"/>
  <c r="D196"/>
  <c r="D189"/>
  <c r="D160"/>
  <c r="D263"/>
  <c r="D246"/>
  <c r="D282"/>
  <c r="D65"/>
  <c r="D182"/>
  <c r="D247"/>
  <c r="D211"/>
  <c r="D307"/>
  <c r="D104"/>
  <c r="D95"/>
  <c r="D236"/>
  <c r="D223"/>
  <c r="D290"/>
  <c r="D202"/>
  <c r="D120"/>
  <c r="D268"/>
  <c r="D285"/>
  <c r="D271"/>
  <c r="D272"/>
  <c r="D100"/>
  <c r="D93"/>
  <c r="D234"/>
  <c r="D17"/>
  <c r="D286"/>
  <c r="D288"/>
  <c r="D204"/>
  <c r="D90"/>
  <c r="D255"/>
  <c r="D102"/>
  <c r="D180"/>
  <c r="D245"/>
  <c r="D249"/>
  <c r="D24"/>
  <c r="D118"/>
  <c r="D197"/>
  <c r="D183"/>
  <c r="D137"/>
  <c r="D261"/>
  <c r="D101"/>
  <c r="D115"/>
  <c r="D98"/>
  <c r="D91"/>
  <c r="D232"/>
  <c r="D165"/>
  <c r="D252"/>
  <c r="D291"/>
  <c r="D208"/>
  <c r="D260"/>
  <c r="D244"/>
  <c r="D139"/>
  <c r="D151"/>
  <c r="D122"/>
  <c r="D275"/>
  <c r="D89"/>
  <c r="D230"/>
  <c r="D269"/>
  <c r="D51"/>
  <c r="D228"/>
  <c r="D178"/>
  <c r="D162"/>
  <c r="D306"/>
  <c r="D213"/>
  <c r="D129"/>
  <c r="D125"/>
  <c r="D289"/>
  <c r="D128"/>
  <c r="D284"/>
  <c r="D174"/>
  <c r="D303"/>
  <c r="D96"/>
  <c r="D50"/>
  <c r="D135"/>
  <c r="D74"/>
  <c r="D298"/>
  <c r="D203"/>
  <c r="D154"/>
  <c r="D92"/>
  <c r="D85"/>
  <c r="D226"/>
  <c r="D265"/>
  <c r="D302"/>
  <c r="D164"/>
  <c r="D304"/>
  <c r="D264"/>
  <c r="D149"/>
  <c r="D136"/>
  <c r="D173"/>
  <c r="D253"/>
  <c r="D86"/>
  <c r="D88"/>
  <c r="D83"/>
  <c r="D224"/>
  <c r="D138"/>
  <c r="D130"/>
  <c r="D251"/>
  <c r="D134"/>
  <c r="D309"/>
  <c r="D276"/>
  <c r="D216"/>
  <c r="D181"/>
  <c r="D170"/>
  <c r="D188"/>
  <c r="D231"/>
  <c r="D176"/>
  <c r="D84"/>
  <c r="D113"/>
  <c r="D222"/>
  <c r="D195"/>
  <c r="D278"/>
  <c r="D29"/>
  <c r="D179"/>
  <c r="D250"/>
  <c r="D293"/>
  <c r="D28"/>
  <c r="D161"/>
  <c r="D82"/>
  <c r="D111"/>
  <c r="D79"/>
  <c r="D239"/>
  <c r="D205"/>
  <c r="D187"/>
  <c r="D258"/>
  <c r="D242"/>
  <c r="D148"/>
  <c r="D259"/>
  <c r="D171"/>
  <c r="D191"/>
  <c r="D177"/>
  <c r="D159"/>
  <c r="D80"/>
  <c r="D109"/>
  <c r="D77"/>
  <c r="D44"/>
  <c r="D237"/>
  <c r="D254"/>
  <c r="D206"/>
  <c r="D280"/>
  <c r="D219"/>
  <c r="D256"/>
  <c r="D240"/>
  <c r="D169"/>
  <c r="D295"/>
  <c r="D146"/>
  <c r="D147"/>
  <c r="D257"/>
  <c r="D8" i="29"/>
  <c r="D6"/>
  <c r="D7"/>
  <c r="D9"/>
  <c r="D6" i="35"/>
  <c r="D7"/>
  <c r="D14" i="28"/>
  <c r="D12"/>
  <c r="D28"/>
  <c r="D32"/>
  <c r="D22"/>
  <c r="D11"/>
  <c r="D15"/>
  <c r="D33"/>
  <c r="D10"/>
  <c r="D31"/>
  <c r="D20"/>
  <c r="D27"/>
  <c r="D30"/>
  <c r="D9"/>
  <c r="D13"/>
  <c r="D25"/>
  <c r="D8" i="7"/>
  <c r="D7"/>
  <c r="D10"/>
  <c r="D12"/>
  <c r="D7" i="41"/>
  <c r="D6"/>
  <c r="D6" i="30"/>
  <c r="D7"/>
  <c r="D9"/>
  <c r="D8"/>
  <c r="D85" i="23"/>
  <c r="D29"/>
  <c r="D36"/>
  <c r="D63"/>
  <c r="D83"/>
  <c r="D57"/>
  <c r="D40"/>
  <c r="D53"/>
  <c r="D84"/>
  <c r="D58"/>
  <c r="D51"/>
  <c r="D82"/>
  <c r="D56"/>
  <c r="D80"/>
  <c r="D49"/>
  <c r="D28"/>
  <c r="D54"/>
  <c r="D78"/>
  <c r="D47"/>
  <c r="D33"/>
  <c r="D52"/>
  <c r="D76"/>
  <c r="D45"/>
  <c r="D86"/>
  <c r="D50"/>
  <c r="D74"/>
  <c r="D79"/>
  <c r="D48"/>
  <c r="D72"/>
  <c r="D77"/>
  <c r="D46"/>
  <c r="D70"/>
  <c r="D59"/>
  <c r="D35"/>
  <c r="D75"/>
  <c r="D68"/>
  <c r="D73"/>
  <c r="D66"/>
  <c r="D11"/>
  <c r="D71"/>
  <c r="D64"/>
  <c r="D69"/>
  <c r="D62"/>
  <c r="D67"/>
  <c r="D87"/>
  <c r="D60"/>
  <c r="D10" i="33"/>
  <c r="D14"/>
  <c r="D18"/>
  <c r="D17"/>
  <c r="D13"/>
  <c r="D20" i="5"/>
  <c r="D21"/>
  <c r="D11"/>
  <c r="D7"/>
  <c r="D18"/>
  <c r="D19"/>
  <c r="D16"/>
  <c r="D71" i="31"/>
  <c r="D41"/>
  <c r="D72"/>
  <c r="D42"/>
  <c r="D40"/>
  <c r="D67"/>
  <c r="D36"/>
  <c r="D68"/>
  <c r="D70"/>
  <c r="D65"/>
  <c r="D66"/>
  <c r="D64"/>
  <c r="D61"/>
  <c r="D59"/>
  <c r="D60"/>
  <c r="D26"/>
  <c r="D57"/>
  <c r="D58"/>
  <c r="D85"/>
  <c r="D55"/>
  <c r="D56"/>
  <c r="D62"/>
  <c r="D83"/>
  <c r="D53"/>
  <c r="D54"/>
  <c r="D84"/>
  <c r="D52"/>
  <c r="D79"/>
  <c r="D49"/>
  <c r="D82"/>
  <c r="D50"/>
  <c r="D77"/>
  <c r="D80"/>
  <c r="D48"/>
  <c r="D75"/>
  <c r="D45"/>
  <c r="D78"/>
  <c r="D46"/>
  <c r="D43"/>
  <c r="D44"/>
  <c r="D13" i="42"/>
  <c r="D6"/>
  <c r="D20"/>
  <c r="D12"/>
  <c r="D24"/>
  <c r="D54"/>
  <c r="D9"/>
  <c r="D38"/>
  <c r="D25"/>
  <c r="D11"/>
  <c r="D23"/>
  <c r="D6" i="3"/>
  <c r="D14"/>
  <c r="D13"/>
  <c r="D16"/>
  <c r="D11"/>
  <c r="G47" i="24"/>
  <c r="G45"/>
  <c r="G18"/>
  <c r="G25"/>
  <c r="G21"/>
  <c r="G8"/>
  <c r="G42"/>
  <c r="G31"/>
  <c r="G68"/>
  <c r="G30"/>
  <c r="G32"/>
  <c r="G31" i="23"/>
  <c r="G34" i="24"/>
  <c r="G20" i="23"/>
  <c r="G15"/>
  <c r="E15" s="1"/>
  <c r="G13"/>
  <c r="G8"/>
  <c r="G10"/>
  <c r="G30"/>
  <c r="J74" i="31"/>
  <c r="H74"/>
  <c r="F74"/>
  <c r="G74"/>
  <c r="I74"/>
  <c r="K74"/>
  <c r="G7" i="9"/>
  <c r="E7" s="1"/>
  <c r="G6"/>
  <c r="E6" s="1"/>
  <c r="G24" i="23"/>
  <c r="G19"/>
  <c r="G27"/>
  <c r="G9"/>
  <c r="G6" i="5"/>
  <c r="E6" s="1"/>
  <c r="G9"/>
  <c r="E9" s="1"/>
  <c r="G12" i="33"/>
  <c r="E12" s="1"/>
  <c r="G6"/>
  <c r="E6" s="1"/>
  <c r="G8"/>
  <c r="E8" s="1"/>
  <c r="G6" i="23"/>
  <c r="G18"/>
  <c r="E16" l="1"/>
  <c r="D73" i="31"/>
  <c r="D35"/>
  <c r="E38" i="23"/>
  <c r="D43"/>
  <c r="E30"/>
  <c r="D23"/>
  <c r="D41"/>
  <c r="E37"/>
  <c r="E23"/>
  <c r="D12" i="31"/>
  <c r="E34" i="24"/>
  <c r="E47"/>
  <c r="E33" i="31"/>
  <c r="E42" i="24"/>
  <c r="E32" i="31"/>
  <c r="D35" i="24"/>
  <c r="E43"/>
  <c r="E68"/>
  <c r="D32" i="31"/>
  <c r="E20" i="23"/>
  <c r="E37" i="24"/>
  <c r="E11"/>
  <c r="E40"/>
  <c r="E69"/>
  <c r="E22" i="23"/>
  <c r="E23" i="24"/>
  <c r="E41"/>
  <c r="E46"/>
  <c r="D13" i="31"/>
  <c r="E53" i="24"/>
  <c r="E45"/>
  <c r="D55"/>
  <c r="E55"/>
  <c r="E15"/>
  <c r="D71"/>
  <c r="E71"/>
  <c r="E31"/>
  <c r="E26"/>
  <c r="D73"/>
  <c r="E73"/>
  <c r="E18"/>
  <c r="E21"/>
  <c r="D70"/>
  <c r="E8"/>
  <c r="E7"/>
  <c r="E33"/>
  <c r="E25"/>
  <c r="D54"/>
  <c r="E54"/>
  <c r="D72"/>
  <c r="E72"/>
  <c r="E32"/>
  <c r="E30"/>
  <c r="D57"/>
  <c r="E31" i="23"/>
  <c r="E8"/>
  <c r="E32"/>
  <c r="D21"/>
  <c r="E21"/>
  <c r="E27"/>
  <c r="E7"/>
  <c r="E9"/>
  <c r="D42"/>
  <c r="E42"/>
  <c r="E24"/>
  <c r="D39"/>
  <c r="E39"/>
  <c r="E13"/>
  <c r="E18"/>
  <c r="E19"/>
  <c r="E6"/>
  <c r="E10"/>
  <c r="E13" i="31"/>
  <c r="E28"/>
  <c r="D30"/>
  <c r="E34"/>
  <c r="E23"/>
  <c r="E11"/>
  <c r="E21"/>
  <c r="E73"/>
  <c r="E76"/>
  <c r="E17"/>
  <c r="E19"/>
  <c r="D29"/>
  <c r="E29"/>
  <c r="E20"/>
  <c r="E18"/>
  <c r="E9"/>
  <c r="E38"/>
  <c r="E12"/>
  <c r="E7"/>
  <c r="E16"/>
  <c r="E74"/>
  <c r="E6"/>
  <c r="E25"/>
  <c r="E22"/>
  <c r="E27"/>
  <c r="E10"/>
  <c r="E8"/>
  <c r="E17" i="42"/>
  <c r="D49" i="24"/>
  <c r="D52"/>
  <c r="D27"/>
  <c r="D69"/>
  <c r="D46"/>
  <c r="D39"/>
  <c r="D9"/>
  <c r="D58"/>
  <c r="D62"/>
  <c r="D22" i="23"/>
  <c r="D38"/>
  <c r="D16"/>
  <c r="D12"/>
  <c r="D6" i="31"/>
  <c r="D34"/>
  <c r="D33"/>
  <c r="D33" i="24"/>
  <c r="D40"/>
  <c r="D11"/>
  <c r="D41"/>
  <c r="D37"/>
  <c r="D23"/>
  <c r="D26"/>
  <c r="D66"/>
  <c r="D32" i="23"/>
  <c r="D31" i="31"/>
  <c r="D21"/>
  <c r="D17"/>
  <c r="D16"/>
  <c r="D25"/>
  <c r="D7"/>
  <c r="D27"/>
  <c r="D23"/>
  <c r="D28"/>
  <c r="D44" i="23"/>
  <c r="D53" i="24"/>
  <c r="D15"/>
  <c r="D7"/>
  <c r="D7" i="23"/>
  <c r="D22" i="31"/>
  <c r="D76"/>
  <c r="D10"/>
  <c r="D9"/>
  <c r="D24"/>
  <c r="D7" i="3"/>
  <c r="D37" i="31"/>
  <c r="D15" i="3"/>
  <c r="D18" i="42"/>
  <c r="D19" i="31"/>
  <c r="D11"/>
  <c r="D18"/>
  <c r="D15" i="42"/>
  <c r="D8" i="31"/>
  <c r="D20"/>
  <c r="D16" i="42"/>
  <c r="D22"/>
  <c r="D42" i="24"/>
  <c r="D21"/>
  <c r="D15" i="23"/>
  <c r="D7" i="9"/>
  <c r="D13" i="23"/>
  <c r="D8"/>
  <c r="D30"/>
  <c r="D6" i="9"/>
  <c r="D31" i="24"/>
  <c r="D30"/>
  <c r="D45"/>
  <c r="D34"/>
  <c r="D47"/>
  <c r="D32"/>
  <c r="D25"/>
  <c r="D68"/>
  <c r="D18"/>
  <c r="D8"/>
  <c r="D19" i="23"/>
  <c r="D18"/>
  <c r="D20"/>
  <c r="D6"/>
  <c r="D27"/>
  <c r="D10"/>
  <c r="D31"/>
  <c r="D24"/>
  <c r="D9"/>
  <c r="D12" i="33"/>
  <c r="D8"/>
  <c r="D6"/>
  <c r="D6" i="5"/>
  <c r="D9"/>
  <c r="D74" i="31"/>
</calcChain>
</file>

<file path=xl/sharedStrings.xml><?xml version="1.0" encoding="utf-8"?>
<sst xmlns="http://schemas.openxmlformats.org/spreadsheetml/2006/main" count="4795" uniqueCount="1253">
  <si>
    <t>MARCH</t>
  </si>
  <si>
    <t>APRIL</t>
  </si>
  <si>
    <t>MAY</t>
  </si>
  <si>
    <t>JUNE</t>
  </si>
  <si>
    <t>JULY</t>
  </si>
  <si>
    <t>TOTAL POINTS</t>
  </si>
  <si>
    <t>CLASS:</t>
  </si>
  <si>
    <t>OUTRIGHT PLACE IN CLASS FINAL</t>
  </si>
  <si>
    <t>MEMBER</t>
  </si>
  <si>
    <t>QUALIFIED</t>
  </si>
  <si>
    <t>CORRECTED POINTS</t>
  </si>
  <si>
    <t>NOTICE:</t>
  </si>
  <si>
    <r>
      <rPr>
        <b/>
        <sz val="10"/>
        <color indexed="63"/>
        <rFont val="Arial"/>
        <family val="2"/>
      </rPr>
      <t xml:space="preserve">1. </t>
    </r>
    <r>
      <rPr>
        <sz val="10"/>
        <color indexed="63"/>
        <rFont val="Arial"/>
        <family val="2"/>
      </rPr>
      <t>Select the total number of Karts in the final.</t>
    </r>
  </si>
  <si>
    <r>
      <rPr>
        <b/>
        <sz val="10"/>
        <color indexed="63"/>
        <rFont val="Arial"/>
        <family val="2"/>
      </rPr>
      <t xml:space="preserve">2. </t>
    </r>
    <r>
      <rPr>
        <sz val="10"/>
        <color indexed="63"/>
        <rFont val="Arial"/>
        <family val="2"/>
      </rPr>
      <t>Select the outright finishing place</t>
    </r>
  </si>
  <si>
    <t>EXAMPLE:</t>
  </si>
  <si>
    <t>Number Of Karts in the Class (18) - Outright Place in Class (7) - Points will be 26.</t>
  </si>
  <si>
    <t>NOTE:</t>
  </si>
  <si>
    <t>FEBRUARY</t>
  </si>
  <si>
    <t>AUGUST</t>
  </si>
  <si>
    <t>SEPTEMBER</t>
  </si>
  <si>
    <t>OCTOBER</t>
  </si>
  <si>
    <t>NOVEMBER</t>
  </si>
  <si>
    <r>
      <t xml:space="preserve">Please Note: </t>
    </r>
    <r>
      <rPr>
        <sz val="10"/>
        <color indexed="63"/>
        <rFont val="Arial"/>
        <family val="2"/>
      </rPr>
      <t>If you have qualified and it is not indicated above contact CDKC. The points score will be finalised 24 hrs after the November Meeting</t>
    </r>
  </si>
  <si>
    <r>
      <t>Please Note:</t>
    </r>
    <r>
      <rPr>
        <sz val="10"/>
        <color indexed="63"/>
        <rFont val="Arial"/>
        <family val="2"/>
      </rPr>
      <t xml:space="preserve"> Months highlighted in </t>
    </r>
    <r>
      <rPr>
        <b/>
        <sz val="10"/>
        <color indexed="57"/>
        <rFont val="Arial"/>
        <family val="2"/>
      </rPr>
      <t>green</t>
    </r>
    <r>
      <rPr>
        <sz val="10"/>
        <color indexed="63"/>
        <rFont val="Arial"/>
        <family val="2"/>
      </rPr>
      <t xml:space="preserve"> are class qualifing months in accordance with rule 8 of the points system</t>
    </r>
  </si>
  <si>
    <t>JANUARY</t>
  </si>
  <si>
    <t>SPARE</t>
  </si>
  <si>
    <r>
      <t xml:space="preserve">Points shown in </t>
    </r>
    <r>
      <rPr>
        <sz val="10"/>
        <color indexed="10"/>
        <rFont val="Arial"/>
        <family val="2"/>
      </rPr>
      <t>red</t>
    </r>
    <r>
      <rPr>
        <sz val="10"/>
        <color indexed="63"/>
        <rFont val="Arial"/>
        <family val="2"/>
      </rPr>
      <t xml:space="preserve"> indicate the driver has opted to use his double points in accordance with the rules</t>
    </r>
  </si>
  <si>
    <t>No. OF KARTS IN CLASS</t>
  </si>
  <si>
    <t>OUTRIGHT PLACE IN CLASS</t>
  </si>
  <si>
    <t>Updated 28/2/12</t>
  </si>
  <si>
    <r>
      <rPr>
        <b/>
        <sz val="10"/>
        <color indexed="63"/>
        <rFont val="Arial"/>
        <family val="2"/>
      </rPr>
      <t xml:space="preserve">1. </t>
    </r>
    <r>
      <rPr>
        <sz val="10"/>
        <color indexed="63"/>
        <rFont val="Arial"/>
        <family val="2"/>
      </rPr>
      <t>DNF &amp; DNS = 14 POINTS DSQ = 0 POINTS</t>
    </r>
  </si>
  <si>
    <r>
      <rPr>
        <b/>
        <sz val="10"/>
        <color indexed="63"/>
        <rFont val="Arial"/>
        <family val="2"/>
      </rPr>
      <t xml:space="preserve">3. </t>
    </r>
    <r>
      <rPr>
        <sz val="10"/>
        <color indexed="63"/>
        <rFont val="Arial"/>
        <family val="2"/>
      </rPr>
      <t>CDKC members racing in a class of less than 5 starters will receive 50% of the points on offer  as reflected in the chart</t>
    </r>
  </si>
  <si>
    <t>TAG LIGHT</t>
  </si>
  <si>
    <t>TAG HEAVY</t>
  </si>
  <si>
    <t>The Points competition is open to all current financial CDKC members and is over 8 rounds.  If you have raced in a class during this period and your name does not appear please contact CDKC.</t>
  </si>
  <si>
    <t>First Name</t>
  </si>
  <si>
    <t>Last name</t>
  </si>
  <si>
    <t xml:space="preserve">Qualifying for </t>
  </si>
  <si>
    <t>Person Qualifying</t>
  </si>
  <si>
    <t>Class</t>
  </si>
  <si>
    <t>Task</t>
  </si>
  <si>
    <t>Signed</t>
  </si>
  <si>
    <t>Date</t>
  </si>
  <si>
    <t>Authorised by</t>
  </si>
  <si>
    <t>CDKC Club Championship Qualification sheet</t>
  </si>
  <si>
    <t>Non</t>
  </si>
  <si>
    <t>Championship</t>
  </si>
  <si>
    <t>No</t>
  </si>
  <si>
    <t>Race</t>
  </si>
  <si>
    <t xml:space="preserve">State </t>
  </si>
  <si>
    <t>Titles</t>
  </si>
  <si>
    <t>Round 3</t>
  </si>
  <si>
    <t>Meeting</t>
  </si>
  <si>
    <t>KA3 MASTERS</t>
  </si>
  <si>
    <t>Qualifiers from January and February volunteers below.</t>
  </si>
  <si>
    <t>Volunteer Name</t>
  </si>
  <si>
    <t>Job</t>
  </si>
  <si>
    <t>Driver Name</t>
  </si>
  <si>
    <t>Verified</t>
  </si>
  <si>
    <t>Novice</t>
  </si>
  <si>
    <t>Bradley Freeburn</t>
  </si>
  <si>
    <t>Logan Spiteri</t>
  </si>
  <si>
    <t>Travis Campbell</t>
  </si>
  <si>
    <t>Jack Lemon</t>
  </si>
  <si>
    <t>Matthew Gardner</t>
  </si>
  <si>
    <t>Senior Club Championship</t>
  </si>
  <si>
    <t>Luke Freeburn</t>
  </si>
  <si>
    <t>Ethan Campbell</t>
  </si>
  <si>
    <t>Novice and Rookie club championship</t>
  </si>
  <si>
    <t>Junior Heavy</t>
  </si>
  <si>
    <t>Junior Performance</t>
  </si>
  <si>
    <t>4SS light</t>
  </si>
  <si>
    <t>Senior Performance Heavy</t>
  </si>
  <si>
    <t>Bradley Pay</t>
  </si>
  <si>
    <t>Andre Cortes</t>
  </si>
  <si>
    <t>Daniel Frougas</t>
  </si>
  <si>
    <t>Samuel Phillips</t>
  </si>
  <si>
    <t>Junior Light</t>
  </si>
  <si>
    <t>Dominic Magliarachi</t>
  </si>
  <si>
    <t>Luca Guidone</t>
  </si>
  <si>
    <t>Ayden Strong</t>
  </si>
  <si>
    <t>Jake Mckinnon</t>
  </si>
  <si>
    <t>Joshua Benaud</t>
  </si>
  <si>
    <t>Riley Skinner</t>
  </si>
  <si>
    <t>Lucas Youl</t>
  </si>
  <si>
    <t>Christian Estasy</t>
  </si>
  <si>
    <t>Oliver Estasy</t>
  </si>
  <si>
    <t>Dante Vinci</t>
  </si>
  <si>
    <t>Jordan Shalala</t>
  </si>
  <si>
    <t>Brock Stinson</t>
  </si>
  <si>
    <t>James Swarbrick</t>
  </si>
  <si>
    <t>Brian Tabbernal</t>
  </si>
  <si>
    <t>Paul Mckinnon</t>
  </si>
  <si>
    <t>Y</t>
  </si>
  <si>
    <t>Senior Performance Light</t>
  </si>
  <si>
    <t>Tag Res Light</t>
  </si>
  <si>
    <t>Tag Res Heavy</t>
  </si>
  <si>
    <r>
      <rPr>
        <b/>
        <sz val="10"/>
        <color indexed="63"/>
        <rFont val="Arial"/>
        <family val="2"/>
      </rPr>
      <t xml:space="preserve">2. </t>
    </r>
    <r>
      <rPr>
        <sz val="10"/>
        <color indexed="63"/>
        <rFont val="Arial"/>
        <family val="2"/>
      </rPr>
      <t>Outright placing is based on ALL in that class</t>
    </r>
  </si>
  <si>
    <t>Logan Eveleigh</t>
  </si>
  <si>
    <t>Christian Faro</t>
  </si>
  <si>
    <t>Blake Lynch</t>
  </si>
  <si>
    <t>Lachlan Lynch</t>
  </si>
  <si>
    <t>Jaxon Barrington</t>
  </si>
  <si>
    <t>Marshall Atayan</t>
  </si>
  <si>
    <t>Simon Davison</t>
  </si>
  <si>
    <t>Lachlan Toole</t>
  </si>
  <si>
    <t>Chris Levy</t>
  </si>
  <si>
    <t>Anthony Bradshaw</t>
  </si>
  <si>
    <t>Joshua Seiffert</t>
  </si>
  <si>
    <t>Hunter Sydenham</t>
  </si>
  <si>
    <t>Ryan Tomsett</t>
  </si>
  <si>
    <t>Matt Sydenham</t>
  </si>
  <si>
    <t>Macey Cluderay</t>
  </si>
  <si>
    <t>Russell Newell</t>
  </si>
  <si>
    <t>Nicholas Becker</t>
  </si>
  <si>
    <t>Gerald Cluderay</t>
  </si>
  <si>
    <t>4SS heavy</t>
  </si>
  <si>
    <t>4SS Super Heavy</t>
  </si>
  <si>
    <t>Oscar Singh</t>
  </si>
  <si>
    <t>Oscar Haddon</t>
  </si>
  <si>
    <t>Sam Dartell</t>
  </si>
  <si>
    <t>Harrison Grima</t>
  </si>
  <si>
    <t>Wade Cooper</t>
  </si>
  <si>
    <t>Koda Singh</t>
  </si>
  <si>
    <t>Daniel Quimby</t>
  </si>
  <si>
    <t>Jedd Wrigley</t>
  </si>
  <si>
    <t>Jordan Holden</t>
  </si>
  <si>
    <t>Zac Stubbs</t>
  </si>
  <si>
    <t>Tom Rendall</t>
  </si>
  <si>
    <t>James Grima</t>
  </si>
  <si>
    <t>Daniel Driscoll</t>
  </si>
  <si>
    <t>Kurtis Jackson</t>
  </si>
  <si>
    <t>Owen Bragg</t>
  </si>
  <si>
    <t>Kyle Parry</t>
  </si>
  <si>
    <t>Darcy Dunn</t>
  </si>
  <si>
    <t>Lincoln Pope</t>
  </si>
  <si>
    <t>Luke Angilley</t>
  </si>
  <si>
    <t>Shane Wilson</t>
  </si>
  <si>
    <t>Adam Berghofer</t>
  </si>
  <si>
    <t>Martin Emr</t>
  </si>
  <si>
    <t>Jessica Bollard</t>
  </si>
  <si>
    <t>Joshua Jackson</t>
  </si>
  <si>
    <t>Kayne MacDonald</t>
  </si>
  <si>
    <t>Joshua Shipley</t>
  </si>
  <si>
    <t>James Ward</t>
  </si>
  <si>
    <t>Charlie Campbell</t>
  </si>
  <si>
    <t>Cooper Mitchell</t>
  </si>
  <si>
    <t>Zalia Mckinnon</t>
  </si>
  <si>
    <t>Spencer Garde</t>
  </si>
  <si>
    <t>DNF</t>
  </si>
  <si>
    <t>DNS</t>
  </si>
  <si>
    <t>DSQ</t>
  </si>
  <si>
    <t>Round 1</t>
  </si>
  <si>
    <t>Round 2</t>
  </si>
  <si>
    <t>Round 4</t>
  </si>
  <si>
    <t>Round 5</t>
  </si>
  <si>
    <t>Round 6</t>
  </si>
  <si>
    <t>Entrants</t>
  </si>
  <si>
    <t>Lachlan Watson</t>
  </si>
  <si>
    <t>Joseph Bianchini</t>
  </si>
  <si>
    <t>Result</t>
  </si>
  <si>
    <t>Class Points</t>
  </si>
  <si>
    <t>Rookies</t>
  </si>
  <si>
    <t>Joseph Belardo</t>
  </si>
  <si>
    <t>Corey Carson</t>
  </si>
  <si>
    <t>Hamish Campbell</t>
  </si>
  <si>
    <t>Joseph Shteinman</t>
  </si>
  <si>
    <t>Jack Bartlett</t>
  </si>
  <si>
    <t>Logan Lalas</t>
  </si>
  <si>
    <t>Ayrton Dalmaso</t>
  </si>
  <si>
    <t>Tyler Koenig</t>
  </si>
  <si>
    <t>Ruben Dan</t>
  </si>
  <si>
    <t>Championship Points</t>
  </si>
  <si>
    <t>Alex Ninovic</t>
  </si>
  <si>
    <t>Patrick Heuzenroeder</t>
  </si>
  <si>
    <t>Jett Kubelka</t>
  </si>
  <si>
    <t>Addison Radburn</t>
  </si>
  <si>
    <t>Nicholas Follows</t>
  </si>
  <si>
    <t>Damien Elliott</t>
  </si>
  <si>
    <t>Lewis D'Amore</t>
  </si>
  <si>
    <t>Romeo Nasr</t>
  </si>
  <si>
    <t>Nicholas Ricci</t>
  </si>
  <si>
    <t>Massimo Sofi</t>
  </si>
  <si>
    <t>Imogen Radburn</t>
  </si>
  <si>
    <t>Sebastian D'Amico</t>
  </si>
  <si>
    <t>Danielle Fleming</t>
  </si>
  <si>
    <t>Felix Staley</t>
  </si>
  <si>
    <t>Luca Belardo</t>
  </si>
  <si>
    <t>Chais Tippett</t>
  </si>
  <si>
    <t>Steve Brett</t>
  </si>
  <si>
    <t>Kieran Eccles</t>
  </si>
  <si>
    <t>Greg Mclandsborough</t>
  </si>
  <si>
    <t>Kurtis Dickson</t>
  </si>
  <si>
    <t>Brent Dickson</t>
  </si>
  <si>
    <t>Brian Quill</t>
  </si>
  <si>
    <t>Phillip Middleton</t>
  </si>
  <si>
    <t>Kurt Woodward</t>
  </si>
  <si>
    <t>Benito Montalbano</t>
  </si>
  <si>
    <t>Trent Rogers</t>
  </si>
  <si>
    <t>Zakiah-Reginald Varley</t>
  </si>
  <si>
    <t>Charles Mclandsborough</t>
  </si>
  <si>
    <t>Haris Sengul</t>
  </si>
  <si>
    <t>Lloyd Hamblin</t>
  </si>
  <si>
    <t>Cody Maynes-Rutty</t>
  </si>
  <si>
    <t>Adam Wright</t>
  </si>
  <si>
    <t>Mathew Algie</t>
  </si>
  <si>
    <t>Andrew Grima</t>
  </si>
  <si>
    <t>Lachlan Mineeff</t>
  </si>
  <si>
    <t>Craig Flewitt</t>
  </si>
  <si>
    <t>Tyler Budden</t>
  </si>
  <si>
    <t>Bryce Ruttley</t>
  </si>
  <si>
    <t>John Algie</t>
  </si>
  <si>
    <t>Simon Grima</t>
  </si>
  <si>
    <t>Nathan Bolstad</t>
  </si>
  <si>
    <t>James Duckworth</t>
  </si>
  <si>
    <t>Patrick Moloney</t>
  </si>
  <si>
    <t>Oscar Taylor</t>
  </si>
  <si>
    <t>Hayden Jackson</t>
  </si>
  <si>
    <t>Rhys Mccormack</t>
  </si>
  <si>
    <t>Neil Yates</t>
  </si>
  <si>
    <t>Isaac Demellweek</t>
  </si>
  <si>
    <t>Ayrton De Nova</t>
  </si>
  <si>
    <t>Joshua Hunter</t>
  </si>
  <si>
    <t>Carter Lamperd</t>
  </si>
  <si>
    <t>Hunter Pearce</t>
  </si>
  <si>
    <t>Aiden Grima</t>
  </si>
  <si>
    <t>James Freeburn</t>
  </si>
  <si>
    <t>William Callinan</t>
  </si>
  <si>
    <t>Cassandra Puckle</t>
  </si>
  <si>
    <t>Hayley Wolfenden</t>
  </si>
  <si>
    <t>Anthony Wiskich</t>
  </si>
  <si>
    <t>Dimitri Kozlinski</t>
  </si>
  <si>
    <t>Luke Paterson</t>
  </si>
  <si>
    <t>Kayne Macdonald</t>
  </si>
  <si>
    <t>Marco Panebianco</t>
  </si>
  <si>
    <t>Matthew Richards</t>
  </si>
  <si>
    <t>Stephen Mckay</t>
  </si>
  <si>
    <t>John O'Reilly</t>
  </si>
  <si>
    <t>Blake Schembri</t>
  </si>
  <si>
    <t>MyKarting ID</t>
  </si>
  <si>
    <t>Last Name</t>
  </si>
  <si>
    <t>Full name</t>
  </si>
  <si>
    <t>Latest Membership Transaction</t>
  </si>
  <si>
    <t>Transaction Date</t>
  </si>
  <si>
    <t>121069</t>
  </si>
  <si>
    <t>John</t>
  </si>
  <si>
    <t>Algie</t>
  </si>
  <si>
    <t>2021 - Full Family Membership</t>
  </si>
  <si>
    <t>16-Feb-2021</t>
  </si>
  <si>
    <t>Yes</t>
  </si>
  <si>
    <t>121068</t>
  </si>
  <si>
    <t>Mathew</t>
  </si>
  <si>
    <t>123178</t>
  </si>
  <si>
    <t>Brett</t>
  </si>
  <si>
    <t>Bollard</t>
  </si>
  <si>
    <t>27-Jan-2021</t>
  </si>
  <si>
    <t>111966</t>
  </si>
  <si>
    <t>Jessica</t>
  </si>
  <si>
    <t>123367</t>
  </si>
  <si>
    <t>Luke</t>
  </si>
  <si>
    <t>121762</t>
  </si>
  <si>
    <t>Owen</t>
  </si>
  <si>
    <t>Bragg</t>
  </si>
  <si>
    <t>2021 - Junior Family Membership</t>
  </si>
  <si>
    <t>04-Feb-2021</t>
  </si>
  <si>
    <t>123615</t>
  </si>
  <si>
    <t>David</t>
  </si>
  <si>
    <t>Burch</t>
  </si>
  <si>
    <t>2021 - Senior Membership</t>
  </si>
  <si>
    <t>01-Feb-2021</t>
  </si>
  <si>
    <t>123639</t>
  </si>
  <si>
    <t>Peter</t>
  </si>
  <si>
    <t>Cannon</t>
  </si>
  <si>
    <t>03-Feb-2021</t>
  </si>
  <si>
    <t>121610</t>
  </si>
  <si>
    <t>Andre</t>
  </si>
  <si>
    <t>Cortes</t>
  </si>
  <si>
    <t>15-Feb-2021</t>
  </si>
  <si>
    <t>108427</t>
  </si>
  <si>
    <t>Barry-John</t>
  </si>
  <si>
    <t>Cutting</t>
  </si>
  <si>
    <t>107195</t>
  </si>
  <si>
    <t>Harrison</t>
  </si>
  <si>
    <t>107194</t>
  </si>
  <si>
    <t>Hunter</t>
  </si>
  <si>
    <t>123571</t>
  </si>
  <si>
    <t>Ayrton</t>
  </si>
  <si>
    <t>De Nova</t>
  </si>
  <si>
    <t>11-Feb-2021</t>
  </si>
  <si>
    <t>123729</t>
  </si>
  <si>
    <t>Alexandra</t>
  </si>
  <si>
    <t>Del Piero</t>
  </si>
  <si>
    <t>123650</t>
  </si>
  <si>
    <t>Ivan</t>
  </si>
  <si>
    <t>Dragostinov</t>
  </si>
  <si>
    <t>05-Feb-2021</t>
  </si>
  <si>
    <t>103211</t>
  </si>
  <si>
    <t>Ben</t>
  </si>
  <si>
    <t>Edwards</t>
  </si>
  <si>
    <t>17-Feb-2021</t>
  </si>
  <si>
    <t>104105</t>
  </si>
  <si>
    <t>Matthew</t>
  </si>
  <si>
    <t>Gardner</t>
  </si>
  <si>
    <t>19-Feb-2021</t>
  </si>
  <si>
    <t>123638</t>
  </si>
  <si>
    <t>Chase</t>
  </si>
  <si>
    <t>Gausel</t>
  </si>
  <si>
    <t>123654</t>
  </si>
  <si>
    <t>Dean</t>
  </si>
  <si>
    <t>123640</t>
  </si>
  <si>
    <t>Aaron</t>
  </si>
  <si>
    <t>Hague</t>
  </si>
  <si>
    <t>123642</t>
  </si>
  <si>
    <t>110057</t>
  </si>
  <si>
    <t>Jake</t>
  </si>
  <si>
    <t>Heyneman</t>
  </si>
  <si>
    <t>108763</t>
  </si>
  <si>
    <t>Greg</t>
  </si>
  <si>
    <t>Holden</t>
  </si>
  <si>
    <t>111927</t>
  </si>
  <si>
    <t>Jordan</t>
  </si>
  <si>
    <t>123644</t>
  </si>
  <si>
    <t>Antonio</t>
  </si>
  <si>
    <t>Huie</t>
  </si>
  <si>
    <t>123634</t>
  </si>
  <si>
    <t>Tyler</t>
  </si>
  <si>
    <t>Koenig</t>
  </si>
  <si>
    <t>121798</t>
  </si>
  <si>
    <t>Blake</t>
  </si>
  <si>
    <t>Lynch</t>
  </si>
  <si>
    <t>121796</t>
  </si>
  <si>
    <t>Lachlan</t>
  </si>
  <si>
    <t>121799</t>
  </si>
  <si>
    <t>Jerred</t>
  </si>
  <si>
    <t>09-Feb-2021</t>
  </si>
  <si>
    <t>123752</t>
  </si>
  <si>
    <t>James</t>
  </si>
  <si>
    <t>Macken</t>
  </si>
  <si>
    <t>18-Feb-2021</t>
  </si>
  <si>
    <t>121889</t>
  </si>
  <si>
    <t>Mineeff</t>
  </si>
  <si>
    <t>10-Feb-2021</t>
  </si>
  <si>
    <t>107023</t>
  </si>
  <si>
    <t>Ryan</t>
  </si>
  <si>
    <t>Monaghan</t>
  </si>
  <si>
    <t>123579</t>
  </si>
  <si>
    <t>Morabito</t>
  </si>
  <si>
    <t>28-Jan-2021</t>
  </si>
  <si>
    <t>101158</t>
  </si>
  <si>
    <t>Bradley</t>
  </si>
  <si>
    <t>Pay</t>
  </si>
  <si>
    <t>121835</t>
  </si>
  <si>
    <t>Charles</t>
  </si>
  <si>
    <t>Phillips</t>
  </si>
  <si>
    <t>12-Feb-2021</t>
  </si>
  <si>
    <t>120305</t>
  </si>
  <si>
    <t>Samuel</t>
  </si>
  <si>
    <t>120304</t>
  </si>
  <si>
    <t>Todd</t>
  </si>
  <si>
    <t>111831</t>
  </si>
  <si>
    <t>Cassandra</t>
  </si>
  <si>
    <t>Puckle</t>
  </si>
  <si>
    <t>112088</t>
  </si>
  <si>
    <t>STEVE</t>
  </si>
  <si>
    <t>Russo</t>
  </si>
  <si>
    <t>107465</t>
  </si>
  <si>
    <t>Andy</t>
  </si>
  <si>
    <t>Sandlin</t>
  </si>
  <si>
    <t>29-Jan-2021</t>
  </si>
  <si>
    <t>123599</t>
  </si>
  <si>
    <t>Madeleine</t>
  </si>
  <si>
    <t>111460</t>
  </si>
  <si>
    <t>Christopher</t>
  </si>
  <si>
    <t>Sandrone</t>
  </si>
  <si>
    <t>123605</t>
  </si>
  <si>
    <t>Dennis</t>
  </si>
  <si>
    <t>102862</t>
  </si>
  <si>
    <t>Michael</t>
  </si>
  <si>
    <t>Seal</t>
  </si>
  <si>
    <t>103540</t>
  </si>
  <si>
    <t>Sharnay</t>
  </si>
  <si>
    <t>103542</t>
  </si>
  <si>
    <t>William</t>
  </si>
  <si>
    <t>110203</t>
  </si>
  <si>
    <t>Seymour</t>
  </si>
  <si>
    <t>122067</t>
  </si>
  <si>
    <t>Shipway</t>
  </si>
  <si>
    <t>100629</t>
  </si>
  <si>
    <t>Lee</t>
  </si>
  <si>
    <t>Somerville</t>
  </si>
  <si>
    <t>120093</t>
  </si>
  <si>
    <t>Brock</t>
  </si>
  <si>
    <t>Stinson</t>
  </si>
  <si>
    <t>112451</t>
  </si>
  <si>
    <t>Matt</t>
  </si>
  <si>
    <t>Sydenham</t>
  </si>
  <si>
    <t>121065</t>
  </si>
  <si>
    <t>Craig</t>
  </si>
  <si>
    <t>Tippett</t>
  </si>
  <si>
    <t>122002</t>
  </si>
  <si>
    <t>Neel</t>
  </si>
  <si>
    <t>Vats</t>
  </si>
  <si>
    <t>123614</t>
  </si>
  <si>
    <t>Vermeulen</t>
  </si>
  <si>
    <t>123609</t>
  </si>
  <si>
    <t>Cheree</t>
  </si>
  <si>
    <t>123612</t>
  </si>
  <si>
    <t>Deniel</t>
  </si>
  <si>
    <t>123613</t>
  </si>
  <si>
    <t>Nadia</t>
  </si>
  <si>
    <t>122812</t>
  </si>
  <si>
    <t>Watson</t>
  </si>
  <si>
    <t>121365</t>
  </si>
  <si>
    <t>Joshua</t>
  </si>
  <si>
    <t>Shipley</t>
  </si>
  <si>
    <t>22-Jan-2021</t>
  </si>
  <si>
    <t>107376</t>
  </si>
  <si>
    <t>Nicholas</t>
  </si>
  <si>
    <t>Caruso</t>
  </si>
  <si>
    <t>21-Jan-2021</t>
  </si>
  <si>
    <t>123001</t>
  </si>
  <si>
    <t>Haddon</t>
  </si>
  <si>
    <t>2020 - Junior Family Membership</t>
  </si>
  <si>
    <t>123497</t>
  </si>
  <si>
    <t>Winter</t>
  </si>
  <si>
    <t>18-Jan-2021</t>
  </si>
  <si>
    <t>104671</t>
  </si>
  <si>
    <t>Mitchell</t>
  </si>
  <si>
    <t>Fredericks</t>
  </si>
  <si>
    <t>15-Jan-2021</t>
  </si>
  <si>
    <t>123484</t>
  </si>
  <si>
    <t>Damien</t>
  </si>
  <si>
    <t>Grima</t>
  </si>
  <si>
    <t>14-Jan-2021</t>
  </si>
  <si>
    <t>123472</t>
  </si>
  <si>
    <t>100525</t>
  </si>
  <si>
    <t>Bert</t>
  </si>
  <si>
    <t>Wrigley</t>
  </si>
  <si>
    <t>120273</t>
  </si>
  <si>
    <t>Jamie</t>
  </si>
  <si>
    <t>Benaud</t>
  </si>
  <si>
    <t>13-Jan-2021</t>
  </si>
  <si>
    <t>100030</t>
  </si>
  <si>
    <t>109160</t>
  </si>
  <si>
    <t>Oliver</t>
  </si>
  <si>
    <t>Saade</t>
  </si>
  <si>
    <t>113090</t>
  </si>
  <si>
    <t>Schembri</t>
  </si>
  <si>
    <t>121233</t>
  </si>
  <si>
    <t>keith</t>
  </si>
  <si>
    <t>singh</t>
  </si>
  <si>
    <t>11-Jan-2021</t>
  </si>
  <si>
    <t>121588</t>
  </si>
  <si>
    <t>Koda</t>
  </si>
  <si>
    <t>Singh</t>
  </si>
  <si>
    <t>121227</t>
  </si>
  <si>
    <t>Oscar</t>
  </si>
  <si>
    <t>122822</t>
  </si>
  <si>
    <t>Skye</t>
  </si>
  <si>
    <t>121742</t>
  </si>
  <si>
    <t>George</t>
  </si>
  <si>
    <t>Shalala</t>
  </si>
  <si>
    <t>08-Jan-2021</t>
  </si>
  <si>
    <t>109079</t>
  </si>
  <si>
    <t>123453</t>
  </si>
  <si>
    <t>Cole</t>
  </si>
  <si>
    <t>Fitzpatrick</t>
  </si>
  <si>
    <t>07-Jan-2021</t>
  </si>
  <si>
    <t>122887</t>
  </si>
  <si>
    <t>Quimby</t>
  </si>
  <si>
    <t>123451</t>
  </si>
  <si>
    <t>Alexander</t>
  </si>
  <si>
    <t>Wong</t>
  </si>
  <si>
    <t>109023</t>
  </si>
  <si>
    <t>Jones</t>
  </si>
  <si>
    <t>05-Jan-2021</t>
  </si>
  <si>
    <t>112715</t>
  </si>
  <si>
    <t>Ayden</t>
  </si>
  <si>
    <t>Strong</t>
  </si>
  <si>
    <t>31-Dec-2020</t>
  </si>
  <si>
    <t>112844</t>
  </si>
  <si>
    <t>123404</t>
  </si>
  <si>
    <t>Casey</t>
  </si>
  <si>
    <t>Benson</t>
  </si>
  <si>
    <t>30-Dec-2020</t>
  </si>
  <si>
    <t>103136</t>
  </si>
  <si>
    <t>Adam</t>
  </si>
  <si>
    <t>Borger</t>
  </si>
  <si>
    <t>111999</t>
  </si>
  <si>
    <t>Sam</t>
  </si>
  <si>
    <t>Dartell</t>
  </si>
  <si>
    <t>109002</t>
  </si>
  <si>
    <t>Simon</t>
  </si>
  <si>
    <t>123282</t>
  </si>
  <si>
    <t>Stephen</t>
  </si>
  <si>
    <t>McKay</t>
  </si>
  <si>
    <t>110675</t>
  </si>
  <si>
    <t>Nick</t>
  </si>
  <si>
    <t>Blaxell</t>
  </si>
  <si>
    <t>23-Dec-2020</t>
  </si>
  <si>
    <t>112522</t>
  </si>
  <si>
    <t>Ahmet</t>
  </si>
  <si>
    <t>Gunduz</t>
  </si>
  <si>
    <t>112508</t>
  </si>
  <si>
    <t>Volkan</t>
  </si>
  <si>
    <t>110868</t>
  </si>
  <si>
    <t>Adrian</t>
  </si>
  <si>
    <t>Hammond</t>
  </si>
  <si>
    <t>110754</t>
  </si>
  <si>
    <t>120098</t>
  </si>
  <si>
    <t>Paul</t>
  </si>
  <si>
    <t>112005</t>
  </si>
  <si>
    <t>Newall</t>
  </si>
  <si>
    <t>104398</t>
  </si>
  <si>
    <t>Andrew</t>
  </si>
  <si>
    <t>Sim</t>
  </si>
  <si>
    <t>105365</t>
  </si>
  <si>
    <t>Angilley</t>
  </si>
  <si>
    <t>22-Dec-2020</t>
  </si>
  <si>
    <t>107848</t>
  </si>
  <si>
    <t>Brown</t>
  </si>
  <si>
    <t>123379</t>
  </si>
  <si>
    <t>Bethany</t>
  </si>
  <si>
    <t>Emr</t>
  </si>
  <si>
    <t>21-Dec-2020</t>
  </si>
  <si>
    <t>121284</t>
  </si>
  <si>
    <t>Martin</t>
  </si>
  <si>
    <t>123371</t>
  </si>
  <si>
    <t>Jackson</t>
  </si>
  <si>
    <t>123347</t>
  </si>
  <si>
    <t>Zac</t>
  </si>
  <si>
    <t>Stubbs</t>
  </si>
  <si>
    <t>17-Dec-2020</t>
  </si>
  <si>
    <t>105603</t>
  </si>
  <si>
    <t>Glenn</t>
  </si>
  <si>
    <t>Williams</t>
  </si>
  <si>
    <t>110149</t>
  </si>
  <si>
    <t>Davison</t>
  </si>
  <si>
    <t>2020 - Senior Membership</t>
  </si>
  <si>
    <t>14-Dec-2020</t>
  </si>
  <si>
    <t>105322</t>
  </si>
  <si>
    <t>Long</t>
  </si>
  <si>
    <t>123340</t>
  </si>
  <si>
    <t>Wade</t>
  </si>
  <si>
    <t>Cooper</t>
  </si>
  <si>
    <t>112799</t>
  </si>
  <si>
    <t>Lewis</t>
  </si>
  <si>
    <t>D'Amore</t>
  </si>
  <si>
    <t>08-Dec-2020</t>
  </si>
  <si>
    <t>123335</t>
  </si>
  <si>
    <t>Darcy</t>
  </si>
  <si>
    <t>Dunn</t>
  </si>
  <si>
    <t>07-Dec-2020</t>
  </si>
  <si>
    <t>123323</t>
  </si>
  <si>
    <t>Erika</t>
  </si>
  <si>
    <t>121603</t>
  </si>
  <si>
    <t>Anthony</t>
  </si>
  <si>
    <t>SAAD</t>
  </si>
  <si>
    <t>03-Dec-2020</t>
  </si>
  <si>
    <t>121604</t>
  </si>
  <si>
    <t>Roni</t>
  </si>
  <si>
    <t>123321</t>
  </si>
  <si>
    <t>Ward</t>
  </si>
  <si>
    <t>123320</t>
  </si>
  <si>
    <t>Alexei</t>
  </si>
  <si>
    <t>Waughman</t>
  </si>
  <si>
    <t>120074</t>
  </si>
  <si>
    <t>Dane</t>
  </si>
  <si>
    <t>Campbell</t>
  </si>
  <si>
    <t>2020 - Full Family Membership</t>
  </si>
  <si>
    <t>01-Dec-2020</t>
  </si>
  <si>
    <t>112680</t>
  </si>
  <si>
    <t>Ethan</t>
  </si>
  <si>
    <t>112416</t>
  </si>
  <si>
    <t>Travis</t>
  </si>
  <si>
    <t>113176</t>
  </si>
  <si>
    <t>Daniel</t>
  </si>
  <si>
    <t>Driscoll</t>
  </si>
  <si>
    <t>122605</t>
  </si>
  <si>
    <t>123620</t>
  </si>
  <si>
    <t>Sarah</t>
  </si>
  <si>
    <t>100518</t>
  </si>
  <si>
    <t>Courtney</t>
  </si>
  <si>
    <t>Becker</t>
  </si>
  <si>
    <t>30-Nov-2020</t>
  </si>
  <si>
    <t>121556</t>
  </si>
  <si>
    <t>Lyle</t>
  </si>
  <si>
    <t>Gilmore</t>
  </si>
  <si>
    <t>121551</t>
  </si>
  <si>
    <t>Millie</t>
  </si>
  <si>
    <t>121246</t>
  </si>
  <si>
    <t>Aiden</t>
  </si>
  <si>
    <t>121232</t>
  </si>
  <si>
    <t>121245</t>
  </si>
  <si>
    <t>120143</t>
  </si>
  <si>
    <t>Dominic</t>
  </si>
  <si>
    <t>Magliarachi</t>
  </si>
  <si>
    <t>123284</t>
  </si>
  <si>
    <t>Darren</t>
  </si>
  <si>
    <t>Jenkins</t>
  </si>
  <si>
    <t>24-Nov-2020</t>
  </si>
  <si>
    <t>123286</t>
  </si>
  <si>
    <t>Kody</t>
  </si>
  <si>
    <t>123285</t>
  </si>
  <si>
    <t>110809</t>
  </si>
  <si>
    <t>Trevor</t>
  </si>
  <si>
    <t>Clark</t>
  </si>
  <si>
    <t>23-Nov-2020</t>
  </si>
  <si>
    <t>123265</t>
  </si>
  <si>
    <t>Wheeler</t>
  </si>
  <si>
    <t>15-Nov-2020</t>
  </si>
  <si>
    <t>123262</t>
  </si>
  <si>
    <t>Chris</t>
  </si>
  <si>
    <t>Couch</t>
  </si>
  <si>
    <t>14-Nov-2020</t>
  </si>
  <si>
    <t>123258</t>
  </si>
  <si>
    <t>Aidan</t>
  </si>
  <si>
    <t>Porth</t>
  </si>
  <si>
    <t>123251</t>
  </si>
  <si>
    <t>Fairbairn</t>
  </si>
  <si>
    <t>13-Nov-2020</t>
  </si>
  <si>
    <t>123228</t>
  </si>
  <si>
    <t>Kurtis</t>
  </si>
  <si>
    <t>123244</t>
  </si>
  <si>
    <t>BEN</t>
  </si>
  <si>
    <t>JUDD</t>
  </si>
  <si>
    <t>11-Nov-2020</t>
  </si>
  <si>
    <t>107134</t>
  </si>
  <si>
    <t>Jack</t>
  </si>
  <si>
    <t>Lemon</t>
  </si>
  <si>
    <t>10-Nov-2020</t>
  </si>
  <si>
    <t>111475</t>
  </si>
  <si>
    <t>Mckinnon</t>
  </si>
  <si>
    <t>09-Nov-2020</t>
  </si>
  <si>
    <t>106853</t>
  </si>
  <si>
    <t>121264</t>
  </si>
  <si>
    <t>Zalia</t>
  </si>
  <si>
    <t>117301</t>
  </si>
  <si>
    <t>Orsini</t>
  </si>
  <si>
    <t>04-Nov-2020</t>
  </si>
  <si>
    <t>123203</t>
  </si>
  <si>
    <t>Logan</t>
  </si>
  <si>
    <t>121409</t>
  </si>
  <si>
    <t>Payne</t>
  </si>
  <si>
    <t>107981</t>
  </si>
  <si>
    <t>Tomsett</t>
  </si>
  <si>
    <t>26-Oct-2020</t>
  </si>
  <si>
    <t>120173</t>
  </si>
  <si>
    <t>Scott</t>
  </si>
  <si>
    <t>109899</t>
  </si>
  <si>
    <t>Pontello</t>
  </si>
  <si>
    <t>22-Oct-2020</t>
  </si>
  <si>
    <t>123071</t>
  </si>
  <si>
    <t>Kyle</t>
  </si>
  <si>
    <t>Mock</t>
  </si>
  <si>
    <t>20-Oct-2020</t>
  </si>
  <si>
    <t>100270</t>
  </si>
  <si>
    <t>14-Oct-2020</t>
  </si>
  <si>
    <t>123111</t>
  </si>
  <si>
    <t>TERENCE</t>
  </si>
  <si>
    <t>O'Hare</t>
  </si>
  <si>
    <t>08-Oct-2020</t>
  </si>
  <si>
    <t>123093</t>
  </si>
  <si>
    <t>Rendall</t>
  </si>
  <si>
    <t>06-Oct-2020</t>
  </si>
  <si>
    <t>123092</t>
  </si>
  <si>
    <t>Tom</t>
  </si>
  <si>
    <t>111401</t>
  </si>
  <si>
    <t>Seiffert</t>
  </si>
  <si>
    <t>02-Oct-2020</t>
  </si>
  <si>
    <t>123086</t>
  </si>
  <si>
    <t>Xenofos</t>
  </si>
  <si>
    <t>107895</t>
  </si>
  <si>
    <t>Fraser</t>
  </si>
  <si>
    <t>01-Oct-2020</t>
  </si>
  <si>
    <t>123072</t>
  </si>
  <si>
    <t>Amelia</t>
  </si>
  <si>
    <t>Kapp</t>
  </si>
  <si>
    <t>29-Sep-2020</t>
  </si>
  <si>
    <t>107969</t>
  </si>
  <si>
    <t>123054</t>
  </si>
  <si>
    <t>28-Sep-2020</t>
  </si>
  <si>
    <t>123056</t>
  </si>
  <si>
    <t>Wouters</t>
  </si>
  <si>
    <t>103039</t>
  </si>
  <si>
    <t>Beau</t>
  </si>
  <si>
    <t>Levy</t>
  </si>
  <si>
    <t>24-Sep-2020</t>
  </si>
  <si>
    <t>111547</t>
  </si>
  <si>
    <t>Middleton</t>
  </si>
  <si>
    <t>21-Sep-2020</t>
  </si>
  <si>
    <t>101519</t>
  </si>
  <si>
    <t>Berghofer</t>
  </si>
  <si>
    <t>18-Sep-2020</t>
  </si>
  <si>
    <t>100192</t>
  </si>
  <si>
    <t>Cody</t>
  </si>
  <si>
    <t>Brewczynski</t>
  </si>
  <si>
    <t>101484</t>
  </si>
  <si>
    <t>Preen</t>
  </si>
  <si>
    <t>122937</t>
  </si>
  <si>
    <t>Keegan</t>
  </si>
  <si>
    <t>Brain</t>
  </si>
  <si>
    <t>28-Aug-2020</t>
  </si>
  <si>
    <t>122881</t>
  </si>
  <si>
    <t>Carter</t>
  </si>
  <si>
    <t>14-Aug-2020</t>
  </si>
  <si>
    <t>121319</t>
  </si>
  <si>
    <t>Bourke</t>
  </si>
  <si>
    <t>11-Aug-2020</t>
  </si>
  <si>
    <t>122847</t>
  </si>
  <si>
    <t>Meyer</t>
  </si>
  <si>
    <t>121650</t>
  </si>
  <si>
    <t>Harris</t>
  </si>
  <si>
    <t>Barrington</t>
  </si>
  <si>
    <t>10-Aug-2020</t>
  </si>
  <si>
    <t>121531</t>
  </si>
  <si>
    <t>Jaxon</t>
  </si>
  <si>
    <t>104253</t>
  </si>
  <si>
    <t>Toole</t>
  </si>
  <si>
    <t>111325</t>
  </si>
  <si>
    <t>Newell</t>
  </si>
  <si>
    <t>06-Aug-2020</t>
  </si>
  <si>
    <t>122063</t>
  </si>
  <si>
    <t>Dante</t>
  </si>
  <si>
    <t>Vinci</t>
  </si>
  <si>
    <t>122064</t>
  </si>
  <si>
    <t>Giuseppi</t>
  </si>
  <si>
    <t>122829</t>
  </si>
  <si>
    <t>Ferguson</t>
  </si>
  <si>
    <t>04-Aug-2020</t>
  </si>
  <si>
    <t>122821</t>
  </si>
  <si>
    <t>Parry</t>
  </si>
  <si>
    <t>03-Aug-2020</t>
  </si>
  <si>
    <t>122790</t>
  </si>
  <si>
    <t>Hayden</t>
  </si>
  <si>
    <t>Lane</t>
  </si>
  <si>
    <t>29-Jul-2020</t>
  </si>
  <si>
    <t>111122</t>
  </si>
  <si>
    <t>Shane</t>
  </si>
  <si>
    <t>Petersen</t>
  </si>
  <si>
    <t>28-Jul-2020</t>
  </si>
  <si>
    <t>110126</t>
  </si>
  <si>
    <t>Swarbrick</t>
  </si>
  <si>
    <t>27-Jul-2020</t>
  </si>
  <si>
    <t>122777</t>
  </si>
  <si>
    <t>Coaldrake</t>
  </si>
  <si>
    <t>25-Jul-2020</t>
  </si>
  <si>
    <t>121924</t>
  </si>
  <si>
    <t>Rich</t>
  </si>
  <si>
    <t>24-Jul-2020</t>
  </si>
  <si>
    <t>122776</t>
  </si>
  <si>
    <t>Madaline</t>
  </si>
  <si>
    <t>122775</t>
  </si>
  <si>
    <t>Zachary</t>
  </si>
  <si>
    <t>121808</t>
  </si>
  <si>
    <t>Carr</t>
  </si>
  <si>
    <t>23-Jul-2020</t>
  </si>
  <si>
    <t>122760</t>
  </si>
  <si>
    <t>Elliott</t>
  </si>
  <si>
    <t>22-Jul-2020</t>
  </si>
  <si>
    <t>122763</t>
  </si>
  <si>
    <t>Ewen</t>
  </si>
  <si>
    <t>122764</t>
  </si>
  <si>
    <t>122759</t>
  </si>
  <si>
    <t>Raymond</t>
  </si>
  <si>
    <t>122746</t>
  </si>
  <si>
    <t>Boylan</t>
  </si>
  <si>
    <t>18-Jul-2020</t>
  </si>
  <si>
    <t>122729</t>
  </si>
  <si>
    <t>16-Jul-2020</t>
  </si>
  <si>
    <t>122696</t>
  </si>
  <si>
    <t>Clint</t>
  </si>
  <si>
    <t>Abel</t>
  </si>
  <si>
    <t>10-Jul-2020</t>
  </si>
  <si>
    <t>122676</t>
  </si>
  <si>
    <t>O'Sullivan</t>
  </si>
  <si>
    <t>09-Jul-2020</t>
  </si>
  <si>
    <t>122690</t>
  </si>
  <si>
    <t>Richard</t>
  </si>
  <si>
    <t>Taaffe</t>
  </si>
  <si>
    <t>107295</t>
  </si>
  <si>
    <t>Keogh</t>
  </si>
  <si>
    <t>06-Jul-2020</t>
  </si>
  <si>
    <t>110364</t>
  </si>
  <si>
    <t>Marshall</t>
  </si>
  <si>
    <t>Atayan</t>
  </si>
  <si>
    <t>02-Jul-2020</t>
  </si>
  <si>
    <t>120892</t>
  </si>
  <si>
    <t>Lake</t>
  </si>
  <si>
    <t>01-Jul-2020</t>
  </si>
  <si>
    <t>122392</t>
  </si>
  <si>
    <t>Haris</t>
  </si>
  <si>
    <t>Sengul</t>
  </si>
  <si>
    <t>22-Jun-2020</t>
  </si>
  <si>
    <t>Goodman</t>
  </si>
  <si>
    <t>122421</t>
  </si>
  <si>
    <t>Faro</t>
  </si>
  <si>
    <t>11-Jun-2021</t>
  </si>
  <si>
    <t>122422</t>
  </si>
  <si>
    <t>Christian</t>
  </si>
  <si>
    <t>102523</t>
  </si>
  <si>
    <t>Dimitri</t>
  </si>
  <si>
    <t>Kozlinski</t>
  </si>
  <si>
    <t>121028</t>
  </si>
  <si>
    <t>Dave</t>
  </si>
  <si>
    <t>Youl</t>
  </si>
  <si>
    <t>09-Jun-2021</t>
  </si>
  <si>
    <t>04-Jun-2021</t>
  </si>
  <si>
    <t>122316</t>
  </si>
  <si>
    <t>Dunston</t>
  </si>
  <si>
    <t>01-Jun-2020</t>
  </si>
  <si>
    <t>105256</t>
  </si>
  <si>
    <t>Angus</t>
  </si>
  <si>
    <t>Wallace</t>
  </si>
  <si>
    <t>Nathan</t>
  </si>
  <si>
    <t>18-Mar-2021</t>
  </si>
  <si>
    <t>116279</t>
  </si>
  <si>
    <t>Starling</t>
  </si>
  <si>
    <t>02-Mar-2021</t>
  </si>
  <si>
    <t>120434</t>
  </si>
  <si>
    <t>Dengate</t>
  </si>
  <si>
    <t>107705</t>
  </si>
  <si>
    <t>107792</t>
  </si>
  <si>
    <t>121366</t>
  </si>
  <si>
    <t>Kayne</t>
  </si>
  <si>
    <t>MacDonald</t>
  </si>
  <si>
    <t>24-Feb-2021</t>
  </si>
  <si>
    <t>108155</t>
  </si>
  <si>
    <t>Wright</t>
  </si>
  <si>
    <t>2019 - Senior Membership</t>
  </si>
  <si>
    <t>17-Aug-2019</t>
  </si>
  <si>
    <t>111961</t>
  </si>
  <si>
    <t>Spiteri</t>
  </si>
  <si>
    <t>2019 - Junior Family Membership</t>
  </si>
  <si>
    <t>12-Aug-2019</t>
  </si>
  <si>
    <t>121029</t>
  </si>
  <si>
    <t>Lucas</t>
  </si>
  <si>
    <t>121017</t>
  </si>
  <si>
    <t>Bradshaw</t>
  </si>
  <si>
    <t>05-Jun-2019</t>
  </si>
  <si>
    <t>113203</t>
  </si>
  <si>
    <t>Brian</t>
  </si>
  <si>
    <t>Tabbernal</t>
  </si>
  <si>
    <t>29-Apr-2021</t>
  </si>
  <si>
    <t>120530</t>
  </si>
  <si>
    <t>Alyce</t>
  </si>
  <si>
    <t>08-Mar-2021</t>
  </si>
  <si>
    <t>120529</t>
  </si>
  <si>
    <t>Rod</t>
  </si>
  <si>
    <t>2018 - Senior Membership</t>
  </si>
  <si>
    <t>12-Apr-2021</t>
  </si>
  <si>
    <t>2018 - Junior Membership</t>
  </si>
  <si>
    <t>102554</t>
  </si>
  <si>
    <t>Russell</t>
  </si>
  <si>
    <t>108870</t>
  </si>
  <si>
    <t>Robert H</t>
  </si>
  <si>
    <t>Blackman</t>
  </si>
  <si>
    <t>103532</t>
  </si>
  <si>
    <t>Crawshay</t>
  </si>
  <si>
    <t>2017 - Senior Membership</t>
  </si>
  <si>
    <t>111291</t>
  </si>
  <si>
    <t>Eveleigh</t>
  </si>
  <si>
    <t>111095</t>
  </si>
  <si>
    <t>Freeburn</t>
  </si>
  <si>
    <t>111093</t>
  </si>
  <si>
    <t>107269</t>
  </si>
  <si>
    <t>112199</t>
  </si>
  <si>
    <t>109275</t>
  </si>
  <si>
    <t>Frougas</t>
  </si>
  <si>
    <t>103772</t>
  </si>
  <si>
    <t>104337</t>
  </si>
  <si>
    <t>Connor</t>
  </si>
  <si>
    <t>2017 - Junior Membership</t>
  </si>
  <si>
    <t>111265</t>
  </si>
  <si>
    <t>Luca</t>
  </si>
  <si>
    <t>Guidone</t>
  </si>
  <si>
    <t>102023</t>
  </si>
  <si>
    <t>Coda</t>
  </si>
  <si>
    <t>Hamwi</t>
  </si>
  <si>
    <t>100036</t>
  </si>
  <si>
    <t>Thomas</t>
  </si>
  <si>
    <t>Hearn</t>
  </si>
  <si>
    <t>105829</t>
  </si>
  <si>
    <t>Horsburgh</t>
  </si>
  <si>
    <t>108546</t>
  </si>
  <si>
    <t>Dan</t>
  </si>
  <si>
    <t>Lindsay</t>
  </si>
  <si>
    <t>102540</t>
  </si>
  <si>
    <t>Derek</t>
  </si>
  <si>
    <t>Millmore</t>
  </si>
  <si>
    <t>106478</t>
  </si>
  <si>
    <t>107608</t>
  </si>
  <si>
    <t>Patrick</t>
  </si>
  <si>
    <t>106249</t>
  </si>
  <si>
    <t>Romel</t>
  </si>
  <si>
    <t>Reyes</t>
  </si>
  <si>
    <t>105414</t>
  </si>
  <si>
    <t>IAN G</t>
  </si>
  <si>
    <t>Stones</t>
  </si>
  <si>
    <t>105415</t>
  </si>
  <si>
    <t>Lilian</t>
  </si>
  <si>
    <t>111085</t>
  </si>
  <si>
    <t>Vella</t>
  </si>
  <si>
    <t>Wilson</t>
  </si>
  <si>
    <t>100083</t>
  </si>
  <si>
    <t>Wiskich</t>
  </si>
  <si>
    <t>102980</t>
  </si>
  <si>
    <t>Leigh</t>
  </si>
  <si>
    <t xml:space="preserve">CLASS: </t>
  </si>
  <si>
    <t>Junior Club Championship</t>
  </si>
  <si>
    <r>
      <rPr>
        <b/>
        <sz val="10"/>
        <color rgb="FF333333"/>
        <rFont val="Arial"/>
        <family val="2"/>
      </rPr>
      <t>4</t>
    </r>
    <r>
      <rPr>
        <sz val="10"/>
        <color indexed="63"/>
        <rFont val="Arial"/>
        <family val="2"/>
      </rPr>
      <t>. Competitors can drop their worst round. Refer Corrected Points.</t>
    </r>
  </si>
  <si>
    <t>Step</t>
  </si>
  <si>
    <t>Action</t>
  </si>
  <si>
    <t>Update "Qualified" status on the individual class tabs (not the Overall Champion tabs as they pull from the class tabs)</t>
  </si>
  <si>
    <t>Update "Corrected Points" Formula on each tab so it deducts the lowest score after completion of respective round.</t>
  </si>
  <si>
    <t>Update finishing positions/round results on each individual class tab. The results are underneath the table at the top. DON’T USE THE "COPY" or "CUT AND PASTE" OPTIONS IN THESE CELLS. There is conditional formatting on each individual cell and by copying or cutting other cells the conditional formatting will be lost.</t>
  </si>
  <si>
    <t>Update the "Club Member Export" tab with the latest list of members. Ensure the formula in column D extends to the bottom of the member list and is not altered in any way. Other tabs rely on the members full name in column D.</t>
  </si>
  <si>
    <t>Entrants who are members will highlight in yellow. Check if they are in the top table. If not add them manually and update "Qualified" status.</t>
  </si>
  <si>
    <t>Liam Carr</t>
  </si>
  <si>
    <t>Neel Vats</t>
  </si>
  <si>
    <t>Liam Finney</t>
  </si>
  <si>
    <t>Craig Bond</t>
  </si>
  <si>
    <t>Bethany Emr</t>
  </si>
  <si>
    <t>Brock Oconnor</t>
  </si>
  <si>
    <t>Ross Jones</t>
  </si>
  <si>
    <t>Zac Raddatz</t>
  </si>
  <si>
    <t>Steven Brett</t>
  </si>
  <si>
    <t>Steve Russo</t>
  </si>
  <si>
    <t>Joshua Reynolds</t>
  </si>
  <si>
    <t>Jeffrey Emr</t>
  </si>
  <si>
    <t>Brian Liston</t>
  </si>
  <si>
    <t>Victoria Lopes</t>
  </si>
  <si>
    <t>Tyler Brown</t>
  </si>
  <si>
    <t>Cooper Dupond</t>
  </si>
  <si>
    <t>Graham Dupond</t>
  </si>
  <si>
    <t>Blake Keogh</t>
  </si>
  <si>
    <t>Harrison Dengate</t>
  </si>
  <si>
    <t>Jai Alcorn</t>
  </si>
  <si>
    <t>Alexei Waughman</t>
  </si>
  <si>
    <t>Jenna Goatcher</t>
  </si>
  <si>
    <t>Matthew Pilarcik</t>
  </si>
  <si>
    <t>Richard Vollebregt</t>
  </si>
  <si>
    <t>Nathan Kasalo</t>
  </si>
  <si>
    <t>Holly Stapleton</t>
  </si>
  <si>
    <t>Brock Stapleton</t>
  </si>
  <si>
    <t>James Lowry</t>
  </si>
  <si>
    <t>123962</t>
  </si>
  <si>
    <t>Azden-Alan</t>
  </si>
  <si>
    <t>Judge</t>
  </si>
  <si>
    <t>123925</t>
  </si>
  <si>
    <t>Saker</t>
  </si>
  <si>
    <t>123913</t>
  </si>
  <si>
    <t>Kaitlyn</t>
  </si>
  <si>
    <t>123856</t>
  </si>
  <si>
    <t>Bailey</t>
  </si>
  <si>
    <t>Pilarcick</t>
  </si>
  <si>
    <t>123820</t>
  </si>
  <si>
    <t>Strong-Doyle</t>
  </si>
  <si>
    <t>123814</t>
  </si>
  <si>
    <t>Banks</t>
  </si>
  <si>
    <t>123808</t>
  </si>
  <si>
    <t>Fiona</t>
  </si>
  <si>
    <t>Doyle</t>
  </si>
  <si>
    <t>123802</t>
  </si>
  <si>
    <t>Noah</t>
  </si>
  <si>
    <t>Taylor</t>
  </si>
  <si>
    <t>123782</t>
  </si>
  <si>
    <t>Lawler</t>
  </si>
  <si>
    <t>123772</t>
  </si>
  <si>
    <t>OConnor</t>
  </si>
  <si>
    <t>123771</t>
  </si>
  <si>
    <t>123760</t>
  </si>
  <si>
    <t>Pilarcik</t>
  </si>
  <si>
    <t>06-Apr-2021</t>
  </si>
  <si>
    <t>26-Mar-2021</t>
  </si>
  <si>
    <t>03-Mar-2021</t>
  </si>
  <si>
    <t>04-Mar-2021</t>
  </si>
  <si>
    <t>01-Mar-2021</t>
  </si>
  <si>
    <t>25-Feb-2021</t>
  </si>
  <si>
    <t>22-Feb-2021</t>
  </si>
  <si>
    <t>123532</t>
  </si>
  <si>
    <t>Jeffrey</t>
  </si>
  <si>
    <t>122119</t>
  </si>
  <si>
    <t>Kasalo</t>
  </si>
  <si>
    <t>121941</t>
  </si>
  <si>
    <t>Zamprogno</t>
  </si>
  <si>
    <t>120894</t>
  </si>
  <si>
    <t>115285</t>
  </si>
  <si>
    <t>Kirsty</t>
  </si>
  <si>
    <t>Shiel</t>
  </si>
  <si>
    <t>112282</t>
  </si>
  <si>
    <t>Kellie</t>
  </si>
  <si>
    <t>Pearce</t>
  </si>
  <si>
    <t>112062</t>
  </si>
  <si>
    <t>Hey</t>
  </si>
  <si>
    <t>111130</t>
  </si>
  <si>
    <t>109432</t>
  </si>
  <si>
    <t>Melissa</t>
  </si>
  <si>
    <t>Whitmore</t>
  </si>
  <si>
    <t>108001</t>
  </si>
  <si>
    <t>Victoria</t>
  </si>
  <si>
    <t>Lopes</t>
  </si>
  <si>
    <t>107063</t>
  </si>
  <si>
    <t>Geddes</t>
  </si>
  <si>
    <t>105194</t>
  </si>
  <si>
    <t>104724</t>
  </si>
  <si>
    <t>15-Mar-2021</t>
  </si>
  <si>
    <t>24-Mar-2021</t>
  </si>
  <si>
    <t>06-Mar-2021</t>
  </si>
  <si>
    <t>09-Mar-2021</t>
  </si>
  <si>
    <t>12-Mar-2021</t>
  </si>
  <si>
    <t>30-Mar-2021</t>
  </si>
  <si>
    <t>Marcus George</t>
  </si>
  <si>
    <t>George Proudford-Nalder</t>
  </si>
  <si>
    <t>Jack Morgan</t>
  </si>
  <si>
    <t>Presley Hovanyecz</t>
  </si>
  <si>
    <t>Daniel Banks</t>
  </si>
  <si>
    <t>Chaise Tippett</t>
  </si>
  <si>
    <t>Will Jones</t>
  </si>
  <si>
    <t>Hunter Hague</t>
  </si>
  <si>
    <t>Deniel Vermeulen</t>
  </si>
  <si>
    <t>Bailey Cahill</t>
  </si>
  <si>
    <t>Connor Hey</t>
  </si>
  <si>
    <t>Courtney Becker</t>
  </si>
  <si>
    <t>Phillip Webb</t>
  </si>
  <si>
    <t>Luke Nguyen</t>
  </si>
  <si>
    <t>Joe Townson</t>
  </si>
  <si>
    <t>Brandon Colling</t>
  </si>
  <si>
    <t>Derek Millmore</t>
  </si>
  <si>
    <t>124084</t>
  </si>
  <si>
    <t>Marcus</t>
  </si>
  <si>
    <t>Culbi</t>
  </si>
  <si>
    <t>03-May-2021</t>
  </si>
  <si>
    <t>124077</t>
  </si>
  <si>
    <t>Lawrence</t>
  </si>
  <si>
    <t>Rosenberg</t>
  </si>
  <si>
    <t>124074</t>
  </si>
  <si>
    <t>Presley</t>
  </si>
  <si>
    <t>BREEN</t>
  </si>
  <si>
    <t>124071</t>
  </si>
  <si>
    <t>Monico</t>
  </si>
  <si>
    <t>27-Apr-2021</t>
  </si>
  <si>
    <t>124059</t>
  </si>
  <si>
    <t>Joey</t>
  </si>
  <si>
    <t>Mawson</t>
  </si>
  <si>
    <t>21-Apr-2021</t>
  </si>
  <si>
    <t>124035</t>
  </si>
  <si>
    <t>Mark</t>
  </si>
  <si>
    <t>Pitkin</t>
  </si>
  <si>
    <t>16-Apr-2021</t>
  </si>
  <si>
    <t>124019</t>
  </si>
  <si>
    <t>Charlie</t>
  </si>
  <si>
    <t>Barakat</t>
  </si>
  <si>
    <t>13-Apr-2021</t>
  </si>
  <si>
    <t>11-May-2021</t>
  </si>
  <si>
    <t>113602</t>
  </si>
  <si>
    <t>Myles</t>
  </si>
  <si>
    <t>Duggan</t>
  </si>
  <si>
    <t>10-May-2021</t>
  </si>
  <si>
    <t>05-May-2021</t>
  </si>
  <si>
    <t>110678</t>
  </si>
  <si>
    <t>Brandon</t>
  </si>
  <si>
    <t>Colling</t>
  </si>
  <si>
    <t>105339</t>
  </si>
  <si>
    <t>Yu-Jin</t>
  </si>
  <si>
    <t>121084</t>
  </si>
  <si>
    <t>Robert</t>
  </si>
  <si>
    <t>Cribbin</t>
  </si>
  <si>
    <t>121486</t>
  </si>
  <si>
    <t>Julien</t>
  </si>
  <si>
    <t>Chretien</t>
  </si>
  <si>
    <t>22-Apr-2021</t>
  </si>
  <si>
    <t>19-Apr-2021</t>
  </si>
  <si>
    <t>Go to the Club Champ tabs and unhide lines where an entrant has raced in 2 classes. The Club Champ tab will show duplicate entrants so they need to be consolidated for the overall club championship points.</t>
  </si>
  <si>
    <t>Stanley Drooger</t>
  </si>
  <si>
    <t>Maksim Petrovic</t>
  </si>
  <si>
    <t>Kaitlyn Cooper</t>
  </si>
  <si>
    <t>Hunter Cutting</t>
  </si>
  <si>
    <t>Harrison Cutting</t>
  </si>
  <si>
    <t>Andrew Sibraa</t>
  </si>
  <si>
    <t>Sort the "Corrected Points" column from largest to smallest on each tab after updating the finishing positions</t>
  </si>
  <si>
    <t>124335</t>
  </si>
  <si>
    <t>Alan</t>
  </si>
  <si>
    <t>Biddle</t>
  </si>
  <si>
    <t>124287</t>
  </si>
  <si>
    <t>113041</t>
  </si>
  <si>
    <t>124337</t>
  </si>
  <si>
    <t>Bowie</t>
  </si>
  <si>
    <t>Wanda</t>
  </si>
  <si>
    <t>122057</t>
  </si>
  <si>
    <t>124309</t>
  </si>
  <si>
    <t>Colin</t>
  </si>
  <si>
    <t>Smith</t>
  </si>
  <si>
    <t>124190</t>
  </si>
  <si>
    <t>Gabriella</t>
  </si>
  <si>
    <t>105530</t>
  </si>
  <si>
    <t>Gerald</t>
  </si>
  <si>
    <t>Cluderay</t>
  </si>
  <si>
    <t>124310</t>
  </si>
  <si>
    <t>Jacob</t>
  </si>
  <si>
    <t>124182</t>
  </si>
  <si>
    <t>Glassington</t>
  </si>
  <si>
    <t>124327</t>
  </si>
  <si>
    <t>Stone</t>
  </si>
  <si>
    <t>124188</t>
  </si>
  <si>
    <t>Robinson</t>
  </si>
  <si>
    <t>103896</t>
  </si>
  <si>
    <t>Macey</t>
  </si>
  <si>
    <t>124184</t>
  </si>
  <si>
    <t>Hobson</t>
  </si>
  <si>
    <t>124148</t>
  </si>
  <si>
    <t>124145</t>
  </si>
  <si>
    <t>Reece</t>
  </si>
  <si>
    <t>124191</t>
  </si>
  <si>
    <t>124186</t>
  </si>
  <si>
    <t>Timothy</t>
  </si>
  <si>
    <t>Chan</t>
  </si>
  <si>
    <t>124299</t>
  </si>
  <si>
    <t>Vasili</t>
  </si>
  <si>
    <t>Baralos</t>
  </si>
  <si>
    <t>124146</t>
  </si>
  <si>
    <t>07-Jun-2021</t>
  </si>
  <si>
    <t>05-Mar-2021</t>
  </si>
  <si>
    <t>15-Jun-2021</t>
  </si>
  <si>
    <t>19-Jul-2018</t>
  </si>
  <si>
    <t>03-Nov-2017</t>
  </si>
  <si>
    <t>03-Jun-2021</t>
  </si>
  <si>
    <t>20-Oct-2018</t>
  </si>
  <si>
    <t>26-Jun-2018</t>
  </si>
  <si>
    <t>18-Dec-2017</t>
  </si>
  <si>
    <t>21-May-2021</t>
  </si>
  <si>
    <t>31-Dec-2018</t>
  </si>
  <si>
    <t>02-Sep-2018</t>
  </si>
  <si>
    <t>19-May-2018</t>
  </si>
  <si>
    <t>18-Jun-2021</t>
  </si>
  <si>
    <t>20-May-2021</t>
  </si>
  <si>
    <t>06-Apr-2018</t>
  </si>
  <si>
    <t>14-May-2021</t>
  </si>
  <si>
    <t>12-Jul-2018</t>
  </si>
  <si>
    <t>04-Nov-2018</t>
  </si>
  <si>
    <t>28-Jan-2018</t>
  </si>
  <si>
    <t>21-Jun-2021</t>
  </si>
  <si>
    <t>Is Primary</t>
  </si>
  <si>
    <t>Oliver Saade</t>
  </si>
  <si>
    <t>Troy</t>
  </si>
  <si>
    <t>120202</t>
  </si>
  <si>
    <t>Estasy</t>
  </si>
  <si>
    <t>120266</t>
  </si>
  <si>
    <t>120267</t>
  </si>
  <si>
    <t>13-May-2020</t>
  </si>
  <si>
    <t>113040</t>
  </si>
  <si>
    <t>Riley</t>
  </si>
  <si>
    <t>Skinner</t>
  </si>
  <si>
    <t>09-Jun-2020</t>
  </si>
  <si>
    <t>Lawrence Rosenberg</t>
  </si>
  <si>
    <t>William Donat</t>
  </si>
  <si>
    <t>Jack Bugatto</t>
  </si>
  <si>
    <t>Hayden Conway</t>
  </si>
  <si>
    <t>Tom Rendell</t>
  </si>
  <si>
    <t>George Miles</t>
  </si>
  <si>
    <t>Joel McGrath</t>
  </si>
  <si>
    <t>Lily Sugden</t>
  </si>
  <si>
    <t>William Newell</t>
  </si>
  <si>
    <t>Elijah Saade</t>
  </si>
  <si>
    <t>Cameron Laws</t>
  </si>
  <si>
    <t>Dalton Haroon</t>
  </si>
  <si>
    <t>Frederick Sarkis</t>
  </si>
  <si>
    <t>David Stevenson</t>
  </si>
  <si>
    <t>Daniel Delaney</t>
  </si>
  <si>
    <t>Jarrad Harvey</t>
  </si>
  <si>
    <t>Stephen McKay</t>
  </si>
  <si>
    <t>Rodney Harvey</t>
  </si>
  <si>
    <t>CDKC 2021 CHAMPIONSHIP POINT SCORE</t>
  </si>
  <si>
    <t>CDKC 2021 CLASS POINT SCORE</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</si>
  <si>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</si>
  <si>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</si>
  <si>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</si>
  <si>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</si>
  <si>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</si>
  <si>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</si>
  <si>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</si>
  <si>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</si>
  <si>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</si>
  <si>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</si>
  <si>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</si>
  <si>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</si>
  <si>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</si>
  <si>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</si>
  <si>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</si>
  <si>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</si>
  <si>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</si>
  <si>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</si>
  <si>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</si>
  <si>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</si>
  <si>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</si>
  <si>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</si>
  <si>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</si>
  <si>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</si>
  <si>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</si>
  <si>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</si>
  <si>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</si>
  <si>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</si>
  <si>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</si>
  <si>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</si>
  <si>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</si>
  <si>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32nd</t>
  </si>
  <si>
    <t>33rd</t>
  </si>
  <si>
    <t>34th</t>
  </si>
  <si>
    <t>35th</t>
  </si>
  <si>
    <t>36th</t>
  </si>
  <si>
    <t>37th</t>
  </si>
  <si>
    <t>38th</t>
  </si>
  <si>
    <t>39th</t>
  </si>
  <si>
    <t>40th</t>
  </si>
  <si>
    <t>41st</t>
  </si>
  <si>
    <t>42nd</t>
  </si>
  <si>
    <t>43rd</t>
  </si>
  <si>
    <t>44th</t>
  </si>
  <si>
    <t>45th</t>
  </si>
  <si>
    <t>46th</t>
  </si>
  <si>
    <t>47th</t>
  </si>
  <si>
    <t>48th</t>
  </si>
  <si>
    <t>49th</t>
  </si>
  <si>
    <t>50th</t>
  </si>
  <si>
    <t>51st</t>
  </si>
  <si>
    <t>52nd</t>
  </si>
  <si>
    <t>53rd</t>
  </si>
  <si>
    <t>54th</t>
  </si>
  <si>
    <t>55th</t>
  </si>
  <si>
    <t>56th</t>
  </si>
  <si>
    <t>57th</t>
  </si>
  <si>
    <t>58th</t>
  </si>
  <si>
    <t>59th</t>
  </si>
  <si>
    <t>60th</t>
  </si>
  <si>
    <t>61st</t>
  </si>
  <si>
    <t>62nd</t>
  </si>
  <si>
    <t>63rd</t>
  </si>
  <si>
    <t>64th</t>
  </si>
  <si>
    <t>65th</t>
  </si>
  <si>
    <t>66th</t>
  </si>
  <si>
    <t>67th</t>
  </si>
  <si>
    <t>68th</t>
  </si>
  <si>
    <t>69th</t>
  </si>
  <si>
    <t>70th</t>
  </si>
  <si>
    <t>71st</t>
  </si>
  <si>
    <t>72nd</t>
  </si>
  <si>
    <t>73rd</t>
  </si>
  <si>
    <t>74th</t>
  </si>
  <si>
    <t>75th</t>
  </si>
  <si>
    <t>76th</t>
  </si>
  <si>
    <t>77th</t>
  </si>
  <si>
    <t>78th</t>
  </si>
  <si>
    <t>LEADERBOARD</t>
  </si>
</sst>
</file>

<file path=xl/styles.xml><?xml version="1.0" encoding="utf-8"?>
<styleSheet xmlns="http://schemas.openxmlformats.org/spreadsheetml/2006/main">
  <numFmts count="2">
    <numFmt numFmtId="43" formatCode="_-* #,##0.00_-;\-* #,##0.00_-;_-* &quot;-&quot;??_-;_-@_-"/>
    <numFmt numFmtId="164" formatCode="0.0"/>
  </numFmts>
  <fonts count="64">
    <font>
      <sz val="10"/>
      <name val="MS Sans Serif"/>
    </font>
    <font>
      <sz val="11"/>
      <color indexed="8"/>
      <name val="Calibri"/>
      <family val="2"/>
    </font>
    <font>
      <sz val="8"/>
      <name val="MS Sans Serif"/>
      <family val="2"/>
    </font>
    <font>
      <b/>
      <sz val="10"/>
      <color indexed="63"/>
      <name val="Arial"/>
      <family val="2"/>
    </font>
    <font>
      <sz val="10"/>
      <color indexed="63"/>
      <name val="Arial"/>
      <family val="2"/>
    </font>
    <font>
      <b/>
      <sz val="10"/>
      <color indexed="63"/>
      <name val="Arial"/>
      <family val="2"/>
    </font>
    <font>
      <b/>
      <sz val="10"/>
      <color indexed="53"/>
      <name val="Arial"/>
      <family val="2"/>
    </font>
    <font>
      <b/>
      <sz val="10"/>
      <color indexed="57"/>
      <name val="Arial"/>
      <family val="2"/>
    </font>
    <font>
      <sz val="10"/>
      <color indexed="10"/>
      <name val="Arial"/>
      <family val="2"/>
    </font>
    <font>
      <sz val="10"/>
      <name val="Arial"/>
      <family val="2"/>
    </font>
    <font>
      <sz val="10"/>
      <name val="Arial"/>
      <family val="2"/>
    </font>
    <font>
      <b/>
      <sz val="10"/>
      <name val="Arial"/>
      <family val="2"/>
    </font>
    <font>
      <sz val="10"/>
      <name val="MS Sans Serif"/>
      <family val="2"/>
    </font>
    <font>
      <sz val="10"/>
      <color indexed="63"/>
      <name val="Arial"/>
      <family val="2"/>
    </font>
    <font>
      <u/>
      <sz val="10"/>
      <color indexed="63"/>
      <name val="Arial"/>
      <family val="2"/>
    </font>
    <font>
      <b/>
      <sz val="10"/>
      <color indexed="63"/>
      <name val="Arial"/>
      <family val="2"/>
    </font>
    <font>
      <sz val="4"/>
      <color indexed="63"/>
      <name val="Arial"/>
      <family val="2"/>
    </font>
    <font>
      <sz val="10"/>
      <color indexed="49"/>
      <name val="Arial"/>
      <family val="2"/>
    </font>
    <font>
      <b/>
      <sz val="10"/>
      <color indexed="10"/>
      <name val="Arial"/>
      <family val="2"/>
    </font>
    <font>
      <b/>
      <sz val="10"/>
      <color indexed="4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u/>
      <sz val="10"/>
      <color indexed="12"/>
      <name val="Arial"/>
      <family val="2"/>
    </font>
    <font>
      <sz val="12"/>
      <color indexed="63"/>
      <name val="Arial"/>
      <family val="2"/>
    </font>
    <font>
      <sz val="10"/>
      <name val="Arial"/>
      <family val="2"/>
    </font>
    <font>
      <u/>
      <sz val="10"/>
      <color indexed="12"/>
      <name val="Arial"/>
      <family val="2"/>
    </font>
    <font>
      <sz val="10"/>
      <name val="MS Sans Serif"/>
      <family val="2"/>
    </font>
    <font>
      <b/>
      <sz val="12"/>
      <name val="MS Sans Serif"/>
      <family val="2"/>
    </font>
    <font>
      <b/>
      <sz val="10"/>
      <name val="MS Sans Serif"/>
      <family val="2"/>
    </font>
    <font>
      <sz val="10"/>
      <name val="Arial"/>
      <family val="2"/>
    </font>
    <font>
      <u/>
      <sz val="10"/>
      <color indexed="12"/>
      <name val="Arial"/>
      <family val="2"/>
    </font>
    <font>
      <sz val="10"/>
      <name val="MS Sans Serif"/>
      <family val="2"/>
    </font>
    <font>
      <sz val="10"/>
      <name val="Arial"/>
      <family val="2"/>
    </font>
    <font>
      <sz val="11"/>
      <name val="Calibri"/>
      <family val="2"/>
    </font>
    <font>
      <sz val="10"/>
      <name val="Arial"/>
      <family val="2"/>
    </font>
    <font>
      <sz val="10"/>
      <name val="Arial"/>
      <family val="2"/>
    </font>
    <font>
      <sz val="10"/>
      <name val="Arial"/>
      <family val="2"/>
    </font>
    <font>
      <sz val="10"/>
      <name val="Verdana"/>
      <family val="2"/>
    </font>
    <font>
      <sz val="10"/>
      <color theme="0"/>
      <name val="Arial"/>
      <family val="2"/>
    </font>
    <font>
      <sz val="11"/>
      <color rgb="FF000000"/>
      <name val="Calibri"/>
      <family val="2"/>
    </font>
    <font>
      <sz val="10"/>
      <name val="MS Sans Serif"/>
    </font>
    <font>
      <sz val="10"/>
      <name val="SansSerif"/>
    </font>
    <font>
      <b/>
      <sz val="10"/>
      <name val="SansSerif"/>
    </font>
    <font>
      <b/>
      <sz val="10"/>
      <color rgb="FFFF0000"/>
      <name val="Arial"/>
      <family val="2"/>
    </font>
    <font>
      <b/>
      <sz val="10"/>
      <color rgb="FF333333"/>
      <name val="Arial"/>
      <family val="2"/>
    </font>
    <font>
      <b/>
      <u/>
      <sz val="10"/>
      <name val="Verdana"/>
      <family val="2"/>
    </font>
    <font>
      <b/>
      <sz val="40"/>
      <color indexed="63"/>
      <name val="Arial"/>
      <family val="2"/>
    </font>
    <font>
      <sz val="8"/>
      <name val="MS Sans Serif"/>
    </font>
    <font>
      <sz val="12"/>
      <color indexed="63"/>
      <name val="Arial Black"/>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48"/>
        <bgColor indexed="64"/>
      </patternFill>
    </fill>
    <fill>
      <patternFill patternType="solid">
        <fgColor indexed="19"/>
        <bgColor indexed="64"/>
      </patternFill>
    </fill>
    <fill>
      <patternFill patternType="solid">
        <fgColor indexed="15"/>
        <bgColor indexed="64"/>
      </patternFill>
    </fill>
    <fill>
      <patternFill patternType="solid">
        <fgColor indexed="61"/>
        <bgColor indexed="64"/>
      </patternFill>
    </fill>
    <fill>
      <patternFill patternType="solid">
        <fgColor indexed="52"/>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rgb="FFFF99CC"/>
        <bgColor indexed="64"/>
      </patternFill>
    </fill>
    <fill>
      <patternFill patternType="solid">
        <fgColor rgb="FFCC99FF"/>
        <bgColor indexed="64"/>
      </patternFill>
    </fill>
    <fill>
      <patternFill patternType="solid">
        <fgColor rgb="FF00FFFF"/>
        <bgColor indexed="64"/>
      </patternFill>
    </fill>
    <fill>
      <patternFill patternType="solid">
        <fgColor rgb="FF993366"/>
        <bgColor indexed="64"/>
      </patternFill>
    </fill>
    <fill>
      <patternFill patternType="solid">
        <fgColor rgb="FF808000"/>
        <bgColor indexed="64"/>
      </patternFill>
    </fill>
    <fill>
      <patternFill patternType="solid">
        <fgColor rgb="FFFF9900"/>
        <bgColor indexed="64"/>
      </patternFill>
    </fill>
    <fill>
      <patternFill patternType="solid">
        <fgColor rgb="FFFFCC00"/>
        <bgColor indexed="64"/>
      </patternFill>
    </fill>
    <fill>
      <patternFill patternType="solid">
        <fgColor rgb="FF99CCFF"/>
        <bgColor indexed="64"/>
      </patternFill>
    </fill>
    <fill>
      <patternFill patternType="solid">
        <fgColor rgb="FF99CC00"/>
        <bgColor indexed="64"/>
      </patternFill>
    </fill>
    <fill>
      <patternFill patternType="solid">
        <fgColor rgb="FFF5DEB3"/>
        <bgColor rgb="FFFFFFFF"/>
      </patternFill>
    </fill>
    <fill>
      <patternFill patternType="solid">
        <fgColor theme="9" tint="0.399975585192419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23"/>
      </bottom>
      <diagonal/>
    </border>
    <border>
      <left style="thin">
        <color indexed="23"/>
      </left>
      <right style="medium">
        <color indexed="23"/>
      </right>
      <top style="thin">
        <color indexed="23"/>
      </top>
      <bottom style="medium">
        <color indexed="23"/>
      </bottom>
      <diagonal/>
    </border>
    <border>
      <left style="thin">
        <color indexed="23"/>
      </left>
      <right style="thin">
        <color indexed="23"/>
      </right>
      <top/>
      <bottom style="thin">
        <color indexed="23"/>
      </bottom>
      <diagonal/>
    </border>
    <border>
      <left style="thin">
        <color indexed="23"/>
      </left>
      <right style="medium">
        <color indexed="23"/>
      </right>
      <top/>
      <bottom style="thin">
        <color indexed="23"/>
      </bottom>
      <diagonal/>
    </border>
    <border>
      <left style="medium">
        <color indexed="23"/>
      </left>
      <right style="thin">
        <color indexed="23"/>
      </right>
      <top/>
      <bottom style="thin">
        <color indexed="23"/>
      </bottom>
      <diagonal/>
    </border>
    <border>
      <left style="medium">
        <color indexed="23"/>
      </left>
      <right style="thin">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medium">
        <color indexed="23"/>
      </left>
      <right style="thin">
        <color indexed="23"/>
      </right>
      <top style="medium">
        <color indexed="23"/>
      </top>
      <bottom style="medium">
        <color indexed="23"/>
      </bottom>
      <diagonal/>
    </border>
    <border>
      <left style="thin">
        <color indexed="23"/>
      </left>
      <right style="thin">
        <color indexed="23"/>
      </right>
      <top style="medium">
        <color indexed="23"/>
      </top>
      <bottom style="medium">
        <color indexed="23"/>
      </bottom>
      <diagonal/>
    </border>
    <border>
      <left style="thin">
        <color indexed="23"/>
      </left>
      <right style="medium">
        <color indexed="23"/>
      </right>
      <top style="medium">
        <color indexed="23"/>
      </top>
      <bottom style="medium">
        <color indexed="2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s>
  <cellStyleXfs count="5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7"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12" fillId="0" borderId="0"/>
    <xf numFmtId="0" fontId="9" fillId="0" borderId="0"/>
    <xf numFmtId="0" fontId="39" fillId="0" borderId="0"/>
    <xf numFmtId="0" fontId="44" fillId="0" borderId="0"/>
    <xf numFmtId="0" fontId="47" fillId="0" borderId="0"/>
    <xf numFmtId="0" fontId="49" fillId="0" borderId="0"/>
    <xf numFmtId="0" fontId="50" fillId="0" borderId="0"/>
    <xf numFmtId="0" fontId="51" fillId="0" borderId="0"/>
    <xf numFmtId="0" fontId="9" fillId="0" borderId="0"/>
    <xf numFmtId="0" fontId="12" fillId="23" borderId="7" applyNumberFormat="0" applyFont="0" applyAlignment="0" applyProtection="0"/>
    <xf numFmtId="0" fontId="41" fillId="23" borderId="7" applyNumberFormat="0" applyFont="0" applyAlignment="0" applyProtection="0"/>
    <xf numFmtId="0" fontId="46" fillId="23" borderId="7" applyNumberFormat="0" applyFont="0" applyAlignment="0" applyProtection="0"/>
    <xf numFmtId="0" fontId="28" fillId="20" borderId="8" applyNumberFormat="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xf numFmtId="43" fontId="55" fillId="0" borderId="0" applyFont="0" applyFill="0" applyBorder="0" applyAlignment="0" applyProtection="0"/>
    <xf numFmtId="0" fontId="56" fillId="0" borderId="0"/>
  </cellStyleXfs>
  <cellXfs count="258">
    <xf numFmtId="0" fontId="0" fillId="0" borderId="0" xfId="0"/>
    <xf numFmtId="0" fontId="13" fillId="0" borderId="0" xfId="0" applyFont="1"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3" fillId="24" borderId="8" xfId="0" applyFont="1" applyFill="1" applyBorder="1" applyAlignment="1">
      <alignment horizontal="center" vertical="center"/>
    </xf>
    <xf numFmtId="0" fontId="13" fillId="0" borderId="0" xfId="0" applyFont="1" applyBorder="1" applyAlignment="1">
      <alignment horizontal="center" vertical="center"/>
    </xf>
    <xf numFmtId="0" fontId="13" fillId="25" borderId="8" xfId="0" applyFont="1" applyFill="1" applyBorder="1" applyAlignment="1">
      <alignment horizontal="center" vertical="center"/>
    </xf>
    <xf numFmtId="0" fontId="13" fillId="0" borderId="0" xfId="0" applyFont="1" applyBorder="1" applyAlignment="1">
      <alignment vertical="center"/>
    </xf>
    <xf numFmtId="0" fontId="13" fillId="0" borderId="0" xfId="0" quotePrefix="1" applyFont="1" applyBorder="1" applyAlignment="1">
      <alignment horizontal="center" vertical="center"/>
    </xf>
    <xf numFmtId="0" fontId="13" fillId="0" borderId="0" xfId="0" applyFont="1" applyFill="1" applyBorder="1" applyAlignment="1">
      <alignment horizontal="center" vertical="center" wrapText="1"/>
    </xf>
    <xf numFmtId="0" fontId="16" fillId="0" borderId="0" xfId="0" applyFont="1" applyBorder="1" applyAlignment="1">
      <alignment vertical="center"/>
    </xf>
    <xf numFmtId="0" fontId="13" fillId="26" borderId="1" xfId="0" applyFont="1" applyFill="1" applyBorder="1" applyAlignment="1">
      <alignment horizontal="center" vertical="center"/>
    </xf>
    <xf numFmtId="0" fontId="13" fillId="0" borderId="1" xfId="0" applyFont="1" applyBorder="1" applyAlignment="1">
      <alignment horizontal="center" vertical="center"/>
    </xf>
    <xf numFmtId="0" fontId="6" fillId="26" borderId="1" xfId="0" applyFont="1" applyFill="1" applyBorder="1" applyAlignment="1">
      <alignment horizontal="center" vertical="center"/>
    </xf>
    <xf numFmtId="0" fontId="13" fillId="26" borderId="10" xfId="0" applyFont="1" applyFill="1" applyBorder="1" applyAlignment="1">
      <alignment horizontal="center" vertical="center"/>
    </xf>
    <xf numFmtId="0" fontId="13" fillId="26" borderId="11" xfId="0" applyFont="1" applyFill="1" applyBorder="1" applyAlignment="1">
      <alignment horizontal="center" vertical="center"/>
    </xf>
    <xf numFmtId="0" fontId="13" fillId="26" borderId="12" xfId="0" applyFont="1" applyFill="1" applyBorder="1" applyAlignment="1">
      <alignment horizontal="center" vertical="center"/>
    </xf>
    <xf numFmtId="0" fontId="6" fillId="26" borderId="11" xfId="0" applyFont="1" applyFill="1" applyBorder="1" applyAlignment="1">
      <alignment horizontal="center" vertical="center"/>
    </xf>
    <xf numFmtId="0" fontId="13" fillId="26" borderId="13" xfId="0" applyFont="1" applyFill="1" applyBorder="1" applyAlignment="1">
      <alignment horizontal="center" vertical="center"/>
    </xf>
    <xf numFmtId="0" fontId="13" fillId="26" borderId="14" xfId="0" applyFont="1" applyFill="1" applyBorder="1" applyAlignment="1">
      <alignment horizontal="center" vertical="center"/>
    </xf>
    <xf numFmtId="0" fontId="13" fillId="0" borderId="13" xfId="0" applyFont="1" applyBorder="1" applyAlignment="1">
      <alignment horizontal="center" vertical="center"/>
    </xf>
    <xf numFmtId="0" fontId="6" fillId="26" borderId="13" xfId="0" applyFont="1" applyFill="1" applyBorder="1" applyAlignment="1">
      <alignment horizontal="center" vertical="center"/>
    </xf>
    <xf numFmtId="0" fontId="13" fillId="0" borderId="15" xfId="0" applyFont="1" applyBorder="1" applyAlignment="1">
      <alignment horizontal="center" vertical="center"/>
    </xf>
    <xf numFmtId="0" fontId="13" fillId="0" borderId="14" xfId="0" quotePrefix="1" applyFont="1" applyBorder="1" applyAlignment="1">
      <alignment horizontal="center" vertical="center"/>
    </xf>
    <xf numFmtId="0" fontId="13" fillId="0" borderId="16" xfId="0" applyFont="1" applyBorder="1" applyAlignment="1">
      <alignment horizontal="center" vertical="center"/>
    </xf>
    <xf numFmtId="0" fontId="13" fillId="0" borderId="10" xfId="0" quotePrefix="1" applyFont="1" applyBorder="1" applyAlignment="1">
      <alignment horizontal="center" vertical="center"/>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5" fillId="27" borderId="18" xfId="0" applyFont="1" applyFill="1" applyBorder="1" applyAlignment="1">
      <alignment horizontal="center" vertical="center"/>
    </xf>
    <xf numFmtId="0" fontId="5" fillId="27" borderId="19" xfId="0" applyFont="1" applyFill="1" applyBorder="1" applyAlignment="1">
      <alignment horizontal="center" vertical="center"/>
    </xf>
    <xf numFmtId="0" fontId="5" fillId="27" borderId="20" xfId="0" applyFont="1" applyFill="1" applyBorder="1" applyAlignment="1">
      <alignment horizontal="center" vertical="center"/>
    </xf>
    <xf numFmtId="0" fontId="5" fillId="0" borderId="0" xfId="0" applyFont="1" applyBorder="1" applyAlignment="1">
      <alignment horizontal="center" vertical="center"/>
    </xf>
    <xf numFmtId="0" fontId="5" fillId="28" borderId="0" xfId="0" applyFont="1" applyFill="1" applyBorder="1" applyAlignment="1">
      <alignment horizontal="center" vertical="center"/>
    </xf>
    <xf numFmtId="0" fontId="13" fillId="25" borderId="0" xfId="0" applyFont="1" applyFill="1" applyBorder="1" applyAlignment="1">
      <alignment horizontal="center" vertical="center"/>
    </xf>
    <xf numFmtId="0" fontId="13" fillId="25" borderId="0" xfId="0" applyFont="1" applyFill="1" applyBorder="1" applyAlignment="1">
      <alignment horizontal="left" vertical="center"/>
    </xf>
    <xf numFmtId="0" fontId="17" fillId="25" borderId="0" xfId="0" applyFont="1" applyFill="1" applyBorder="1" applyAlignment="1">
      <alignment horizontal="center" vertical="center"/>
    </xf>
    <xf numFmtId="0" fontId="13" fillId="29" borderId="1" xfId="0" quotePrefix="1" applyFont="1" applyFill="1" applyBorder="1" applyAlignment="1">
      <alignment horizontal="center" vertical="center"/>
    </xf>
    <xf numFmtId="0" fontId="13" fillId="29" borderId="13" xfId="0" quotePrefix="1" applyFont="1" applyFill="1" applyBorder="1" applyAlignment="1">
      <alignment horizontal="center" vertical="center"/>
    </xf>
    <xf numFmtId="0" fontId="13" fillId="29" borderId="13" xfId="0" applyFont="1" applyFill="1" applyBorder="1" applyAlignment="1">
      <alignment horizontal="center" vertical="center"/>
    </xf>
    <xf numFmtId="0" fontId="13" fillId="29" borderId="1" xfId="0" applyFont="1" applyFill="1" applyBorder="1" applyAlignment="1">
      <alignment horizontal="center" vertical="center"/>
    </xf>
    <xf numFmtId="0" fontId="13" fillId="29" borderId="11" xfId="0" applyFont="1" applyFill="1" applyBorder="1" applyAlignment="1">
      <alignment horizontal="center" vertical="center"/>
    </xf>
    <xf numFmtId="0" fontId="18" fillId="26" borderId="15" xfId="0" applyFont="1" applyFill="1" applyBorder="1" applyAlignment="1">
      <alignment horizontal="center" vertical="center"/>
    </xf>
    <xf numFmtId="0" fontId="18" fillId="26" borderId="16" xfId="0" applyFont="1" applyFill="1" applyBorder="1" applyAlignment="1">
      <alignment horizontal="center" vertical="center"/>
    </xf>
    <xf numFmtId="0" fontId="18" fillId="26" borderId="17" xfId="0" applyFont="1" applyFill="1" applyBorder="1" applyAlignment="1">
      <alignment horizontal="center" vertical="center"/>
    </xf>
    <xf numFmtId="0" fontId="10" fillId="26" borderId="21" xfId="0" applyFont="1" applyFill="1" applyBorder="1" applyAlignment="1">
      <alignment horizontal="center" vertical="center"/>
    </xf>
    <xf numFmtId="0" fontId="13" fillId="0" borderId="21" xfId="0" quotePrefix="1" applyFont="1" applyBorder="1" applyAlignment="1">
      <alignment horizontal="center" vertical="center"/>
    </xf>
    <xf numFmtId="0" fontId="13" fillId="0" borderId="21" xfId="0" applyFont="1" applyBorder="1" applyAlignment="1">
      <alignment horizontal="center" vertical="center"/>
    </xf>
    <xf numFmtId="0" fontId="15" fillId="30" borderId="21" xfId="0" applyFont="1" applyFill="1" applyBorder="1" applyAlignment="1">
      <alignment horizontal="center" vertical="center"/>
    </xf>
    <xf numFmtId="0" fontId="15" fillId="27" borderId="21" xfId="0" applyFont="1" applyFill="1" applyBorder="1" applyAlignment="1">
      <alignment horizontal="center" vertical="center"/>
    </xf>
    <xf numFmtId="0" fontId="18" fillId="26" borderId="21" xfId="0" applyFont="1" applyFill="1" applyBorder="1" applyAlignment="1">
      <alignment horizontal="center" vertical="center"/>
    </xf>
    <xf numFmtId="0" fontId="11" fillId="26" borderId="21" xfId="0" applyFont="1" applyFill="1" applyBorder="1" applyAlignment="1">
      <alignment horizontal="center" vertical="center"/>
    </xf>
    <xf numFmtId="0" fontId="13" fillId="25" borderId="0" xfId="0" applyFont="1" applyFill="1" applyAlignment="1">
      <alignment horizontal="center" vertical="center"/>
    </xf>
    <xf numFmtId="0" fontId="36" fillId="26" borderId="21" xfId="0" applyFont="1" applyFill="1" applyBorder="1" applyAlignment="1">
      <alignment horizontal="center"/>
    </xf>
    <xf numFmtId="0" fontId="36" fillId="26" borderId="22" xfId="0" applyFont="1" applyFill="1" applyBorder="1" applyAlignment="1">
      <alignment horizontal="center"/>
    </xf>
    <xf numFmtId="0" fontId="15" fillId="27" borderId="23" xfId="0" applyFont="1" applyFill="1" applyBorder="1" applyAlignment="1">
      <alignment horizontal="center" vertical="center"/>
    </xf>
    <xf numFmtId="0" fontId="16" fillId="0" borderId="0" xfId="0" applyFont="1" applyBorder="1" applyAlignment="1">
      <alignment horizontal="center" vertical="center"/>
    </xf>
    <xf numFmtId="0" fontId="18" fillId="26" borderId="24" xfId="0" applyFont="1" applyFill="1" applyBorder="1" applyAlignment="1">
      <alignment horizontal="center" vertical="center"/>
    </xf>
    <xf numFmtId="0" fontId="15" fillId="31" borderId="21" xfId="0" applyFont="1" applyFill="1" applyBorder="1" applyAlignment="1">
      <alignment horizontal="center" vertical="center"/>
    </xf>
    <xf numFmtId="0" fontId="15" fillId="32" borderId="21" xfId="0" applyFont="1" applyFill="1" applyBorder="1" applyAlignment="1">
      <alignment horizontal="center" vertical="center"/>
    </xf>
    <xf numFmtId="0" fontId="15" fillId="33" borderId="21" xfId="0" applyFont="1" applyFill="1" applyBorder="1" applyAlignment="1">
      <alignment horizontal="center" vertical="center"/>
    </xf>
    <xf numFmtId="0" fontId="15" fillId="34" borderId="21" xfId="0" applyFont="1" applyFill="1" applyBorder="1" applyAlignment="1">
      <alignment horizontal="center" vertical="center"/>
    </xf>
    <xf numFmtId="0" fontId="15" fillId="35" borderId="21" xfId="0" applyFont="1" applyFill="1" applyBorder="1" applyAlignment="1">
      <alignment horizontal="center" vertical="center"/>
    </xf>
    <xf numFmtId="0" fontId="15" fillId="26" borderId="21" xfId="0" applyFont="1" applyFill="1" applyBorder="1" applyAlignment="1">
      <alignment horizontal="center" vertical="center"/>
    </xf>
    <xf numFmtId="0" fontId="15" fillId="36" borderId="21" xfId="0" applyFont="1" applyFill="1" applyBorder="1" applyAlignment="1">
      <alignment horizontal="center" vertical="center"/>
    </xf>
    <xf numFmtId="0" fontId="15" fillId="37" borderId="21" xfId="0" applyFont="1" applyFill="1" applyBorder="1" applyAlignment="1">
      <alignment horizontal="center" vertical="center"/>
    </xf>
    <xf numFmtId="0" fontId="15" fillId="38" borderId="21" xfId="0" applyFont="1" applyFill="1" applyBorder="1" applyAlignment="1">
      <alignment horizontal="center" vertical="center"/>
    </xf>
    <xf numFmtId="0" fontId="38" fillId="26" borderId="21" xfId="48" applyFont="1" applyFill="1" applyBorder="1" applyAlignment="1">
      <alignment horizontal="left" wrapText="1"/>
    </xf>
    <xf numFmtId="0" fontId="38" fillId="0" borderId="0" xfId="0" applyFont="1" applyBorder="1" applyAlignment="1">
      <alignment horizontal="center" vertical="center"/>
    </xf>
    <xf numFmtId="0" fontId="3" fillId="27" borderId="23" xfId="0" applyFont="1" applyFill="1" applyBorder="1" applyAlignment="1">
      <alignment horizontal="center" vertical="center"/>
    </xf>
    <xf numFmtId="0" fontId="0" fillId="0" borderId="21" xfId="0" applyBorder="1"/>
    <xf numFmtId="0" fontId="43" fillId="40" borderId="21" xfId="0" applyFont="1" applyFill="1" applyBorder="1"/>
    <xf numFmtId="0" fontId="43" fillId="0" borderId="21" xfId="0" applyFont="1" applyBorder="1" applyAlignment="1">
      <alignment horizontal="center"/>
    </xf>
    <xf numFmtId="0" fontId="13" fillId="41" borderId="21" xfId="0" applyFont="1" applyFill="1" applyBorder="1" applyAlignment="1">
      <alignment horizontal="center" vertical="center"/>
    </xf>
    <xf numFmtId="0" fontId="53" fillId="41" borderId="21" xfId="0" applyFont="1" applyFill="1" applyBorder="1" applyAlignment="1">
      <alignment horizontal="center" vertical="center"/>
    </xf>
    <xf numFmtId="0" fontId="15" fillId="42" borderId="21" xfId="0" applyFont="1" applyFill="1" applyBorder="1" applyAlignment="1">
      <alignment horizontal="center" vertical="center"/>
    </xf>
    <xf numFmtId="0" fontId="15" fillId="43" borderId="21" xfId="0" applyFont="1" applyFill="1" applyBorder="1" applyAlignment="1">
      <alignment horizontal="center" vertical="center"/>
    </xf>
    <xf numFmtId="0" fontId="15" fillId="44" borderId="21" xfId="0" applyFont="1" applyFill="1" applyBorder="1" applyAlignment="1">
      <alignment horizontal="center" vertical="center"/>
    </xf>
    <xf numFmtId="0" fontId="15" fillId="45" borderId="21" xfId="0" applyFont="1" applyFill="1" applyBorder="1" applyAlignment="1">
      <alignment horizontal="center" vertical="center"/>
    </xf>
    <xf numFmtId="0" fontId="15" fillId="46" borderId="21" xfId="0" applyFont="1" applyFill="1" applyBorder="1" applyAlignment="1">
      <alignment horizontal="center" vertical="center"/>
    </xf>
    <xf numFmtId="0" fontId="15" fillId="47" borderId="21" xfId="0" applyFont="1" applyFill="1" applyBorder="1" applyAlignment="1">
      <alignment horizontal="center" vertical="center"/>
    </xf>
    <xf numFmtId="0" fontId="13" fillId="0" borderId="0" xfId="0" applyFont="1" applyAlignment="1">
      <alignment vertical="center"/>
    </xf>
    <xf numFmtId="0" fontId="48" fillId="0" borderId="21" xfId="0" applyFont="1" applyBorder="1" applyAlignment="1">
      <alignment vertical="center"/>
    </xf>
    <xf numFmtId="0" fontId="54" fillId="0" borderId="21" xfId="0" applyFont="1" applyBorder="1" applyAlignment="1">
      <alignment horizontal="center" vertical="center" wrapText="1"/>
    </xf>
    <xf numFmtId="0" fontId="54" fillId="0" borderId="21" xfId="0" applyFont="1" applyBorder="1" applyAlignment="1">
      <alignment vertical="center" wrapText="1"/>
    </xf>
    <xf numFmtId="0" fontId="54" fillId="0" borderId="21" xfId="0" applyFont="1" applyBorder="1" applyAlignment="1">
      <alignment horizontal="right" vertical="center" wrapText="1"/>
    </xf>
    <xf numFmtId="0" fontId="54" fillId="42" borderId="21" xfId="0" applyFont="1" applyFill="1" applyBorder="1" applyAlignment="1">
      <alignment vertical="center" wrapText="1"/>
    </xf>
    <xf numFmtId="0" fontId="4" fillId="0" borderId="21" xfId="45" applyFont="1" applyFill="1" applyBorder="1" applyAlignment="1">
      <alignment horizontal="center" wrapText="1"/>
    </xf>
    <xf numFmtId="0" fontId="9" fillId="0" borderId="21" xfId="45" applyFont="1" applyFill="1" applyBorder="1" applyAlignment="1">
      <alignment horizontal="center"/>
    </xf>
    <xf numFmtId="0" fontId="11" fillId="26" borderId="24" xfId="0" applyFont="1" applyFill="1" applyBorder="1" applyAlignment="1">
      <alignment horizontal="center" vertical="center"/>
    </xf>
    <xf numFmtId="0" fontId="9" fillId="50" borderId="21" xfId="45" applyFont="1" applyFill="1" applyBorder="1" applyAlignment="1">
      <alignment horizontal="left" wrapText="1"/>
    </xf>
    <xf numFmtId="0" fontId="18" fillId="26" borderId="24" xfId="0" applyFont="1" applyFill="1" applyBorder="1" applyAlignment="1">
      <alignment horizontal="center" vertical="top" wrapText="1"/>
    </xf>
    <xf numFmtId="0" fontId="52" fillId="50" borderId="21" xfId="0" applyFont="1" applyFill="1" applyBorder="1" applyAlignment="1">
      <alignment horizontal="left" vertical="top" wrapText="1" indent="1"/>
    </xf>
    <xf numFmtId="0" fontId="9" fillId="50" borderId="21" xfId="45" applyFont="1" applyFill="1" applyBorder="1" applyAlignment="1">
      <alignment horizontal="center" wrapText="1"/>
    </xf>
    <xf numFmtId="0" fontId="38" fillId="26" borderId="21" xfId="48" applyFont="1" applyFill="1" applyBorder="1" applyAlignment="1">
      <alignment horizontal="center" wrapText="1"/>
    </xf>
    <xf numFmtId="0" fontId="9" fillId="50" borderId="21" xfId="0" applyFont="1" applyFill="1" applyBorder="1" applyAlignment="1">
      <alignment horizontal="center" vertical="center" wrapText="1"/>
    </xf>
    <xf numFmtId="0" fontId="4" fillId="28" borderId="0" xfId="0" applyFont="1" applyFill="1" applyBorder="1" applyAlignment="1">
      <alignment horizontal="center" vertical="center"/>
    </xf>
    <xf numFmtId="0" fontId="13" fillId="0" borderId="21" xfId="0" applyFont="1" applyFill="1" applyBorder="1" applyAlignment="1">
      <alignment horizontal="center" vertical="center"/>
    </xf>
    <xf numFmtId="0" fontId="4" fillId="0" borderId="0" xfId="0" applyFont="1" applyBorder="1" applyAlignment="1">
      <alignment horizontal="center" vertical="center"/>
    </xf>
    <xf numFmtId="0" fontId="15" fillId="25" borderId="0" xfId="0" applyFont="1" applyFill="1" applyBorder="1" applyAlignment="1">
      <alignment horizontal="center" vertical="center"/>
    </xf>
    <xf numFmtId="0" fontId="4" fillId="24" borderId="8" xfId="0"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Border="1" applyAlignment="1">
      <alignment horizontal="center" vertical="center"/>
    </xf>
    <xf numFmtId="164" fontId="13" fillId="25" borderId="8" xfId="0" applyNumberFormat="1" applyFont="1" applyFill="1" applyBorder="1" applyAlignment="1">
      <alignment horizontal="center" vertical="center"/>
    </xf>
    <xf numFmtId="1" fontId="13" fillId="25" borderId="8" xfId="0" applyNumberFormat="1" applyFont="1" applyFill="1" applyBorder="1" applyAlignment="1">
      <alignment horizontal="center" vertical="center"/>
    </xf>
    <xf numFmtId="0" fontId="3" fillId="27" borderId="21" xfId="0" applyFont="1" applyFill="1" applyBorder="1" applyAlignment="1">
      <alignment horizontal="center" vertical="center"/>
    </xf>
    <xf numFmtId="1" fontId="4" fillId="0" borderId="0" xfId="0" applyNumberFormat="1" applyFont="1" applyBorder="1" applyAlignment="1">
      <alignment horizontal="center" vertical="center"/>
    </xf>
    <xf numFmtId="1" fontId="4" fillId="0" borderId="26" xfId="0" applyNumberFormat="1" applyFont="1" applyBorder="1" applyAlignment="1">
      <alignment horizontal="center" vertical="center"/>
    </xf>
    <xf numFmtId="1" fontId="4" fillId="0" borderId="25" xfId="0" applyNumberFormat="1" applyFont="1" applyBorder="1" applyAlignment="1">
      <alignment horizontal="center" vertical="center"/>
    </xf>
    <xf numFmtId="1" fontId="3" fillId="0" borderId="0" xfId="0" applyNumberFormat="1" applyFont="1" applyBorder="1" applyAlignment="1">
      <alignment horizontal="center" vertical="center"/>
    </xf>
    <xf numFmtId="1" fontId="3" fillId="27" borderId="21" xfId="56" applyNumberFormat="1" applyFont="1" applyFill="1" applyBorder="1" applyAlignment="1">
      <alignment horizontal="center" vertical="center"/>
    </xf>
    <xf numFmtId="1" fontId="4" fillId="0" borderId="0" xfId="56" applyNumberFormat="1" applyFont="1" applyBorder="1" applyAlignment="1">
      <alignment horizontal="center" vertical="center"/>
    </xf>
    <xf numFmtId="1" fontId="4" fillId="0" borderId="26" xfId="56" applyNumberFormat="1" applyFont="1" applyBorder="1" applyAlignment="1">
      <alignment horizontal="center" vertical="center"/>
    </xf>
    <xf numFmtId="1" fontId="4" fillId="0" borderId="25" xfId="56" applyNumberFormat="1" applyFont="1" applyBorder="1" applyAlignment="1">
      <alignment horizontal="center" vertical="center"/>
    </xf>
    <xf numFmtId="1" fontId="3" fillId="0" borderId="0" xfId="56" applyNumberFormat="1" applyFont="1" applyBorder="1" applyAlignment="1">
      <alignment horizontal="center" vertical="center"/>
    </xf>
    <xf numFmtId="1" fontId="16" fillId="0" borderId="0" xfId="56" applyNumberFormat="1" applyFont="1" applyBorder="1" applyAlignment="1">
      <alignment horizontal="center" vertical="center"/>
    </xf>
    <xf numFmtId="1" fontId="4" fillId="0" borderId="24" xfId="56" applyNumberFormat="1" applyFont="1" applyFill="1" applyBorder="1" applyAlignment="1">
      <alignment horizontal="center" wrapText="1"/>
    </xf>
    <xf numFmtId="1" fontId="9" fillId="0" borderId="21" xfId="45" applyNumberFormat="1" applyFont="1" applyFill="1" applyBorder="1" applyAlignment="1">
      <alignment horizontal="center"/>
    </xf>
    <xf numFmtId="1" fontId="4" fillId="0" borderId="21" xfId="45" applyNumberFormat="1" applyFont="1" applyFill="1" applyBorder="1" applyAlignment="1">
      <alignment horizontal="center" wrapText="1"/>
    </xf>
    <xf numFmtId="1" fontId="3" fillId="33" borderId="24" xfId="56" applyNumberFormat="1" applyFont="1" applyFill="1" applyBorder="1" applyAlignment="1">
      <alignment horizontal="center" vertical="center"/>
    </xf>
    <xf numFmtId="1" fontId="3" fillId="31" borderId="24" xfId="56" applyNumberFormat="1" applyFont="1" applyFill="1" applyBorder="1" applyAlignment="1">
      <alignment horizontal="center" vertical="center"/>
    </xf>
    <xf numFmtId="1" fontId="3" fillId="36" borderId="24" xfId="56" applyNumberFormat="1" applyFont="1" applyFill="1" applyBorder="1" applyAlignment="1">
      <alignment horizontal="center" vertical="center"/>
    </xf>
    <xf numFmtId="1" fontId="3" fillId="27" borderId="24" xfId="56" applyNumberFormat="1" applyFont="1" applyFill="1" applyBorder="1" applyAlignment="1">
      <alignment horizontal="center" vertical="center"/>
    </xf>
    <xf numFmtId="1" fontId="3" fillId="30" borderId="24" xfId="56" applyNumberFormat="1" applyFont="1" applyFill="1" applyBorder="1" applyAlignment="1">
      <alignment horizontal="center" vertical="center"/>
    </xf>
    <xf numFmtId="1" fontId="3" fillId="38" borderId="24" xfId="56" applyNumberFormat="1" applyFont="1" applyFill="1" applyBorder="1" applyAlignment="1">
      <alignment horizontal="center" vertical="center"/>
    </xf>
    <xf numFmtId="0" fontId="57" fillId="52" borderId="0" xfId="57" applyFont="1" applyFill="1"/>
    <xf numFmtId="0" fontId="56" fillId="0" borderId="0" xfId="57"/>
    <xf numFmtId="0" fontId="13" fillId="25" borderId="0" xfId="0" applyFont="1" applyFill="1" applyBorder="1" applyAlignment="1">
      <alignment horizontal="left" vertical="center"/>
    </xf>
    <xf numFmtId="0" fontId="4" fillId="25" borderId="0" xfId="0" applyFont="1" applyFill="1" applyBorder="1" applyAlignment="1">
      <alignment horizontal="left" vertical="center"/>
    </xf>
    <xf numFmtId="0" fontId="58" fillId="50" borderId="21" xfId="45" applyFont="1" applyFill="1" applyBorder="1" applyAlignment="1">
      <alignment horizontal="center" wrapText="1"/>
    </xf>
    <xf numFmtId="1" fontId="9" fillId="50" borderId="21" xfId="45" applyNumberFormat="1" applyFont="1" applyFill="1" applyBorder="1" applyAlignment="1">
      <alignment horizontal="center" wrapText="1"/>
    </xf>
    <xf numFmtId="1" fontId="9" fillId="50" borderId="21" xfId="0" applyNumberFormat="1" applyFont="1" applyFill="1" applyBorder="1" applyAlignment="1">
      <alignment horizontal="center" vertical="center" wrapText="1"/>
    </xf>
    <xf numFmtId="1" fontId="4" fillId="0" borderId="0" xfId="56" applyNumberFormat="1" applyFont="1" applyFill="1" applyBorder="1" applyAlignment="1">
      <alignment horizontal="center" vertical="center"/>
    </xf>
    <xf numFmtId="0" fontId="58" fillId="26" borderId="24" xfId="0" applyFont="1" applyFill="1" applyBorder="1" applyAlignment="1">
      <alignment horizontal="center" vertical="center"/>
    </xf>
    <xf numFmtId="0" fontId="58" fillId="26" borderId="21" xfId="0" applyFont="1" applyFill="1" applyBorder="1" applyAlignment="1">
      <alignment horizontal="center" vertical="center"/>
    </xf>
    <xf numFmtId="0" fontId="58" fillId="26" borderId="24" xfId="0" applyFont="1" applyFill="1" applyBorder="1" applyAlignment="1">
      <alignment horizontal="center" vertical="top" wrapText="1"/>
    </xf>
    <xf numFmtId="0" fontId="4" fillId="0" borderId="0" xfId="0" applyFont="1" applyBorder="1" applyAlignment="1">
      <alignment vertical="center"/>
    </xf>
    <xf numFmtId="0" fontId="4" fillId="0" borderId="0" xfId="0" applyFont="1" applyBorder="1" applyAlignment="1">
      <alignment horizontal="center" vertical="center" wrapText="1"/>
    </xf>
    <xf numFmtId="1" fontId="4" fillId="0" borderId="0" xfId="56" applyNumberFormat="1" applyFont="1" applyBorder="1" applyAlignment="1">
      <alignment horizontal="center" vertical="center" wrapText="1"/>
    </xf>
    <xf numFmtId="0" fontId="9" fillId="26" borderId="21" xfId="0" applyFont="1" applyFill="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1" fontId="4" fillId="0" borderId="32" xfId="56" applyNumberFormat="1" applyFont="1" applyBorder="1" applyAlignment="1">
      <alignment horizontal="center" vertical="center"/>
    </xf>
    <xf numFmtId="1" fontId="4" fillId="0" borderId="27" xfId="56" applyNumberFormat="1" applyFont="1" applyBorder="1" applyAlignment="1">
      <alignment horizontal="center" vertical="center"/>
    </xf>
    <xf numFmtId="1" fontId="4" fillId="0" borderId="28" xfId="56" applyNumberFormat="1" applyFont="1" applyBorder="1" applyAlignment="1">
      <alignment horizontal="center" vertical="center"/>
    </xf>
    <xf numFmtId="0" fontId="4" fillId="0" borderId="28" xfId="0" applyFont="1" applyBorder="1" applyAlignment="1">
      <alignment horizontal="center" vertical="center"/>
    </xf>
    <xf numFmtId="1" fontId="3" fillId="33" borderId="21" xfId="0" applyNumberFormat="1" applyFont="1" applyFill="1" applyBorder="1" applyAlignment="1">
      <alignment horizontal="center" vertical="center"/>
    </xf>
    <xf numFmtId="1" fontId="3" fillId="31" borderId="21" xfId="0" applyNumberFormat="1" applyFont="1" applyFill="1" applyBorder="1" applyAlignment="1">
      <alignment horizontal="center" vertical="center"/>
    </xf>
    <xf numFmtId="1" fontId="3" fillId="36" borderId="21" xfId="0" applyNumberFormat="1" applyFont="1" applyFill="1" applyBorder="1" applyAlignment="1">
      <alignment horizontal="center" vertical="center"/>
    </xf>
    <xf numFmtId="1" fontId="3" fillId="49" borderId="21" xfId="0" applyNumberFormat="1" applyFont="1" applyFill="1" applyBorder="1" applyAlignment="1">
      <alignment horizontal="center" vertical="center"/>
    </xf>
    <xf numFmtId="1" fontId="3" fillId="30" borderId="21" xfId="0" applyNumberFormat="1" applyFont="1" applyFill="1" applyBorder="1" applyAlignment="1">
      <alignment horizontal="center" vertical="center"/>
    </xf>
    <xf numFmtId="1" fontId="3" fillId="44" borderId="21" xfId="0" applyNumberFormat="1" applyFont="1" applyFill="1" applyBorder="1" applyAlignment="1">
      <alignment horizontal="center" vertical="center"/>
    </xf>
    <xf numFmtId="1" fontId="9" fillId="26" borderId="21" xfId="0" applyNumberFormat="1" applyFont="1" applyFill="1" applyBorder="1" applyAlignment="1">
      <alignment horizontal="center" vertical="center"/>
    </xf>
    <xf numFmtId="1" fontId="4" fillId="0" borderId="21" xfId="0" applyNumberFormat="1" applyFont="1" applyBorder="1" applyAlignment="1">
      <alignment horizontal="center" vertical="center"/>
    </xf>
    <xf numFmtId="1" fontId="3" fillId="27" borderId="21" xfId="0" applyNumberFormat="1" applyFont="1" applyFill="1" applyBorder="1" applyAlignment="1">
      <alignment horizontal="center" vertical="center"/>
    </xf>
    <xf numFmtId="1" fontId="3" fillId="38" borderId="21" xfId="0" applyNumberFormat="1" applyFont="1" applyFill="1" applyBorder="1" applyAlignment="1">
      <alignment horizontal="center" vertical="center"/>
    </xf>
    <xf numFmtId="1" fontId="4" fillId="0" borderId="28" xfId="0" applyNumberFormat="1" applyFont="1" applyBorder="1" applyAlignment="1">
      <alignment horizontal="center" vertical="center"/>
    </xf>
    <xf numFmtId="1" fontId="4" fillId="0" borderId="32" xfId="0" applyNumberFormat="1" applyFont="1" applyBorder="1" applyAlignment="1">
      <alignment horizontal="center" vertical="center"/>
    </xf>
    <xf numFmtId="0" fontId="9" fillId="50" borderId="21" xfId="0" applyFont="1" applyFill="1" applyBorder="1" applyAlignment="1">
      <alignment horizontal="center" vertical="top" wrapText="1"/>
    </xf>
    <xf numFmtId="164" fontId="4" fillId="0" borderId="0" xfId="0" applyNumberFormat="1" applyFont="1" applyBorder="1" applyAlignment="1">
      <alignment horizontal="center" vertical="center"/>
    </xf>
    <xf numFmtId="1" fontId="4" fillId="0" borderId="27" xfId="0" applyNumberFormat="1" applyFont="1" applyBorder="1" applyAlignment="1">
      <alignment horizontal="center" vertical="center"/>
    </xf>
    <xf numFmtId="1" fontId="9" fillId="50" borderId="21" xfId="0" applyNumberFormat="1" applyFont="1" applyFill="1" applyBorder="1" applyAlignment="1">
      <alignment horizontal="center" vertical="top" wrapText="1"/>
    </xf>
    <xf numFmtId="1" fontId="3" fillId="48" borderId="21" xfId="0" applyNumberFormat="1" applyFont="1" applyFill="1" applyBorder="1" applyAlignment="1">
      <alignment horizontal="center" vertical="center"/>
    </xf>
    <xf numFmtId="1" fontId="3" fillId="51" borderId="2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 fontId="4" fillId="0" borderId="0" xfId="0" quotePrefix="1" applyNumberFormat="1" applyFont="1" applyBorder="1" applyAlignment="1">
      <alignment horizontal="center" vertical="center"/>
    </xf>
    <xf numFmtId="0" fontId="58" fillId="50" borderId="21" xfId="0" applyFont="1" applyFill="1" applyBorder="1" applyAlignment="1">
      <alignment horizontal="center" vertical="center" wrapText="1"/>
    </xf>
    <xf numFmtId="0" fontId="58" fillId="50" borderId="21" xfId="0" applyFont="1" applyFill="1" applyBorder="1" applyAlignment="1">
      <alignment horizontal="center" vertical="top" wrapText="1"/>
    </xf>
    <xf numFmtId="1" fontId="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4" fillId="0" borderId="0" xfId="0" applyNumberFormat="1" applyFont="1" applyFill="1" applyBorder="1" applyAlignment="1">
      <alignment horizontal="center" vertical="center" wrapText="1"/>
    </xf>
    <xf numFmtId="0" fontId="3" fillId="27" borderId="24" xfId="0" applyFont="1" applyFill="1" applyBorder="1" applyAlignment="1">
      <alignment horizontal="center" vertical="center"/>
    </xf>
    <xf numFmtId="0" fontId="4" fillId="0" borderId="0" xfId="0" applyFont="1" applyBorder="1" applyAlignment="1">
      <alignment horizontal="center"/>
    </xf>
    <xf numFmtId="0" fontId="3" fillId="33" borderId="21" xfId="0" applyFont="1" applyFill="1" applyBorder="1" applyAlignment="1">
      <alignment horizontal="center" vertical="center"/>
    </xf>
    <xf numFmtId="0" fontId="3" fillId="31" borderId="21" xfId="0" applyFont="1" applyFill="1" applyBorder="1" applyAlignment="1">
      <alignment horizontal="center"/>
    </xf>
    <xf numFmtId="0" fontId="3" fillId="36" borderId="21" xfId="0" applyFont="1" applyFill="1" applyBorder="1" applyAlignment="1">
      <alignment horizontal="center" vertical="center"/>
    </xf>
    <xf numFmtId="0" fontId="3" fillId="30" borderId="21" xfId="0" applyFont="1" applyFill="1" applyBorder="1" applyAlignment="1">
      <alignment horizontal="center" vertical="center"/>
    </xf>
    <xf numFmtId="0" fontId="3" fillId="38" borderId="21" xfId="0" applyFont="1" applyFill="1" applyBorder="1" applyAlignment="1">
      <alignment horizontal="center" vertical="center"/>
    </xf>
    <xf numFmtId="1" fontId="4" fillId="0" borderId="0" xfId="0" applyNumberFormat="1" applyFont="1" applyBorder="1" applyAlignment="1">
      <alignment horizontal="center" vertical="center" wrapText="1"/>
    </xf>
    <xf numFmtId="1" fontId="3" fillId="33" borderId="24" xfId="0" applyNumberFormat="1" applyFont="1" applyFill="1" applyBorder="1" applyAlignment="1">
      <alignment horizontal="center" vertical="center"/>
    </xf>
    <xf numFmtId="1" fontId="3" fillId="31" borderId="24" xfId="0" applyNumberFormat="1" applyFont="1" applyFill="1" applyBorder="1" applyAlignment="1">
      <alignment horizontal="center" vertical="center"/>
    </xf>
    <xf numFmtId="1" fontId="3" fillId="36" borderId="24" xfId="0" applyNumberFormat="1" applyFont="1" applyFill="1" applyBorder="1" applyAlignment="1">
      <alignment horizontal="center" vertical="center"/>
    </xf>
    <xf numFmtId="1" fontId="3" fillId="27" borderId="24" xfId="0" applyNumberFormat="1" applyFont="1" applyFill="1" applyBorder="1" applyAlignment="1">
      <alignment horizontal="center" vertical="center"/>
    </xf>
    <xf numFmtId="1" fontId="3" fillId="30" borderId="24" xfId="0" applyNumberFormat="1" applyFont="1" applyFill="1" applyBorder="1" applyAlignment="1">
      <alignment horizontal="center" vertical="center"/>
    </xf>
    <xf numFmtId="1" fontId="3" fillId="38" borderId="24" xfId="0" applyNumberFormat="1" applyFont="1" applyFill="1" applyBorder="1" applyAlignment="1">
      <alignment horizontal="center" vertical="center"/>
    </xf>
    <xf numFmtId="1" fontId="4" fillId="0" borderId="0" xfId="56" applyNumberFormat="1" applyFont="1" applyBorder="1" applyAlignment="1">
      <alignment horizontal="center" vertical="center"/>
    </xf>
    <xf numFmtId="0" fontId="4" fillId="0" borderId="0" xfId="0" applyFont="1" applyBorder="1" applyAlignment="1">
      <alignment horizontal="center" vertical="center"/>
    </xf>
    <xf numFmtId="1" fontId="4" fillId="0" borderId="0" xfId="56" applyNumberFormat="1" applyFont="1" applyBorder="1" applyAlignment="1">
      <alignment horizontal="center" vertical="center"/>
    </xf>
    <xf numFmtId="1"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60" fillId="0" borderId="0" xfId="0" applyFont="1" applyAlignment="1">
      <alignment horizontal="center"/>
    </xf>
    <xf numFmtId="0" fontId="52" fillId="0" borderId="0" xfId="0" applyFont="1"/>
    <xf numFmtId="0" fontId="52" fillId="0" borderId="0" xfId="0" applyFont="1" applyAlignment="1">
      <alignment horizontal="center" vertical="center"/>
    </xf>
    <xf numFmtId="0" fontId="52" fillId="0" borderId="0" xfId="0" applyFont="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56" fillId="0" borderId="0" xfId="57" applyFill="1"/>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52" fillId="0" borderId="0" xfId="0" applyFont="1" applyFill="1" applyAlignment="1">
      <alignment vertical="center" wrapText="1"/>
    </xf>
    <xf numFmtId="0" fontId="60" fillId="0" borderId="0" xfId="0" applyFont="1" applyFill="1" applyAlignment="1">
      <alignment horizontal="center"/>
    </xf>
    <xf numFmtId="0" fontId="56" fillId="42" borderId="0" xfId="57" applyFill="1"/>
    <xf numFmtId="1" fontId="4" fillId="0" borderId="0" xfId="56" applyNumberFormat="1" applyFont="1" applyBorder="1" applyAlignment="1">
      <alignment horizontal="center" vertical="center"/>
    </xf>
    <xf numFmtId="0" fontId="4" fillId="0" borderId="0" xfId="0" applyFont="1" applyBorder="1" applyAlignment="1">
      <alignment horizontal="center" vertical="center"/>
    </xf>
    <xf numFmtId="1" fontId="4" fillId="0" borderId="0" xfId="56" applyNumberFormat="1" applyFont="1" applyBorder="1" applyAlignment="1">
      <alignment horizontal="center" vertical="center"/>
    </xf>
    <xf numFmtId="0" fontId="4" fillId="0" borderId="0" xfId="0" applyFont="1" applyBorder="1" applyAlignment="1">
      <alignment horizontal="center" vertical="center"/>
    </xf>
    <xf numFmtId="1" fontId="4" fillId="0" borderId="21" xfId="56" applyNumberFormat="1" applyFont="1" applyFill="1" applyBorder="1" applyAlignment="1">
      <alignment horizontal="center" wrapText="1"/>
    </xf>
    <xf numFmtId="0" fontId="18" fillId="26" borderId="21" xfId="0" applyFont="1" applyFill="1" applyBorder="1" applyAlignment="1">
      <alignment horizontal="center" vertical="top"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1"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9" fillId="26" borderId="24" xfId="0" applyFont="1" applyFill="1" applyBorder="1" applyAlignment="1">
      <alignment horizontal="center" vertical="center"/>
    </xf>
    <xf numFmtId="0" fontId="63" fillId="28" borderId="0" xfId="0" applyFont="1" applyFill="1" applyBorder="1" applyAlignment="1">
      <alignment horizontal="center" vertical="center"/>
    </xf>
    <xf numFmtId="0" fontId="61" fillId="53" borderId="0" xfId="0" applyFont="1" applyFill="1" applyAlignment="1">
      <alignment horizontal="center" vertical="center"/>
    </xf>
    <xf numFmtId="0" fontId="15" fillId="25" borderId="8" xfId="0" applyFont="1" applyFill="1" applyBorder="1" applyAlignment="1">
      <alignment horizontal="center" vertical="center"/>
    </xf>
    <xf numFmtId="0" fontId="15" fillId="39" borderId="8" xfId="0" applyFont="1" applyFill="1" applyBorder="1" applyAlignment="1">
      <alignment horizontal="center" vertical="center" textRotation="90" wrapText="1"/>
    </xf>
    <xf numFmtId="0" fontId="15" fillId="25" borderId="0" xfId="0" applyFont="1" applyFill="1" applyBorder="1" applyAlignment="1">
      <alignment horizontal="left"/>
    </xf>
    <xf numFmtId="0" fontId="13" fillId="25" borderId="0" xfId="0" applyFont="1" applyFill="1" applyBorder="1" applyAlignment="1">
      <alignment vertical="center" wrapText="1"/>
    </xf>
    <xf numFmtId="0" fontId="13" fillId="25" borderId="0" xfId="0" applyFont="1" applyFill="1" applyBorder="1" applyAlignment="1">
      <alignment horizontal="left" vertical="center"/>
    </xf>
    <xf numFmtId="0" fontId="4" fillId="25" borderId="0" xfId="0" applyFont="1" applyFill="1" applyBorder="1" applyAlignment="1">
      <alignment horizontal="left" vertical="center"/>
    </xf>
    <xf numFmtId="0" fontId="19" fillId="25" borderId="0" xfId="0" applyFont="1" applyFill="1" applyBorder="1" applyAlignment="1">
      <alignment horizontal="left" wrapText="1"/>
    </xf>
    <xf numFmtId="0" fontId="19" fillId="25" borderId="0" xfId="0" applyFont="1" applyFill="1" applyBorder="1" applyAlignment="1">
      <alignment horizontal="left"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14" fillId="0" borderId="29"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1" fontId="14" fillId="0" borderId="29" xfId="56" applyNumberFormat="1" applyFont="1" applyBorder="1" applyAlignment="1">
      <alignment horizontal="center" vertical="center"/>
    </xf>
    <xf numFmtId="1" fontId="14" fillId="0" borderId="31" xfId="56" applyNumberFormat="1" applyFont="1" applyBorder="1" applyAlignment="1">
      <alignment horizontal="center" vertical="center"/>
    </xf>
    <xf numFmtId="1" fontId="14" fillId="0" borderId="30" xfId="56" applyNumberFormat="1" applyFont="1" applyBorder="1" applyAlignment="1">
      <alignment horizontal="center" vertical="center"/>
    </xf>
    <xf numFmtId="1" fontId="4" fillId="0" borderId="0" xfId="56" applyNumberFormat="1" applyFont="1" applyBorder="1" applyAlignment="1">
      <alignment horizontal="center" vertical="center"/>
    </xf>
    <xf numFmtId="0" fontId="63" fillId="28" borderId="0" xfId="0" applyFont="1" applyFill="1" applyBorder="1" applyAlignment="1">
      <alignment horizontal="center" vertical="center"/>
    </xf>
    <xf numFmtId="1" fontId="4" fillId="0" borderId="0" xfId="0" applyNumberFormat="1" applyFont="1" applyBorder="1" applyAlignment="1">
      <alignment horizontal="center" vertical="center"/>
    </xf>
    <xf numFmtId="1" fontId="14" fillId="0" borderId="29" xfId="0" applyNumberFormat="1" applyFont="1" applyBorder="1" applyAlignment="1">
      <alignment horizontal="center" vertical="center"/>
    </xf>
    <xf numFmtId="1" fontId="14" fillId="0" borderId="31" xfId="0" applyNumberFormat="1" applyFont="1" applyBorder="1" applyAlignment="1">
      <alignment horizontal="center" vertical="center"/>
    </xf>
    <xf numFmtId="1" fontId="14" fillId="0" borderId="30" xfId="0" applyNumberFormat="1" applyFont="1" applyBorder="1" applyAlignment="1">
      <alignment horizontal="center" vertical="center"/>
    </xf>
    <xf numFmtId="0" fontId="4" fillId="0" borderId="0" xfId="0" applyFont="1" applyBorder="1" applyAlignment="1">
      <alignment horizontal="center" vertical="center"/>
    </xf>
    <xf numFmtId="1" fontId="9" fillId="0" borderId="0" xfId="0" applyNumberFormat="1" applyFont="1" applyBorder="1" applyAlignment="1">
      <alignment horizontal="center" vertical="center"/>
    </xf>
    <xf numFmtId="0" fontId="13" fillId="0" borderId="0" xfId="0" applyFont="1" applyBorder="1" applyAlignment="1">
      <alignment horizontal="center" vertical="center"/>
    </xf>
    <xf numFmtId="0" fontId="4" fillId="28" borderId="0" xfId="0" applyFont="1" applyFill="1" applyBorder="1" applyAlignment="1">
      <alignment horizontal="center" vertical="center"/>
    </xf>
    <xf numFmtId="0" fontId="13" fillId="28" borderId="0" xfId="0" applyFont="1" applyFill="1" applyBorder="1" applyAlignment="1">
      <alignment horizontal="center" vertical="center"/>
    </xf>
    <xf numFmtId="0" fontId="15" fillId="0" borderId="0" xfId="0" applyFont="1" applyBorder="1" applyAlignment="1">
      <alignment horizontal="left" vertical="top" wrapText="1"/>
    </xf>
    <xf numFmtId="0" fontId="13" fillId="0" borderId="0" xfId="0" applyFont="1" applyBorder="1" applyAlignment="1">
      <alignment horizontal="left" vertical="top" wrapText="1"/>
    </xf>
    <xf numFmtId="0" fontId="42" fillId="0" borderId="21" xfId="0" applyFont="1" applyBorder="1" applyAlignment="1">
      <alignment horizontal="center"/>
    </xf>
    <xf numFmtId="0" fontId="43" fillId="0" borderId="21" xfId="0" applyFont="1" applyBorder="1" applyAlignment="1">
      <alignment horizontal="center"/>
    </xf>
    <xf numFmtId="0" fontId="0" fillId="0" borderId="21" xfId="0" applyBorder="1" applyAlignment="1">
      <alignment horizontal="center"/>
    </xf>
  </cellXfs>
  <cellStyles count="5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56" builtinId="3"/>
    <cellStyle name="Explanatory Text 2" xfId="28"/>
    <cellStyle name="Good 2" xfId="29"/>
    <cellStyle name="Heading 1 2" xfId="30"/>
    <cellStyle name="Heading 2 2" xfId="31"/>
    <cellStyle name="Heading 3 2" xfId="32"/>
    <cellStyle name="Heading 4 2" xfId="33"/>
    <cellStyle name="Hyperlink 2" xfId="34"/>
    <cellStyle name="Hyperlink 3" xfId="35"/>
    <cellStyle name="Hyperlink 4" xfId="36"/>
    <cellStyle name="Input 2" xfId="37"/>
    <cellStyle name="Linked Cell 2" xfId="38"/>
    <cellStyle name="Neutral 2" xfId="39"/>
    <cellStyle name="Normal" xfId="0" builtinId="0"/>
    <cellStyle name="Normal 10" xfId="57"/>
    <cellStyle name="Normal 2" xfId="40"/>
    <cellStyle name="Normal 3" xfId="41"/>
    <cellStyle name="Normal 4" xfId="42"/>
    <cellStyle name="Normal 5" xfId="43"/>
    <cellStyle name="Normal 6" xfId="44"/>
    <cellStyle name="Normal 7" xfId="45"/>
    <cellStyle name="Normal 8" xfId="46"/>
    <cellStyle name="Normal 9" xfId="47"/>
    <cellStyle name="Normal_TAG RESTRICTED LIGHT" xfId="48"/>
    <cellStyle name="Note 2" xfId="49"/>
    <cellStyle name="Note 3" xfId="50"/>
    <cellStyle name="Note 4" xfId="51"/>
    <cellStyle name="Output 2" xfId="52"/>
    <cellStyle name="Title 2" xfId="53"/>
    <cellStyle name="Total 2" xfId="54"/>
    <cellStyle name="Warning Text 2" xfId="5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47625</xdr:colOff>
      <xdr:row>1</xdr:row>
      <xdr:rowOff>0</xdr:rowOff>
    </xdr:from>
    <xdr:to>
      <xdr:col>17</xdr:col>
      <xdr:colOff>476250</xdr:colOff>
      <xdr:row>6</xdr:row>
      <xdr:rowOff>152400</xdr:rowOff>
    </xdr:to>
    <xdr:sp macro="" textlink="">
      <xdr:nvSpPr>
        <xdr:cNvPr id="3925" name="AutoShape 2" descr="image007">
          <a:extLst>
            <a:ext uri="{FF2B5EF4-FFF2-40B4-BE49-F238E27FC236}">
              <a16:creationId xmlns:a16="http://schemas.microsoft.com/office/drawing/2014/main" xmlns="" id="{E4FF3304-5895-4524-92CE-A1D5FFDEC8CD}"/>
            </a:ext>
          </a:extLst>
        </xdr:cNvPr>
        <xdr:cNvSpPr>
          <a:spLocks noChangeAspect="1" noChangeArrowheads="1"/>
        </xdr:cNvSpPr>
      </xdr:nvSpPr>
      <xdr:spPr bwMode="auto">
        <a:xfrm>
          <a:off x="16459200" y="190500"/>
          <a:ext cx="428625" cy="1162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47"/>
  <sheetViews>
    <sheetView workbookViewId="0">
      <selection activeCell="B8" sqref="B8"/>
    </sheetView>
  </sheetViews>
  <sheetFormatPr defaultRowHeight="12.75"/>
  <cols>
    <col min="1" max="1" width="7.5703125" style="197" customWidth="1"/>
    <col min="2" max="2" width="113.28515625" style="197" customWidth="1"/>
  </cols>
  <sheetData>
    <row r="1" spans="1:2">
      <c r="A1" s="196" t="s">
        <v>911</v>
      </c>
      <c r="B1" s="196" t="s">
        <v>912</v>
      </c>
    </row>
    <row r="2" spans="1:2" ht="38.25">
      <c r="A2" s="198">
        <v>1</v>
      </c>
      <c r="B2" s="206" t="s">
        <v>916</v>
      </c>
    </row>
    <row r="3" spans="1:2">
      <c r="A3" s="196"/>
      <c r="B3" s="207"/>
    </row>
    <row r="4" spans="1:2" ht="18.75" customHeight="1">
      <c r="A4" s="198">
        <v>2</v>
      </c>
      <c r="B4" s="206" t="s">
        <v>914</v>
      </c>
    </row>
    <row r="5" spans="1:2">
      <c r="A5" s="198"/>
      <c r="B5" s="206"/>
    </row>
    <row r="6" spans="1:2" ht="25.5">
      <c r="A6" s="198">
        <v>3</v>
      </c>
      <c r="B6" s="206" t="s">
        <v>913</v>
      </c>
    </row>
    <row r="7" spans="1:2">
      <c r="A7" s="198"/>
      <c r="B7" s="206"/>
    </row>
    <row r="8" spans="1:2" ht="38.25">
      <c r="A8" s="198">
        <v>4</v>
      </c>
      <c r="B8" s="206" t="s">
        <v>915</v>
      </c>
    </row>
    <row r="9" spans="1:2">
      <c r="A9" s="198"/>
      <c r="B9" s="206"/>
    </row>
    <row r="10" spans="1:2" ht="25.5">
      <c r="A10" s="198">
        <v>5</v>
      </c>
      <c r="B10" s="206" t="s">
        <v>917</v>
      </c>
    </row>
    <row r="11" spans="1:2">
      <c r="A11" s="198"/>
      <c r="B11" s="206"/>
    </row>
    <row r="12" spans="1:2">
      <c r="A12" s="198">
        <v>6</v>
      </c>
      <c r="B12" s="206" t="s">
        <v>1080</v>
      </c>
    </row>
    <row r="13" spans="1:2">
      <c r="A13" s="198"/>
      <c r="B13" s="206"/>
    </row>
    <row r="14" spans="1:2" ht="25.5">
      <c r="A14" s="198">
        <v>7</v>
      </c>
      <c r="B14" s="206" t="s">
        <v>1073</v>
      </c>
    </row>
    <row r="15" spans="1:2">
      <c r="A15" s="198"/>
      <c r="B15" s="199"/>
    </row>
    <row r="16" spans="1:2">
      <c r="A16" s="198"/>
      <c r="B16" s="199"/>
    </row>
    <row r="17" spans="1:2">
      <c r="A17" s="198"/>
      <c r="B17" s="199"/>
    </row>
    <row r="18" spans="1:2">
      <c r="A18" s="198"/>
      <c r="B18" s="199"/>
    </row>
    <row r="19" spans="1:2">
      <c r="A19" s="198"/>
      <c r="B19" s="199"/>
    </row>
    <row r="20" spans="1:2">
      <c r="A20" s="198"/>
      <c r="B20" s="199"/>
    </row>
    <row r="21" spans="1:2">
      <c r="A21" s="198"/>
      <c r="B21" s="199"/>
    </row>
    <row r="22" spans="1:2">
      <c r="A22" s="198"/>
      <c r="B22" s="199"/>
    </row>
    <row r="23" spans="1:2">
      <c r="A23" s="198"/>
      <c r="B23" s="199"/>
    </row>
    <row r="24" spans="1:2">
      <c r="A24" s="198"/>
      <c r="B24" s="199"/>
    </row>
    <row r="25" spans="1:2">
      <c r="A25" s="198"/>
      <c r="B25" s="199"/>
    </row>
    <row r="26" spans="1:2">
      <c r="A26" s="198"/>
      <c r="B26" s="199"/>
    </row>
    <row r="27" spans="1:2">
      <c r="A27" s="198"/>
      <c r="B27" s="199"/>
    </row>
    <row r="28" spans="1:2">
      <c r="A28" s="198"/>
      <c r="B28" s="199"/>
    </row>
    <row r="29" spans="1:2">
      <c r="A29" s="198"/>
      <c r="B29" s="199"/>
    </row>
    <row r="30" spans="1:2">
      <c r="A30" s="198"/>
      <c r="B30" s="199"/>
    </row>
    <row r="31" spans="1:2">
      <c r="A31" s="198"/>
      <c r="B31" s="199"/>
    </row>
    <row r="32" spans="1:2">
      <c r="A32" s="198"/>
      <c r="B32" s="199"/>
    </row>
    <row r="33" spans="1:2">
      <c r="A33" s="198"/>
      <c r="B33" s="199"/>
    </row>
    <row r="34" spans="1:2">
      <c r="A34" s="198"/>
      <c r="B34" s="199"/>
    </row>
    <row r="35" spans="1:2">
      <c r="A35" s="198"/>
      <c r="B35" s="199"/>
    </row>
    <row r="36" spans="1:2">
      <c r="A36" s="198"/>
      <c r="B36" s="199"/>
    </row>
    <row r="37" spans="1:2">
      <c r="A37" s="198"/>
      <c r="B37" s="199"/>
    </row>
    <row r="38" spans="1:2">
      <c r="A38" s="198"/>
      <c r="B38" s="199"/>
    </row>
    <row r="39" spans="1:2">
      <c r="A39" s="198"/>
      <c r="B39" s="199"/>
    </row>
    <row r="40" spans="1:2">
      <c r="A40" s="198"/>
      <c r="B40" s="199"/>
    </row>
    <row r="41" spans="1:2">
      <c r="A41" s="198"/>
      <c r="B41" s="199"/>
    </row>
    <row r="42" spans="1:2">
      <c r="A42" s="198"/>
      <c r="B42" s="199"/>
    </row>
    <row r="43" spans="1:2">
      <c r="A43" s="198"/>
      <c r="B43" s="199"/>
    </row>
    <row r="44" spans="1:2">
      <c r="A44" s="198"/>
      <c r="B44" s="199"/>
    </row>
    <row r="45" spans="1:2">
      <c r="A45" s="198"/>
      <c r="B45" s="199"/>
    </row>
    <row r="46" spans="1:2">
      <c r="A46" s="198"/>
      <c r="B46" s="199"/>
    </row>
    <row r="47" spans="1:2">
      <c r="A47" s="198"/>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sheetPr codeName="Sheet2111">
    <tabColor theme="4" tint="-0.249977111117893"/>
    <pageSetUpPr fitToPage="1"/>
  </sheetPr>
  <dimension ref="A1:AI136"/>
  <sheetViews>
    <sheetView workbookViewId="0">
      <selection activeCell="A6" sqref="A6"/>
    </sheetView>
  </sheetViews>
  <sheetFormatPr defaultColWidth="8.85546875" defaultRowHeight="12.75"/>
  <cols>
    <col min="1" max="1" width="19.5703125" style="219" bestFit="1" customWidth="1"/>
    <col min="2" max="2" width="15.5703125" style="5" customWidth="1"/>
    <col min="3" max="3" width="22.5703125" style="5" customWidth="1"/>
    <col min="4" max="4" width="19.42578125" style="5" bestFit="1" customWidth="1"/>
    <col min="5" max="5" width="24.7109375" style="5" bestFit="1" customWidth="1"/>
    <col min="6" max="13" width="19.140625" style="5" customWidth="1"/>
    <col min="14" max="15" width="14.5703125" style="5" customWidth="1"/>
    <col min="16" max="16" width="12.5703125" style="5" customWidth="1"/>
    <col min="17" max="17" width="18.85546875" style="5" bestFit="1" customWidth="1"/>
    <col min="18" max="20" width="12.5703125" style="5" customWidth="1"/>
    <col min="21" max="21" width="18.85546875" style="5" bestFit="1" customWidth="1"/>
    <col min="22" max="24" width="12.5703125" style="5" customWidth="1"/>
    <col min="25" max="25" width="18.85546875" style="5" bestFit="1" customWidth="1"/>
    <col min="26" max="37" width="12.5703125" style="5" customWidth="1"/>
    <col min="38" max="16384" width="8.85546875" style="5"/>
  </cols>
  <sheetData>
    <row r="1" spans="1:32" ht="15" customHeight="1">
      <c r="E1" s="1"/>
      <c r="F1" s="1"/>
      <c r="G1" s="1"/>
      <c r="H1" s="1"/>
      <c r="I1" s="1"/>
      <c r="J1" s="1"/>
      <c r="K1" s="9"/>
      <c r="L1" s="1"/>
      <c r="M1" s="1"/>
      <c r="N1" s="1"/>
      <c r="O1" s="1"/>
    </row>
    <row r="2" spans="1:32" ht="19.5">
      <c r="A2" s="223" t="s">
        <v>6</v>
      </c>
      <c r="B2" s="243" t="s">
        <v>71</v>
      </c>
      <c r="C2" s="243"/>
    </row>
    <row r="3" spans="1:32" ht="15" customHeight="1">
      <c r="E3" s="1"/>
      <c r="F3" s="1"/>
      <c r="G3" s="1"/>
      <c r="H3" s="1"/>
      <c r="I3" s="1"/>
      <c r="J3" s="1"/>
      <c r="K3" s="9"/>
      <c r="L3" s="1"/>
      <c r="M3" s="1"/>
      <c r="N3" s="1"/>
      <c r="O3" s="1"/>
    </row>
    <row r="4" spans="1:32" ht="15" customHeight="1">
      <c r="B4" s="10"/>
      <c r="D4" s="7"/>
    </row>
    <row r="5" spans="1:32" s="104" customFormat="1" ht="15" customHeight="1">
      <c r="A5" s="107" t="s">
        <v>1252</v>
      </c>
      <c r="B5" s="107" t="s">
        <v>9</v>
      </c>
      <c r="C5" s="107" t="s">
        <v>8</v>
      </c>
      <c r="D5" s="107" t="s">
        <v>5</v>
      </c>
      <c r="E5" s="107" t="s">
        <v>10</v>
      </c>
      <c r="F5" s="151" t="s">
        <v>152</v>
      </c>
      <c r="G5" s="152" t="s">
        <v>153</v>
      </c>
      <c r="H5" s="153" t="s">
        <v>51</v>
      </c>
      <c r="I5" s="159" t="s">
        <v>154</v>
      </c>
      <c r="J5" s="155" t="s">
        <v>155</v>
      </c>
      <c r="K5" s="160" t="s">
        <v>156</v>
      </c>
    </row>
    <row r="6" spans="1:32" s="104" customFormat="1" ht="15" customHeight="1">
      <c r="A6" s="141" t="s">
        <v>1174</v>
      </c>
      <c r="B6" s="58"/>
      <c r="C6" s="163"/>
      <c r="D6" s="166">
        <f t="shared" ref="D6:D30" si="0">SUM(F6:K6)</f>
        <v>0</v>
      </c>
      <c r="E6" s="157">
        <f t="shared" ref="E6:E37" si="1">SUM(F6:K6)-MIN(F6:J6)</f>
        <v>0</v>
      </c>
      <c r="F6" s="118">
        <f t="shared" ref="F6:F69" si="2">IFERROR(VLOOKUP(C6,$C$93:$D$134,2,FALSE),0)</f>
        <v>0</v>
      </c>
      <c r="G6" s="118">
        <f t="shared" ref="G6:G69" si="3">IFERROR(VLOOKUP(C6,$G$93:$H$134,2,FALSE),0)</f>
        <v>0</v>
      </c>
      <c r="H6" s="118">
        <f t="shared" ref="H6:H37" si="4">IFERROR(VLOOKUP(C6,$K$93:$L$134,2,FALSE),0)</f>
        <v>0</v>
      </c>
      <c r="I6" s="118">
        <f t="shared" ref="I6:I37" si="5">IFERROR(VLOOKUP(C6,$O$93:$P$134,2,FALSE),0)</f>
        <v>0</v>
      </c>
      <c r="J6" s="118">
        <f t="shared" ref="J6:J37" si="6">IFERROR(VLOOKUP(C6,$S$93:$T$134,2,FALSE),0)</f>
        <v>0</v>
      </c>
      <c r="K6" s="213">
        <f t="shared" ref="K6:K37" si="7">IFERROR(VLOOKUP(C6,$W$93:$X$134,2,FALSE),0)</f>
        <v>0</v>
      </c>
      <c r="L6" s="195"/>
      <c r="M6" s="195"/>
      <c r="N6" s="195"/>
      <c r="O6" s="195"/>
      <c r="P6" s="195"/>
      <c r="Q6" s="195"/>
      <c r="R6" s="195"/>
      <c r="S6" s="195"/>
      <c r="T6" s="195"/>
      <c r="U6" s="195"/>
      <c r="V6" s="195"/>
      <c r="W6" s="195"/>
      <c r="X6" s="195"/>
      <c r="Y6" s="195"/>
      <c r="Z6" s="195"/>
      <c r="AA6" s="195"/>
      <c r="AB6" s="195"/>
      <c r="AC6" s="195"/>
      <c r="AD6" s="195"/>
      <c r="AE6" s="195"/>
      <c r="AF6" s="195"/>
    </row>
    <row r="7" spans="1:32" s="195" customFormat="1" ht="15" customHeight="1">
      <c r="A7" s="141" t="s">
        <v>1175</v>
      </c>
      <c r="B7" s="58"/>
      <c r="C7" s="163"/>
      <c r="D7" s="166">
        <f t="shared" si="0"/>
        <v>0</v>
      </c>
      <c r="E7" s="157">
        <f t="shared" si="1"/>
        <v>0</v>
      </c>
      <c r="F7" s="118">
        <f t="shared" si="2"/>
        <v>0</v>
      </c>
      <c r="G7" s="118">
        <f t="shared" si="3"/>
        <v>0</v>
      </c>
      <c r="H7" s="118">
        <f t="shared" si="4"/>
        <v>0</v>
      </c>
      <c r="I7" s="118">
        <f t="shared" si="5"/>
        <v>0</v>
      </c>
      <c r="J7" s="118">
        <f t="shared" si="6"/>
        <v>0</v>
      </c>
      <c r="K7" s="213">
        <f t="shared" si="7"/>
        <v>0</v>
      </c>
    </row>
    <row r="8" spans="1:32" s="195" customFormat="1" ht="15" customHeight="1">
      <c r="A8" s="141" t="s">
        <v>1176</v>
      </c>
      <c r="B8" s="58"/>
      <c r="C8" s="163"/>
      <c r="D8" s="166">
        <f t="shared" si="0"/>
        <v>0</v>
      </c>
      <c r="E8" s="157">
        <f t="shared" si="1"/>
        <v>0</v>
      </c>
      <c r="F8" s="118">
        <f t="shared" si="2"/>
        <v>0</v>
      </c>
      <c r="G8" s="118">
        <f t="shared" si="3"/>
        <v>0</v>
      </c>
      <c r="H8" s="118">
        <f t="shared" si="4"/>
        <v>0</v>
      </c>
      <c r="I8" s="118">
        <f t="shared" si="5"/>
        <v>0</v>
      </c>
      <c r="J8" s="118">
        <f t="shared" si="6"/>
        <v>0</v>
      </c>
      <c r="K8" s="213">
        <f t="shared" si="7"/>
        <v>0</v>
      </c>
    </row>
    <row r="9" spans="1:32" s="104" customFormat="1" ht="15" customHeight="1">
      <c r="A9" s="141" t="s">
        <v>1177</v>
      </c>
      <c r="B9" s="58"/>
      <c r="C9" s="163"/>
      <c r="D9" s="166">
        <f t="shared" si="0"/>
        <v>0</v>
      </c>
      <c r="E9" s="157">
        <f t="shared" si="1"/>
        <v>0</v>
      </c>
      <c r="F9" s="118">
        <f t="shared" si="2"/>
        <v>0</v>
      </c>
      <c r="G9" s="118">
        <f t="shared" si="3"/>
        <v>0</v>
      </c>
      <c r="H9" s="118">
        <f t="shared" si="4"/>
        <v>0</v>
      </c>
      <c r="I9" s="118">
        <f t="shared" si="5"/>
        <v>0</v>
      </c>
      <c r="J9" s="118">
        <f t="shared" si="6"/>
        <v>0</v>
      </c>
      <c r="K9" s="213">
        <f t="shared" si="7"/>
        <v>0</v>
      </c>
      <c r="L9" s="195"/>
      <c r="M9" s="195"/>
      <c r="N9" s="195"/>
      <c r="O9" s="195"/>
      <c r="P9" s="195"/>
      <c r="Q9" s="195"/>
      <c r="R9" s="195"/>
      <c r="S9" s="195"/>
      <c r="T9" s="195"/>
      <c r="U9" s="195"/>
      <c r="V9" s="195"/>
      <c r="W9" s="195"/>
      <c r="X9" s="195"/>
      <c r="Y9" s="195"/>
      <c r="Z9" s="195"/>
      <c r="AA9" s="195"/>
      <c r="AB9" s="195"/>
      <c r="AC9" s="195"/>
      <c r="AD9" s="195"/>
      <c r="AE9" s="195"/>
      <c r="AF9" s="195"/>
    </row>
    <row r="10" spans="1:32" s="195" customFormat="1" ht="15" customHeight="1">
      <c r="A10" s="141" t="s">
        <v>1178</v>
      </c>
      <c r="B10" s="58"/>
      <c r="C10" s="163"/>
      <c r="D10" s="166">
        <f t="shared" si="0"/>
        <v>0</v>
      </c>
      <c r="E10" s="157">
        <f t="shared" si="1"/>
        <v>0</v>
      </c>
      <c r="F10" s="118">
        <f t="shared" si="2"/>
        <v>0</v>
      </c>
      <c r="G10" s="118">
        <f t="shared" si="3"/>
        <v>0</v>
      </c>
      <c r="H10" s="118">
        <f t="shared" si="4"/>
        <v>0</v>
      </c>
      <c r="I10" s="118">
        <f t="shared" si="5"/>
        <v>0</v>
      </c>
      <c r="J10" s="118">
        <f t="shared" si="6"/>
        <v>0</v>
      </c>
      <c r="K10" s="213">
        <f t="shared" si="7"/>
        <v>0</v>
      </c>
    </row>
    <row r="11" spans="1:32" s="195" customFormat="1" ht="15" customHeight="1">
      <c r="A11" s="141" t="s">
        <v>1179</v>
      </c>
      <c r="B11" s="58"/>
      <c r="C11" s="94"/>
      <c r="D11" s="166">
        <f t="shared" si="0"/>
        <v>0</v>
      </c>
      <c r="E11" s="157">
        <f t="shared" si="1"/>
        <v>0</v>
      </c>
      <c r="F11" s="118">
        <f t="shared" si="2"/>
        <v>0</v>
      </c>
      <c r="G11" s="118">
        <f t="shared" si="3"/>
        <v>0</v>
      </c>
      <c r="H11" s="118">
        <f t="shared" si="4"/>
        <v>0</v>
      </c>
      <c r="I11" s="118">
        <f t="shared" si="5"/>
        <v>0</v>
      </c>
      <c r="J11" s="118">
        <f t="shared" si="6"/>
        <v>0</v>
      </c>
      <c r="K11" s="213">
        <f t="shared" si="7"/>
        <v>0</v>
      </c>
    </row>
    <row r="12" spans="1:32" s="195" customFormat="1" ht="15" customHeight="1">
      <c r="A12" s="141" t="s">
        <v>1180</v>
      </c>
      <c r="B12" s="58"/>
      <c r="C12" s="94"/>
      <c r="D12" s="166">
        <f t="shared" si="0"/>
        <v>0</v>
      </c>
      <c r="E12" s="157">
        <f t="shared" si="1"/>
        <v>0</v>
      </c>
      <c r="F12" s="118">
        <f t="shared" si="2"/>
        <v>0</v>
      </c>
      <c r="G12" s="118">
        <f t="shared" si="3"/>
        <v>0</v>
      </c>
      <c r="H12" s="118">
        <f t="shared" si="4"/>
        <v>0</v>
      </c>
      <c r="I12" s="118">
        <f t="shared" si="5"/>
        <v>0</v>
      </c>
      <c r="J12" s="118">
        <f t="shared" si="6"/>
        <v>0</v>
      </c>
      <c r="K12" s="213">
        <f t="shared" si="7"/>
        <v>0</v>
      </c>
    </row>
    <row r="13" spans="1:32" s="195" customFormat="1" ht="15" customHeight="1">
      <c r="A13" s="141" t="s">
        <v>1181</v>
      </c>
      <c r="B13" s="58"/>
      <c r="C13" s="94"/>
      <c r="D13" s="166">
        <f t="shared" si="0"/>
        <v>0</v>
      </c>
      <c r="E13" s="157">
        <f t="shared" si="1"/>
        <v>0</v>
      </c>
      <c r="F13" s="118">
        <f t="shared" si="2"/>
        <v>0</v>
      </c>
      <c r="G13" s="118">
        <f t="shared" si="3"/>
        <v>0</v>
      </c>
      <c r="H13" s="118">
        <f t="shared" si="4"/>
        <v>0</v>
      </c>
      <c r="I13" s="118">
        <f t="shared" si="5"/>
        <v>0</v>
      </c>
      <c r="J13" s="118">
        <f t="shared" si="6"/>
        <v>0</v>
      </c>
      <c r="K13" s="213">
        <f t="shared" si="7"/>
        <v>0</v>
      </c>
    </row>
    <row r="14" spans="1:32" s="195" customFormat="1" ht="15" customHeight="1">
      <c r="A14" s="141" t="s">
        <v>1182</v>
      </c>
      <c r="B14" s="58"/>
      <c r="C14" s="94"/>
      <c r="D14" s="166">
        <f t="shared" si="0"/>
        <v>0</v>
      </c>
      <c r="E14" s="157">
        <f t="shared" si="1"/>
        <v>0</v>
      </c>
      <c r="F14" s="118">
        <f t="shared" si="2"/>
        <v>0</v>
      </c>
      <c r="G14" s="118">
        <f t="shared" si="3"/>
        <v>0</v>
      </c>
      <c r="H14" s="118">
        <f t="shared" si="4"/>
        <v>0</v>
      </c>
      <c r="I14" s="118">
        <f t="shared" si="5"/>
        <v>0</v>
      </c>
      <c r="J14" s="118">
        <f t="shared" si="6"/>
        <v>0</v>
      </c>
      <c r="K14" s="213">
        <f t="shared" si="7"/>
        <v>0</v>
      </c>
      <c r="X14" s="104"/>
      <c r="Y14" s="104"/>
      <c r="Z14" s="104"/>
      <c r="AA14" s="104"/>
      <c r="AB14" s="104"/>
      <c r="AC14" s="104"/>
      <c r="AD14" s="104"/>
      <c r="AE14" s="104"/>
      <c r="AF14" s="104"/>
    </row>
    <row r="15" spans="1:32" s="195" customFormat="1" ht="15" customHeight="1">
      <c r="A15" s="141" t="s">
        <v>1183</v>
      </c>
      <c r="B15" s="58"/>
      <c r="C15" s="94"/>
      <c r="D15" s="166">
        <f t="shared" si="0"/>
        <v>0</v>
      </c>
      <c r="E15" s="157">
        <f t="shared" si="1"/>
        <v>0</v>
      </c>
      <c r="F15" s="118">
        <f t="shared" si="2"/>
        <v>0</v>
      </c>
      <c r="G15" s="118">
        <f t="shared" si="3"/>
        <v>0</v>
      </c>
      <c r="H15" s="118">
        <f t="shared" si="4"/>
        <v>0</v>
      </c>
      <c r="I15" s="118">
        <f t="shared" si="5"/>
        <v>0</v>
      </c>
      <c r="J15" s="118">
        <f t="shared" si="6"/>
        <v>0</v>
      </c>
      <c r="K15" s="213">
        <f t="shared" si="7"/>
        <v>0</v>
      </c>
    </row>
    <row r="16" spans="1:32" s="195" customFormat="1" ht="15" customHeight="1">
      <c r="A16" s="141" t="s">
        <v>1184</v>
      </c>
      <c r="B16" s="58"/>
      <c r="C16" s="94"/>
      <c r="D16" s="166">
        <f t="shared" si="0"/>
        <v>0</v>
      </c>
      <c r="E16" s="157">
        <f t="shared" si="1"/>
        <v>0</v>
      </c>
      <c r="F16" s="118">
        <f t="shared" si="2"/>
        <v>0</v>
      </c>
      <c r="G16" s="118">
        <f t="shared" si="3"/>
        <v>0</v>
      </c>
      <c r="H16" s="118">
        <f t="shared" si="4"/>
        <v>0</v>
      </c>
      <c r="I16" s="118">
        <f t="shared" si="5"/>
        <v>0</v>
      </c>
      <c r="J16" s="118">
        <f t="shared" si="6"/>
        <v>0</v>
      </c>
      <c r="K16" s="213">
        <f t="shared" si="7"/>
        <v>0</v>
      </c>
    </row>
    <row r="17" spans="1:32" s="195" customFormat="1" ht="15" customHeight="1">
      <c r="A17" s="141" t="s">
        <v>1185</v>
      </c>
      <c r="B17" s="90"/>
      <c r="C17" s="94"/>
      <c r="D17" s="166">
        <f t="shared" si="0"/>
        <v>0</v>
      </c>
      <c r="E17" s="157">
        <f t="shared" si="1"/>
        <v>0</v>
      </c>
      <c r="F17" s="118">
        <f t="shared" si="2"/>
        <v>0</v>
      </c>
      <c r="G17" s="118">
        <f t="shared" si="3"/>
        <v>0</v>
      </c>
      <c r="H17" s="118">
        <f t="shared" si="4"/>
        <v>0</v>
      </c>
      <c r="I17" s="118">
        <f t="shared" si="5"/>
        <v>0</v>
      </c>
      <c r="J17" s="118">
        <f t="shared" si="6"/>
        <v>0</v>
      </c>
      <c r="K17" s="213">
        <f t="shared" si="7"/>
        <v>0</v>
      </c>
    </row>
    <row r="18" spans="1:32" s="195" customFormat="1" ht="15" customHeight="1">
      <c r="A18" s="141" t="s">
        <v>1186</v>
      </c>
      <c r="B18" s="51"/>
      <c r="C18" s="94"/>
      <c r="D18" s="166">
        <f t="shared" si="0"/>
        <v>0</v>
      </c>
      <c r="E18" s="157">
        <f t="shared" si="1"/>
        <v>0</v>
      </c>
      <c r="F18" s="118">
        <f t="shared" si="2"/>
        <v>0</v>
      </c>
      <c r="G18" s="118">
        <f t="shared" si="3"/>
        <v>0</v>
      </c>
      <c r="H18" s="118">
        <f t="shared" si="4"/>
        <v>0</v>
      </c>
      <c r="I18" s="118">
        <f t="shared" si="5"/>
        <v>0</v>
      </c>
      <c r="J18" s="118">
        <f t="shared" si="6"/>
        <v>0</v>
      </c>
      <c r="K18" s="213">
        <f t="shared" si="7"/>
        <v>0</v>
      </c>
    </row>
    <row r="19" spans="1:32" s="195" customFormat="1" ht="15" customHeight="1">
      <c r="A19" s="141" t="s">
        <v>1187</v>
      </c>
      <c r="B19" s="51"/>
      <c r="C19" s="94"/>
      <c r="D19" s="166">
        <f t="shared" si="0"/>
        <v>0</v>
      </c>
      <c r="E19" s="157">
        <f t="shared" si="1"/>
        <v>0</v>
      </c>
      <c r="F19" s="118">
        <f t="shared" si="2"/>
        <v>0</v>
      </c>
      <c r="G19" s="118">
        <f t="shared" si="3"/>
        <v>0</v>
      </c>
      <c r="H19" s="118">
        <f t="shared" si="4"/>
        <v>0</v>
      </c>
      <c r="I19" s="118">
        <f t="shared" si="5"/>
        <v>0</v>
      </c>
      <c r="J19" s="118">
        <f t="shared" si="6"/>
        <v>0</v>
      </c>
      <c r="K19" s="213">
        <f t="shared" si="7"/>
        <v>0</v>
      </c>
    </row>
    <row r="20" spans="1:32" s="104" customFormat="1" ht="15" customHeight="1">
      <c r="A20" s="141" t="s">
        <v>1188</v>
      </c>
      <c r="B20" s="51"/>
      <c r="C20" s="94"/>
      <c r="D20" s="166">
        <f t="shared" si="0"/>
        <v>0</v>
      </c>
      <c r="E20" s="157">
        <f t="shared" si="1"/>
        <v>0</v>
      </c>
      <c r="F20" s="118">
        <f t="shared" si="2"/>
        <v>0</v>
      </c>
      <c r="G20" s="118">
        <f t="shared" si="3"/>
        <v>0</v>
      </c>
      <c r="H20" s="118">
        <f t="shared" si="4"/>
        <v>0</v>
      </c>
      <c r="I20" s="118">
        <f t="shared" si="5"/>
        <v>0</v>
      </c>
      <c r="J20" s="118">
        <f t="shared" si="6"/>
        <v>0</v>
      </c>
      <c r="K20" s="213">
        <f t="shared" si="7"/>
        <v>0</v>
      </c>
      <c r="L20" s="195"/>
      <c r="M20" s="195"/>
      <c r="N20" s="195"/>
      <c r="O20" s="195"/>
      <c r="P20" s="195"/>
      <c r="Q20" s="195"/>
      <c r="R20" s="195"/>
      <c r="S20" s="195"/>
      <c r="T20" s="195"/>
      <c r="U20" s="195"/>
      <c r="V20" s="195"/>
      <c r="W20" s="195"/>
      <c r="X20" s="195"/>
      <c r="Y20" s="195"/>
      <c r="Z20" s="195"/>
      <c r="AA20" s="195"/>
      <c r="AB20" s="195"/>
      <c r="AC20" s="195"/>
      <c r="AD20" s="195"/>
      <c r="AE20" s="195"/>
      <c r="AF20" s="195"/>
    </row>
    <row r="21" spans="1:32" s="195" customFormat="1" ht="15" customHeight="1">
      <c r="A21" s="141" t="s">
        <v>1189</v>
      </c>
      <c r="B21" s="51"/>
      <c r="C21" s="94"/>
      <c r="D21" s="166">
        <f t="shared" si="0"/>
        <v>0</v>
      </c>
      <c r="E21" s="157">
        <f t="shared" si="1"/>
        <v>0</v>
      </c>
      <c r="F21" s="118">
        <f t="shared" si="2"/>
        <v>0</v>
      </c>
      <c r="G21" s="118">
        <f t="shared" si="3"/>
        <v>0</v>
      </c>
      <c r="H21" s="118">
        <f t="shared" si="4"/>
        <v>0</v>
      </c>
      <c r="I21" s="118">
        <f t="shared" si="5"/>
        <v>0</v>
      </c>
      <c r="J21" s="118">
        <f t="shared" si="6"/>
        <v>0</v>
      </c>
      <c r="K21" s="213">
        <f t="shared" si="7"/>
        <v>0</v>
      </c>
    </row>
    <row r="22" spans="1:32" s="195" customFormat="1" ht="15" customHeight="1">
      <c r="A22" s="141" t="s">
        <v>1190</v>
      </c>
      <c r="B22" s="51"/>
      <c r="C22" s="94"/>
      <c r="D22" s="166">
        <f t="shared" si="0"/>
        <v>0</v>
      </c>
      <c r="E22" s="157">
        <f t="shared" si="1"/>
        <v>0</v>
      </c>
      <c r="F22" s="118">
        <f t="shared" si="2"/>
        <v>0</v>
      </c>
      <c r="G22" s="118">
        <f t="shared" si="3"/>
        <v>0</v>
      </c>
      <c r="H22" s="118">
        <f t="shared" si="4"/>
        <v>0</v>
      </c>
      <c r="I22" s="118">
        <f t="shared" si="5"/>
        <v>0</v>
      </c>
      <c r="J22" s="118">
        <f t="shared" si="6"/>
        <v>0</v>
      </c>
      <c r="K22" s="213">
        <f t="shared" si="7"/>
        <v>0</v>
      </c>
    </row>
    <row r="23" spans="1:32" s="195" customFormat="1" ht="15" customHeight="1">
      <c r="A23" s="141" t="s">
        <v>1191</v>
      </c>
      <c r="B23" s="51"/>
      <c r="C23" s="94"/>
      <c r="D23" s="166">
        <f t="shared" si="0"/>
        <v>0</v>
      </c>
      <c r="E23" s="157">
        <f t="shared" si="1"/>
        <v>0</v>
      </c>
      <c r="F23" s="118">
        <f t="shared" si="2"/>
        <v>0</v>
      </c>
      <c r="G23" s="118">
        <f t="shared" si="3"/>
        <v>0</v>
      </c>
      <c r="H23" s="118">
        <f t="shared" si="4"/>
        <v>0</v>
      </c>
      <c r="I23" s="118">
        <f t="shared" si="5"/>
        <v>0</v>
      </c>
      <c r="J23" s="118">
        <f t="shared" si="6"/>
        <v>0</v>
      </c>
      <c r="K23" s="213">
        <f t="shared" si="7"/>
        <v>0</v>
      </c>
    </row>
    <row r="24" spans="1:32" s="195" customFormat="1" ht="15" customHeight="1">
      <c r="A24" s="141" t="s">
        <v>1192</v>
      </c>
      <c r="B24" s="51"/>
      <c r="C24" s="94"/>
      <c r="D24" s="166">
        <f t="shared" si="0"/>
        <v>0</v>
      </c>
      <c r="E24" s="157">
        <f t="shared" si="1"/>
        <v>0</v>
      </c>
      <c r="F24" s="118">
        <f t="shared" si="2"/>
        <v>0</v>
      </c>
      <c r="G24" s="118">
        <f t="shared" si="3"/>
        <v>0</v>
      </c>
      <c r="H24" s="118">
        <f t="shared" si="4"/>
        <v>0</v>
      </c>
      <c r="I24" s="118">
        <f t="shared" si="5"/>
        <v>0</v>
      </c>
      <c r="J24" s="118">
        <f t="shared" si="6"/>
        <v>0</v>
      </c>
      <c r="K24" s="213">
        <f t="shared" si="7"/>
        <v>0</v>
      </c>
    </row>
    <row r="25" spans="1:32" s="195" customFormat="1" ht="15" customHeight="1">
      <c r="A25" s="141" t="s">
        <v>1193</v>
      </c>
      <c r="B25" s="92"/>
      <c r="C25" s="94"/>
      <c r="D25" s="166">
        <f t="shared" si="0"/>
        <v>0</v>
      </c>
      <c r="E25" s="157">
        <f t="shared" si="1"/>
        <v>0</v>
      </c>
      <c r="F25" s="118">
        <f t="shared" si="2"/>
        <v>0</v>
      </c>
      <c r="G25" s="118">
        <f t="shared" si="3"/>
        <v>0</v>
      </c>
      <c r="H25" s="118">
        <f t="shared" si="4"/>
        <v>0</v>
      </c>
      <c r="I25" s="118">
        <f t="shared" si="5"/>
        <v>0</v>
      </c>
      <c r="J25" s="118">
        <f t="shared" si="6"/>
        <v>0</v>
      </c>
      <c r="K25" s="213">
        <f t="shared" si="7"/>
        <v>0</v>
      </c>
      <c r="X25" s="104"/>
      <c r="Y25" s="104"/>
      <c r="Z25" s="104"/>
      <c r="AA25" s="104"/>
      <c r="AB25" s="104"/>
      <c r="AC25" s="104"/>
      <c r="AD25" s="104"/>
      <c r="AE25" s="104"/>
      <c r="AF25" s="104"/>
    </row>
    <row r="26" spans="1:32" s="195" customFormat="1" ht="15" customHeight="1">
      <c r="A26" s="141" t="s">
        <v>1194</v>
      </c>
      <c r="B26" s="58"/>
      <c r="C26" s="94"/>
      <c r="D26" s="166">
        <f t="shared" si="0"/>
        <v>0</v>
      </c>
      <c r="E26" s="157">
        <f t="shared" si="1"/>
        <v>0</v>
      </c>
      <c r="F26" s="118">
        <f t="shared" si="2"/>
        <v>0</v>
      </c>
      <c r="G26" s="118">
        <f t="shared" si="3"/>
        <v>0</v>
      </c>
      <c r="H26" s="118">
        <f t="shared" si="4"/>
        <v>0</v>
      </c>
      <c r="I26" s="118">
        <f t="shared" si="5"/>
        <v>0</v>
      </c>
      <c r="J26" s="118">
        <f t="shared" si="6"/>
        <v>0</v>
      </c>
      <c r="K26" s="213">
        <f t="shared" si="7"/>
        <v>0</v>
      </c>
    </row>
    <row r="27" spans="1:32" s="195" customFormat="1" ht="15" customHeight="1">
      <c r="A27" s="141" t="s">
        <v>1195</v>
      </c>
      <c r="B27" s="58"/>
      <c r="C27" s="94"/>
      <c r="D27" s="166">
        <f t="shared" si="0"/>
        <v>0</v>
      </c>
      <c r="E27" s="157">
        <f t="shared" si="1"/>
        <v>0</v>
      </c>
      <c r="F27" s="118">
        <f t="shared" si="2"/>
        <v>0</v>
      </c>
      <c r="G27" s="118">
        <f t="shared" si="3"/>
        <v>0</v>
      </c>
      <c r="H27" s="118">
        <f t="shared" si="4"/>
        <v>0</v>
      </c>
      <c r="I27" s="118">
        <f t="shared" si="5"/>
        <v>0</v>
      </c>
      <c r="J27" s="118">
        <f t="shared" si="6"/>
        <v>0</v>
      </c>
      <c r="K27" s="213">
        <f t="shared" si="7"/>
        <v>0</v>
      </c>
    </row>
    <row r="28" spans="1:32" s="195" customFormat="1" ht="15" customHeight="1">
      <c r="A28" s="141" t="s">
        <v>1196</v>
      </c>
      <c r="B28" s="51"/>
      <c r="C28" s="94"/>
      <c r="D28" s="166">
        <f t="shared" si="0"/>
        <v>0</v>
      </c>
      <c r="E28" s="157">
        <f t="shared" si="1"/>
        <v>0</v>
      </c>
      <c r="F28" s="118">
        <f t="shared" si="2"/>
        <v>0</v>
      </c>
      <c r="G28" s="118">
        <f t="shared" si="3"/>
        <v>0</v>
      </c>
      <c r="H28" s="118">
        <f t="shared" si="4"/>
        <v>0</v>
      </c>
      <c r="I28" s="118">
        <f t="shared" si="5"/>
        <v>0</v>
      </c>
      <c r="J28" s="118">
        <f t="shared" si="6"/>
        <v>0</v>
      </c>
      <c r="K28" s="213">
        <f t="shared" si="7"/>
        <v>0</v>
      </c>
      <c r="L28" s="210"/>
      <c r="M28" s="210"/>
      <c r="N28" s="210"/>
    </row>
    <row r="29" spans="1:32" s="195" customFormat="1" ht="15" customHeight="1">
      <c r="A29" s="141" t="s">
        <v>1197</v>
      </c>
      <c r="B29" s="51"/>
      <c r="C29" s="94"/>
      <c r="D29" s="166">
        <f t="shared" si="0"/>
        <v>0</v>
      </c>
      <c r="E29" s="157">
        <f t="shared" si="1"/>
        <v>0</v>
      </c>
      <c r="F29" s="118">
        <f t="shared" si="2"/>
        <v>0</v>
      </c>
      <c r="G29" s="118">
        <f t="shared" si="3"/>
        <v>0</v>
      </c>
      <c r="H29" s="118">
        <f t="shared" si="4"/>
        <v>0</v>
      </c>
      <c r="I29" s="118">
        <f t="shared" si="5"/>
        <v>0</v>
      </c>
      <c r="J29" s="118">
        <f t="shared" si="6"/>
        <v>0</v>
      </c>
      <c r="K29" s="213">
        <f t="shared" si="7"/>
        <v>0</v>
      </c>
      <c r="L29" s="210"/>
      <c r="M29" s="210"/>
      <c r="N29" s="210"/>
    </row>
    <row r="30" spans="1:32" s="195" customFormat="1" ht="15" customHeight="1">
      <c r="A30" s="141" t="s">
        <v>1198</v>
      </c>
      <c r="B30" s="58"/>
      <c r="C30" s="94"/>
      <c r="D30" s="166">
        <f t="shared" si="0"/>
        <v>0</v>
      </c>
      <c r="E30" s="157">
        <f t="shared" si="1"/>
        <v>0</v>
      </c>
      <c r="F30" s="118">
        <f t="shared" si="2"/>
        <v>0</v>
      </c>
      <c r="G30" s="118">
        <f t="shared" si="3"/>
        <v>0</v>
      </c>
      <c r="H30" s="118">
        <f t="shared" si="4"/>
        <v>0</v>
      </c>
      <c r="I30" s="118">
        <f t="shared" si="5"/>
        <v>0</v>
      </c>
      <c r="J30" s="118">
        <f t="shared" si="6"/>
        <v>0</v>
      </c>
      <c r="K30" s="213">
        <f t="shared" si="7"/>
        <v>0</v>
      </c>
      <c r="L30" s="210"/>
      <c r="M30" s="210"/>
      <c r="N30" s="210"/>
    </row>
    <row r="31" spans="1:32" s="195" customFormat="1" ht="15" hidden="1" customHeight="1">
      <c r="A31" s="218"/>
      <c r="B31" s="58"/>
      <c r="C31" s="94"/>
      <c r="D31" s="166">
        <f t="shared" ref="D31:D62" si="8">SUM(F31:N31)</f>
        <v>0</v>
      </c>
      <c r="E31" s="157">
        <f t="shared" si="1"/>
        <v>0</v>
      </c>
      <c r="F31" s="118">
        <f t="shared" si="2"/>
        <v>0</v>
      </c>
      <c r="G31" s="118">
        <f t="shared" si="3"/>
        <v>0</v>
      </c>
      <c r="H31" s="118">
        <f t="shared" si="4"/>
        <v>0</v>
      </c>
      <c r="I31" s="118">
        <f t="shared" si="5"/>
        <v>0</v>
      </c>
      <c r="J31" s="118">
        <f t="shared" si="6"/>
        <v>0</v>
      </c>
      <c r="K31" s="213">
        <f t="shared" si="7"/>
        <v>0</v>
      </c>
      <c r="L31" s="210"/>
      <c r="M31" s="210"/>
      <c r="N31" s="210"/>
    </row>
    <row r="32" spans="1:32" s="195" customFormat="1" ht="15" hidden="1" customHeight="1">
      <c r="A32" s="218"/>
      <c r="B32" s="58"/>
      <c r="C32" s="94"/>
      <c r="D32" s="166">
        <f t="shared" si="8"/>
        <v>0</v>
      </c>
      <c r="E32" s="157">
        <f t="shared" si="1"/>
        <v>0</v>
      </c>
      <c r="F32" s="118">
        <f t="shared" si="2"/>
        <v>0</v>
      </c>
      <c r="G32" s="118">
        <f t="shared" si="3"/>
        <v>0</v>
      </c>
      <c r="H32" s="118">
        <f t="shared" si="4"/>
        <v>0</v>
      </c>
      <c r="I32" s="118">
        <f t="shared" si="5"/>
        <v>0</v>
      </c>
      <c r="J32" s="118">
        <f t="shared" si="6"/>
        <v>0</v>
      </c>
      <c r="K32" s="213">
        <f t="shared" si="7"/>
        <v>0</v>
      </c>
      <c r="L32" s="210"/>
      <c r="M32" s="210"/>
      <c r="N32" s="210"/>
    </row>
    <row r="33" spans="1:35" s="195" customFormat="1" ht="15" hidden="1" customHeight="1">
      <c r="A33" s="218"/>
      <c r="B33" s="58"/>
      <c r="C33" s="94"/>
      <c r="D33" s="166">
        <f t="shared" si="8"/>
        <v>0</v>
      </c>
      <c r="E33" s="157">
        <f t="shared" si="1"/>
        <v>0</v>
      </c>
      <c r="F33" s="118">
        <f t="shared" si="2"/>
        <v>0</v>
      </c>
      <c r="G33" s="118">
        <f t="shared" si="3"/>
        <v>0</v>
      </c>
      <c r="H33" s="118">
        <f t="shared" si="4"/>
        <v>0</v>
      </c>
      <c r="I33" s="118">
        <f t="shared" si="5"/>
        <v>0</v>
      </c>
      <c r="J33" s="118">
        <f t="shared" si="6"/>
        <v>0</v>
      </c>
      <c r="K33" s="213">
        <f t="shared" si="7"/>
        <v>0</v>
      </c>
      <c r="L33" s="210"/>
      <c r="M33" s="210"/>
      <c r="N33" s="210"/>
    </row>
    <row r="34" spans="1:35" s="195" customFormat="1" ht="15" hidden="1" customHeight="1">
      <c r="A34" s="218"/>
      <c r="B34" s="58"/>
      <c r="C34" s="94"/>
      <c r="D34" s="166">
        <f t="shared" si="8"/>
        <v>0</v>
      </c>
      <c r="E34" s="157">
        <f t="shared" si="1"/>
        <v>0</v>
      </c>
      <c r="F34" s="118">
        <f t="shared" si="2"/>
        <v>0</v>
      </c>
      <c r="G34" s="118">
        <f t="shared" si="3"/>
        <v>0</v>
      </c>
      <c r="H34" s="118">
        <f t="shared" si="4"/>
        <v>0</v>
      </c>
      <c r="I34" s="118">
        <f t="shared" si="5"/>
        <v>0</v>
      </c>
      <c r="J34" s="118">
        <f t="shared" si="6"/>
        <v>0</v>
      </c>
      <c r="K34" s="213">
        <f t="shared" si="7"/>
        <v>0</v>
      </c>
      <c r="L34" s="210"/>
      <c r="M34" s="210"/>
      <c r="N34" s="210"/>
    </row>
    <row r="35" spans="1:35" s="104" customFormat="1" ht="15" hidden="1" customHeight="1">
      <c r="B35" s="58"/>
      <c r="C35" s="94"/>
      <c r="D35" s="166">
        <f t="shared" si="8"/>
        <v>0</v>
      </c>
      <c r="E35" s="157">
        <f t="shared" si="1"/>
        <v>0</v>
      </c>
      <c r="F35" s="118">
        <f t="shared" si="2"/>
        <v>0</v>
      </c>
      <c r="G35" s="118">
        <f t="shared" si="3"/>
        <v>0</v>
      </c>
      <c r="H35" s="118">
        <f t="shared" si="4"/>
        <v>0</v>
      </c>
      <c r="I35" s="118">
        <f t="shared" si="5"/>
        <v>0</v>
      </c>
      <c r="J35" s="118">
        <f t="shared" si="6"/>
        <v>0</v>
      </c>
      <c r="K35" s="213">
        <f t="shared" si="7"/>
        <v>0</v>
      </c>
      <c r="L35" s="210"/>
      <c r="M35" s="210"/>
      <c r="N35" s="210"/>
      <c r="O35" s="195"/>
      <c r="P35" s="195"/>
      <c r="Q35" s="195"/>
      <c r="R35" s="195"/>
      <c r="S35" s="195"/>
      <c r="T35" s="195"/>
      <c r="U35" s="195"/>
      <c r="V35" s="195"/>
      <c r="W35" s="195"/>
      <c r="X35" s="195"/>
      <c r="Y35" s="195"/>
      <c r="Z35" s="195"/>
      <c r="AA35" s="195"/>
      <c r="AB35" s="195"/>
      <c r="AC35" s="195"/>
      <c r="AD35" s="195"/>
      <c r="AE35" s="195"/>
      <c r="AF35" s="195"/>
      <c r="AG35" s="195"/>
      <c r="AH35" s="195"/>
      <c r="AI35" s="195"/>
    </row>
    <row r="36" spans="1:35" s="195" customFormat="1" ht="15" hidden="1" customHeight="1">
      <c r="A36" s="218"/>
      <c r="B36" s="58"/>
      <c r="C36" s="94"/>
      <c r="D36" s="166">
        <f t="shared" si="8"/>
        <v>0</v>
      </c>
      <c r="E36" s="157">
        <f t="shared" si="1"/>
        <v>0</v>
      </c>
      <c r="F36" s="118">
        <f t="shared" si="2"/>
        <v>0</v>
      </c>
      <c r="G36" s="118">
        <f t="shared" si="3"/>
        <v>0</v>
      </c>
      <c r="H36" s="118">
        <f t="shared" si="4"/>
        <v>0</v>
      </c>
      <c r="I36" s="118">
        <f t="shared" si="5"/>
        <v>0</v>
      </c>
      <c r="J36" s="118">
        <f t="shared" si="6"/>
        <v>0</v>
      </c>
      <c r="K36" s="213">
        <f t="shared" si="7"/>
        <v>0</v>
      </c>
      <c r="L36" s="210"/>
      <c r="M36" s="210"/>
      <c r="N36" s="210"/>
    </row>
    <row r="37" spans="1:35" s="195" customFormat="1" ht="15" hidden="1" customHeight="1">
      <c r="A37" s="218"/>
      <c r="B37" s="58"/>
      <c r="C37" s="94"/>
      <c r="D37" s="166">
        <f t="shared" si="8"/>
        <v>0</v>
      </c>
      <c r="E37" s="157">
        <f t="shared" si="1"/>
        <v>0</v>
      </c>
      <c r="F37" s="118">
        <f t="shared" si="2"/>
        <v>0</v>
      </c>
      <c r="G37" s="118">
        <f t="shared" si="3"/>
        <v>0</v>
      </c>
      <c r="H37" s="118">
        <f t="shared" si="4"/>
        <v>0</v>
      </c>
      <c r="I37" s="118">
        <f t="shared" si="5"/>
        <v>0</v>
      </c>
      <c r="J37" s="118">
        <f t="shared" si="6"/>
        <v>0</v>
      </c>
      <c r="K37" s="213">
        <f t="shared" si="7"/>
        <v>0</v>
      </c>
      <c r="L37" s="210"/>
      <c r="M37" s="210"/>
      <c r="N37" s="210"/>
    </row>
    <row r="38" spans="1:35" s="195" customFormat="1" ht="15" hidden="1" customHeight="1">
      <c r="A38" s="218"/>
      <c r="B38" s="58"/>
      <c r="C38" s="94"/>
      <c r="D38" s="166">
        <f t="shared" si="8"/>
        <v>0</v>
      </c>
      <c r="E38" s="157">
        <f t="shared" ref="E38:E69" si="9">SUM(F38:K38)-MIN(F38:J38)</f>
        <v>0</v>
      </c>
      <c r="F38" s="118">
        <f t="shared" si="2"/>
        <v>0</v>
      </c>
      <c r="G38" s="118">
        <f t="shared" si="3"/>
        <v>0</v>
      </c>
      <c r="H38" s="118">
        <f t="shared" ref="H38:H69" si="10">IFERROR(VLOOKUP(C38,$K$93:$L$134,2,FALSE),0)</f>
        <v>0</v>
      </c>
      <c r="I38" s="118">
        <f t="shared" ref="I38:I69" si="11">IFERROR(VLOOKUP(C38,$O$93:$P$134,2,FALSE),0)</f>
        <v>0</v>
      </c>
      <c r="J38" s="118">
        <f t="shared" ref="J38:J69" si="12">IFERROR(VLOOKUP(C38,$S$93:$T$134,2,FALSE),0)</f>
        <v>0</v>
      </c>
      <c r="K38" s="213">
        <f t="shared" ref="K38:K69" si="13">IFERROR(VLOOKUP(C38,$W$93:$X$134,2,FALSE),0)</f>
        <v>0</v>
      </c>
      <c r="L38" s="210"/>
      <c r="M38" s="210"/>
      <c r="N38" s="210"/>
    </row>
    <row r="39" spans="1:35" s="195" customFormat="1" ht="15" hidden="1" customHeight="1">
      <c r="A39" s="218"/>
      <c r="B39" s="58"/>
      <c r="C39" s="94"/>
      <c r="D39" s="166">
        <f t="shared" si="8"/>
        <v>0</v>
      </c>
      <c r="E39" s="157">
        <f t="shared" si="9"/>
        <v>0</v>
      </c>
      <c r="F39" s="118">
        <f t="shared" si="2"/>
        <v>0</v>
      </c>
      <c r="G39" s="118">
        <f t="shared" si="3"/>
        <v>0</v>
      </c>
      <c r="H39" s="118">
        <f t="shared" si="10"/>
        <v>0</v>
      </c>
      <c r="I39" s="118">
        <f t="shared" si="11"/>
        <v>0</v>
      </c>
      <c r="J39" s="118">
        <f t="shared" si="12"/>
        <v>0</v>
      </c>
      <c r="K39" s="213">
        <f t="shared" si="13"/>
        <v>0</v>
      </c>
      <c r="L39" s="210"/>
      <c r="M39" s="210"/>
      <c r="N39" s="210"/>
    </row>
    <row r="40" spans="1:35" s="195" customFormat="1" ht="15" hidden="1" customHeight="1">
      <c r="A40" s="218"/>
      <c r="B40" s="58"/>
      <c r="C40" s="94"/>
      <c r="D40" s="166">
        <f t="shared" si="8"/>
        <v>0</v>
      </c>
      <c r="E40" s="157">
        <f t="shared" si="9"/>
        <v>0</v>
      </c>
      <c r="F40" s="118">
        <f t="shared" si="2"/>
        <v>0</v>
      </c>
      <c r="G40" s="118">
        <f t="shared" si="3"/>
        <v>0</v>
      </c>
      <c r="H40" s="118">
        <f t="shared" si="10"/>
        <v>0</v>
      </c>
      <c r="I40" s="118">
        <f t="shared" si="11"/>
        <v>0</v>
      </c>
      <c r="J40" s="118">
        <f t="shared" si="12"/>
        <v>0</v>
      </c>
      <c r="K40" s="213">
        <f t="shared" si="13"/>
        <v>0</v>
      </c>
      <c r="L40" s="210"/>
      <c r="M40" s="210"/>
      <c r="N40" s="210"/>
    </row>
    <row r="41" spans="1:35" s="195" customFormat="1" ht="15" hidden="1" customHeight="1">
      <c r="A41" s="218"/>
      <c r="B41" s="58"/>
      <c r="C41" s="94"/>
      <c r="D41" s="166">
        <f t="shared" si="8"/>
        <v>0</v>
      </c>
      <c r="E41" s="157">
        <f t="shared" si="9"/>
        <v>0</v>
      </c>
      <c r="F41" s="118">
        <f t="shared" si="2"/>
        <v>0</v>
      </c>
      <c r="G41" s="118">
        <f t="shared" si="3"/>
        <v>0</v>
      </c>
      <c r="H41" s="118">
        <f t="shared" si="10"/>
        <v>0</v>
      </c>
      <c r="I41" s="118">
        <f t="shared" si="11"/>
        <v>0</v>
      </c>
      <c r="J41" s="118">
        <f t="shared" si="12"/>
        <v>0</v>
      </c>
      <c r="K41" s="213">
        <f t="shared" si="13"/>
        <v>0</v>
      </c>
      <c r="L41" s="210"/>
      <c r="M41" s="210"/>
      <c r="N41" s="210"/>
    </row>
    <row r="42" spans="1:35" s="195" customFormat="1" ht="15" hidden="1" customHeight="1">
      <c r="A42" s="218"/>
      <c r="B42" s="58"/>
      <c r="C42" s="94"/>
      <c r="D42" s="166">
        <f t="shared" si="8"/>
        <v>0</v>
      </c>
      <c r="E42" s="157">
        <f t="shared" si="9"/>
        <v>0</v>
      </c>
      <c r="F42" s="118">
        <f t="shared" si="2"/>
        <v>0</v>
      </c>
      <c r="G42" s="118">
        <f t="shared" si="3"/>
        <v>0</v>
      </c>
      <c r="H42" s="118">
        <f t="shared" si="10"/>
        <v>0</v>
      </c>
      <c r="I42" s="118">
        <f t="shared" si="11"/>
        <v>0</v>
      </c>
      <c r="J42" s="118">
        <f t="shared" si="12"/>
        <v>0</v>
      </c>
      <c r="K42" s="213">
        <f t="shared" si="13"/>
        <v>0</v>
      </c>
      <c r="L42" s="210"/>
      <c r="M42" s="210"/>
      <c r="N42" s="210"/>
    </row>
    <row r="43" spans="1:35" s="195" customFormat="1" ht="15" hidden="1" customHeight="1">
      <c r="A43" s="218"/>
      <c r="B43" s="58"/>
      <c r="C43" s="94"/>
      <c r="D43" s="166">
        <f t="shared" si="8"/>
        <v>0</v>
      </c>
      <c r="E43" s="157">
        <f t="shared" si="9"/>
        <v>0</v>
      </c>
      <c r="F43" s="118">
        <f t="shared" si="2"/>
        <v>0</v>
      </c>
      <c r="G43" s="118">
        <f t="shared" si="3"/>
        <v>0</v>
      </c>
      <c r="H43" s="118">
        <f t="shared" si="10"/>
        <v>0</v>
      </c>
      <c r="I43" s="118">
        <f t="shared" si="11"/>
        <v>0</v>
      </c>
      <c r="J43" s="118">
        <f t="shared" si="12"/>
        <v>0</v>
      </c>
      <c r="K43" s="213">
        <f t="shared" si="13"/>
        <v>0</v>
      </c>
      <c r="L43" s="210"/>
      <c r="M43" s="210"/>
      <c r="N43" s="210"/>
    </row>
    <row r="44" spans="1:35" s="195" customFormat="1" ht="15" hidden="1" customHeight="1">
      <c r="A44" s="218"/>
      <c r="B44" s="58"/>
      <c r="C44" s="94"/>
      <c r="D44" s="166">
        <f t="shared" si="8"/>
        <v>0</v>
      </c>
      <c r="E44" s="157">
        <f t="shared" si="9"/>
        <v>0</v>
      </c>
      <c r="F44" s="118">
        <f t="shared" si="2"/>
        <v>0</v>
      </c>
      <c r="G44" s="118">
        <f t="shared" si="3"/>
        <v>0</v>
      </c>
      <c r="H44" s="118">
        <f t="shared" si="10"/>
        <v>0</v>
      </c>
      <c r="I44" s="118">
        <f t="shared" si="11"/>
        <v>0</v>
      </c>
      <c r="J44" s="118">
        <f t="shared" si="12"/>
        <v>0</v>
      </c>
      <c r="K44" s="213">
        <f t="shared" si="13"/>
        <v>0</v>
      </c>
      <c r="L44" s="210"/>
      <c r="M44" s="210"/>
      <c r="N44" s="210"/>
    </row>
    <row r="45" spans="1:35" s="195" customFormat="1" ht="15" hidden="1" customHeight="1">
      <c r="A45" s="218"/>
      <c r="B45" s="58"/>
      <c r="C45" s="94"/>
      <c r="D45" s="166">
        <f t="shared" si="8"/>
        <v>0</v>
      </c>
      <c r="E45" s="157">
        <f t="shared" si="9"/>
        <v>0</v>
      </c>
      <c r="F45" s="118">
        <f t="shared" si="2"/>
        <v>0</v>
      </c>
      <c r="G45" s="118">
        <f t="shared" si="3"/>
        <v>0</v>
      </c>
      <c r="H45" s="118">
        <f t="shared" si="10"/>
        <v>0</v>
      </c>
      <c r="I45" s="118">
        <f t="shared" si="11"/>
        <v>0</v>
      </c>
      <c r="J45" s="118">
        <f t="shared" si="12"/>
        <v>0</v>
      </c>
      <c r="K45" s="213">
        <f t="shared" si="13"/>
        <v>0</v>
      </c>
      <c r="L45" s="210"/>
      <c r="M45" s="210"/>
      <c r="N45" s="210"/>
    </row>
    <row r="46" spans="1:35" s="195" customFormat="1" ht="15" hidden="1" customHeight="1">
      <c r="A46" s="218"/>
      <c r="B46" s="58"/>
      <c r="C46" s="94"/>
      <c r="D46" s="166">
        <f t="shared" si="8"/>
        <v>0</v>
      </c>
      <c r="E46" s="157">
        <f t="shared" si="9"/>
        <v>0</v>
      </c>
      <c r="F46" s="118">
        <f t="shared" si="2"/>
        <v>0</v>
      </c>
      <c r="G46" s="118">
        <f t="shared" si="3"/>
        <v>0</v>
      </c>
      <c r="H46" s="118">
        <f t="shared" si="10"/>
        <v>0</v>
      </c>
      <c r="I46" s="118">
        <f t="shared" si="11"/>
        <v>0</v>
      </c>
      <c r="J46" s="118">
        <f t="shared" si="12"/>
        <v>0</v>
      </c>
      <c r="K46" s="213">
        <f t="shared" si="13"/>
        <v>0</v>
      </c>
      <c r="L46" s="210"/>
      <c r="M46" s="210"/>
      <c r="N46" s="210"/>
    </row>
    <row r="47" spans="1:35" s="195" customFormat="1" ht="15" hidden="1" customHeight="1">
      <c r="A47" s="218"/>
      <c r="B47" s="58"/>
      <c r="C47" s="94"/>
      <c r="D47" s="166">
        <f t="shared" si="8"/>
        <v>0</v>
      </c>
      <c r="E47" s="157">
        <f t="shared" si="9"/>
        <v>0</v>
      </c>
      <c r="F47" s="118">
        <f t="shared" si="2"/>
        <v>0</v>
      </c>
      <c r="G47" s="118">
        <f t="shared" si="3"/>
        <v>0</v>
      </c>
      <c r="H47" s="118">
        <f t="shared" si="10"/>
        <v>0</v>
      </c>
      <c r="I47" s="118">
        <f t="shared" si="11"/>
        <v>0</v>
      </c>
      <c r="J47" s="118">
        <f t="shared" si="12"/>
        <v>0</v>
      </c>
      <c r="K47" s="213">
        <f t="shared" si="13"/>
        <v>0</v>
      </c>
      <c r="L47" s="210"/>
      <c r="M47" s="210"/>
      <c r="N47" s="210"/>
    </row>
    <row r="48" spans="1:35" s="195" customFormat="1" ht="15" hidden="1" customHeight="1">
      <c r="A48" s="218"/>
      <c r="B48" s="58"/>
      <c r="C48" s="94"/>
      <c r="D48" s="166">
        <f t="shared" si="8"/>
        <v>0</v>
      </c>
      <c r="E48" s="157">
        <f t="shared" si="9"/>
        <v>0</v>
      </c>
      <c r="F48" s="118">
        <f t="shared" si="2"/>
        <v>0</v>
      </c>
      <c r="G48" s="118">
        <f t="shared" si="3"/>
        <v>0</v>
      </c>
      <c r="H48" s="118">
        <f t="shared" si="10"/>
        <v>0</v>
      </c>
      <c r="I48" s="118">
        <f t="shared" si="11"/>
        <v>0</v>
      </c>
      <c r="J48" s="118">
        <f t="shared" si="12"/>
        <v>0</v>
      </c>
      <c r="K48" s="213">
        <f t="shared" si="13"/>
        <v>0</v>
      </c>
      <c r="L48" s="210"/>
      <c r="M48" s="210"/>
      <c r="N48" s="210"/>
    </row>
    <row r="49" spans="1:14" s="195" customFormat="1" ht="15" hidden="1" customHeight="1">
      <c r="A49" s="218"/>
      <c r="B49" s="58"/>
      <c r="C49" s="94"/>
      <c r="D49" s="166">
        <f t="shared" si="8"/>
        <v>0</v>
      </c>
      <c r="E49" s="157">
        <f t="shared" si="9"/>
        <v>0</v>
      </c>
      <c r="F49" s="118">
        <f t="shared" si="2"/>
        <v>0</v>
      </c>
      <c r="G49" s="118">
        <f t="shared" si="3"/>
        <v>0</v>
      </c>
      <c r="H49" s="118">
        <f t="shared" si="10"/>
        <v>0</v>
      </c>
      <c r="I49" s="118">
        <f t="shared" si="11"/>
        <v>0</v>
      </c>
      <c r="J49" s="118">
        <f t="shared" si="12"/>
        <v>0</v>
      </c>
      <c r="K49" s="213">
        <f t="shared" si="13"/>
        <v>0</v>
      </c>
      <c r="L49" s="210"/>
      <c r="M49" s="210"/>
      <c r="N49" s="210"/>
    </row>
    <row r="50" spans="1:14" s="195" customFormat="1" ht="15" hidden="1" customHeight="1">
      <c r="A50" s="218"/>
      <c r="B50" s="58"/>
      <c r="C50" s="94"/>
      <c r="D50" s="166">
        <f t="shared" si="8"/>
        <v>0</v>
      </c>
      <c r="E50" s="157">
        <f t="shared" si="9"/>
        <v>0</v>
      </c>
      <c r="F50" s="118">
        <f t="shared" si="2"/>
        <v>0</v>
      </c>
      <c r="G50" s="118">
        <f t="shared" si="3"/>
        <v>0</v>
      </c>
      <c r="H50" s="118">
        <f t="shared" si="10"/>
        <v>0</v>
      </c>
      <c r="I50" s="118">
        <f t="shared" si="11"/>
        <v>0</v>
      </c>
      <c r="J50" s="118">
        <f t="shared" si="12"/>
        <v>0</v>
      </c>
      <c r="K50" s="213">
        <f t="shared" si="13"/>
        <v>0</v>
      </c>
      <c r="L50" s="210"/>
      <c r="M50" s="210"/>
      <c r="N50" s="210"/>
    </row>
    <row r="51" spans="1:14" s="195" customFormat="1" ht="15" hidden="1" customHeight="1">
      <c r="A51" s="218"/>
      <c r="B51" s="58"/>
      <c r="C51" s="94"/>
      <c r="D51" s="166">
        <f t="shared" si="8"/>
        <v>0</v>
      </c>
      <c r="E51" s="157">
        <f t="shared" si="9"/>
        <v>0</v>
      </c>
      <c r="F51" s="118">
        <f t="shared" si="2"/>
        <v>0</v>
      </c>
      <c r="G51" s="118">
        <f t="shared" si="3"/>
        <v>0</v>
      </c>
      <c r="H51" s="118">
        <f t="shared" si="10"/>
        <v>0</v>
      </c>
      <c r="I51" s="118">
        <f t="shared" si="11"/>
        <v>0</v>
      </c>
      <c r="J51" s="118">
        <f t="shared" si="12"/>
        <v>0</v>
      </c>
      <c r="K51" s="213">
        <f t="shared" si="13"/>
        <v>0</v>
      </c>
      <c r="L51" s="210"/>
      <c r="M51" s="210"/>
      <c r="N51" s="210"/>
    </row>
    <row r="52" spans="1:14" s="195" customFormat="1" ht="15" hidden="1" customHeight="1">
      <c r="A52" s="218"/>
      <c r="B52" s="58"/>
      <c r="C52" s="94"/>
      <c r="D52" s="166">
        <f t="shared" si="8"/>
        <v>0</v>
      </c>
      <c r="E52" s="157">
        <f t="shared" si="9"/>
        <v>0</v>
      </c>
      <c r="F52" s="118">
        <f t="shared" si="2"/>
        <v>0</v>
      </c>
      <c r="G52" s="118">
        <f t="shared" si="3"/>
        <v>0</v>
      </c>
      <c r="H52" s="118">
        <f t="shared" si="10"/>
        <v>0</v>
      </c>
      <c r="I52" s="118">
        <f t="shared" si="11"/>
        <v>0</v>
      </c>
      <c r="J52" s="118">
        <f t="shared" si="12"/>
        <v>0</v>
      </c>
      <c r="K52" s="213">
        <f t="shared" si="13"/>
        <v>0</v>
      </c>
      <c r="L52" s="210"/>
      <c r="M52" s="210"/>
      <c r="N52" s="210"/>
    </row>
    <row r="53" spans="1:14" s="195" customFormat="1" ht="15" hidden="1" customHeight="1">
      <c r="A53" s="218"/>
      <c r="B53" s="58"/>
      <c r="C53" s="94"/>
      <c r="D53" s="166">
        <f t="shared" si="8"/>
        <v>0</v>
      </c>
      <c r="E53" s="157">
        <f t="shared" si="9"/>
        <v>0</v>
      </c>
      <c r="F53" s="118">
        <f t="shared" si="2"/>
        <v>0</v>
      </c>
      <c r="G53" s="118">
        <f t="shared" si="3"/>
        <v>0</v>
      </c>
      <c r="H53" s="118">
        <f t="shared" si="10"/>
        <v>0</v>
      </c>
      <c r="I53" s="118">
        <f t="shared" si="11"/>
        <v>0</v>
      </c>
      <c r="J53" s="118">
        <f t="shared" si="12"/>
        <v>0</v>
      </c>
      <c r="K53" s="213">
        <f t="shared" si="13"/>
        <v>0</v>
      </c>
      <c r="L53" s="210"/>
      <c r="M53" s="210"/>
      <c r="N53" s="210"/>
    </row>
    <row r="54" spans="1:14" s="195" customFormat="1" ht="15" hidden="1" customHeight="1">
      <c r="A54" s="218"/>
      <c r="B54" s="58"/>
      <c r="C54" s="94"/>
      <c r="D54" s="166">
        <f t="shared" si="8"/>
        <v>0</v>
      </c>
      <c r="E54" s="157">
        <f t="shared" si="9"/>
        <v>0</v>
      </c>
      <c r="F54" s="118">
        <f t="shared" si="2"/>
        <v>0</v>
      </c>
      <c r="G54" s="118">
        <f t="shared" si="3"/>
        <v>0</v>
      </c>
      <c r="H54" s="118">
        <f t="shared" si="10"/>
        <v>0</v>
      </c>
      <c r="I54" s="118">
        <f t="shared" si="11"/>
        <v>0</v>
      </c>
      <c r="J54" s="118">
        <f t="shared" si="12"/>
        <v>0</v>
      </c>
      <c r="K54" s="213">
        <f t="shared" si="13"/>
        <v>0</v>
      </c>
      <c r="L54" s="210"/>
      <c r="M54" s="210"/>
      <c r="N54" s="210"/>
    </row>
    <row r="55" spans="1:14" s="195" customFormat="1" ht="15" hidden="1" customHeight="1">
      <c r="A55" s="218"/>
      <c r="B55" s="58"/>
      <c r="C55" s="94"/>
      <c r="D55" s="166">
        <f t="shared" si="8"/>
        <v>0</v>
      </c>
      <c r="E55" s="157">
        <f t="shared" si="9"/>
        <v>0</v>
      </c>
      <c r="F55" s="118">
        <f t="shared" si="2"/>
        <v>0</v>
      </c>
      <c r="G55" s="118">
        <f t="shared" si="3"/>
        <v>0</v>
      </c>
      <c r="H55" s="118">
        <f t="shared" si="10"/>
        <v>0</v>
      </c>
      <c r="I55" s="118">
        <f t="shared" si="11"/>
        <v>0</v>
      </c>
      <c r="J55" s="118">
        <f t="shared" si="12"/>
        <v>0</v>
      </c>
      <c r="K55" s="213">
        <f t="shared" si="13"/>
        <v>0</v>
      </c>
      <c r="L55" s="210"/>
      <c r="M55" s="210"/>
      <c r="N55" s="210"/>
    </row>
    <row r="56" spans="1:14" s="195" customFormat="1" ht="15" hidden="1" customHeight="1">
      <c r="A56" s="218"/>
      <c r="B56" s="58"/>
      <c r="C56" s="94"/>
      <c r="D56" s="166">
        <f t="shared" si="8"/>
        <v>0</v>
      </c>
      <c r="E56" s="157">
        <f t="shared" si="9"/>
        <v>0</v>
      </c>
      <c r="F56" s="118">
        <f t="shared" si="2"/>
        <v>0</v>
      </c>
      <c r="G56" s="118">
        <f t="shared" si="3"/>
        <v>0</v>
      </c>
      <c r="H56" s="118">
        <f t="shared" si="10"/>
        <v>0</v>
      </c>
      <c r="I56" s="118">
        <f t="shared" si="11"/>
        <v>0</v>
      </c>
      <c r="J56" s="118">
        <f t="shared" si="12"/>
        <v>0</v>
      </c>
      <c r="K56" s="213">
        <f t="shared" si="13"/>
        <v>0</v>
      </c>
      <c r="L56" s="210"/>
      <c r="M56" s="210"/>
      <c r="N56" s="210"/>
    </row>
    <row r="57" spans="1:14" s="195" customFormat="1" ht="15" hidden="1" customHeight="1">
      <c r="A57" s="218"/>
      <c r="B57" s="58"/>
      <c r="C57" s="94"/>
      <c r="D57" s="166">
        <f t="shared" si="8"/>
        <v>0</v>
      </c>
      <c r="E57" s="157">
        <f t="shared" si="9"/>
        <v>0</v>
      </c>
      <c r="F57" s="118">
        <f t="shared" si="2"/>
        <v>0</v>
      </c>
      <c r="G57" s="118">
        <f t="shared" si="3"/>
        <v>0</v>
      </c>
      <c r="H57" s="118">
        <f t="shared" si="10"/>
        <v>0</v>
      </c>
      <c r="I57" s="118">
        <f t="shared" si="11"/>
        <v>0</v>
      </c>
      <c r="J57" s="118">
        <f t="shared" si="12"/>
        <v>0</v>
      </c>
      <c r="K57" s="213">
        <f t="shared" si="13"/>
        <v>0</v>
      </c>
      <c r="L57" s="210"/>
      <c r="M57" s="210"/>
      <c r="N57" s="210"/>
    </row>
    <row r="58" spans="1:14" s="195" customFormat="1" ht="15" hidden="1" customHeight="1">
      <c r="A58" s="218"/>
      <c r="B58" s="58"/>
      <c r="C58" s="94"/>
      <c r="D58" s="166">
        <f t="shared" si="8"/>
        <v>0</v>
      </c>
      <c r="E58" s="157">
        <f t="shared" si="9"/>
        <v>0</v>
      </c>
      <c r="F58" s="118">
        <f t="shared" si="2"/>
        <v>0</v>
      </c>
      <c r="G58" s="118">
        <f t="shared" si="3"/>
        <v>0</v>
      </c>
      <c r="H58" s="118">
        <f t="shared" si="10"/>
        <v>0</v>
      </c>
      <c r="I58" s="118">
        <f t="shared" si="11"/>
        <v>0</v>
      </c>
      <c r="J58" s="118">
        <f t="shared" si="12"/>
        <v>0</v>
      </c>
      <c r="K58" s="213">
        <f t="shared" si="13"/>
        <v>0</v>
      </c>
      <c r="L58" s="210"/>
      <c r="M58" s="210"/>
      <c r="N58" s="210"/>
    </row>
    <row r="59" spans="1:14" s="195" customFormat="1" ht="15" hidden="1" customHeight="1">
      <c r="A59" s="218"/>
      <c r="B59" s="58"/>
      <c r="C59" s="94"/>
      <c r="D59" s="166">
        <f t="shared" si="8"/>
        <v>0</v>
      </c>
      <c r="E59" s="157">
        <f t="shared" si="9"/>
        <v>0</v>
      </c>
      <c r="F59" s="118">
        <f t="shared" si="2"/>
        <v>0</v>
      </c>
      <c r="G59" s="118">
        <f t="shared" si="3"/>
        <v>0</v>
      </c>
      <c r="H59" s="118">
        <f t="shared" si="10"/>
        <v>0</v>
      </c>
      <c r="I59" s="118">
        <f t="shared" si="11"/>
        <v>0</v>
      </c>
      <c r="J59" s="118">
        <f t="shared" si="12"/>
        <v>0</v>
      </c>
      <c r="K59" s="213">
        <f t="shared" si="13"/>
        <v>0</v>
      </c>
      <c r="L59" s="210"/>
      <c r="M59" s="210"/>
      <c r="N59" s="210"/>
    </row>
    <row r="60" spans="1:14" s="195" customFormat="1" ht="15" hidden="1" customHeight="1">
      <c r="A60" s="218"/>
      <c r="B60" s="58"/>
      <c r="C60" s="94"/>
      <c r="D60" s="166">
        <f t="shared" si="8"/>
        <v>0</v>
      </c>
      <c r="E60" s="157">
        <f t="shared" si="9"/>
        <v>0</v>
      </c>
      <c r="F60" s="118">
        <f t="shared" si="2"/>
        <v>0</v>
      </c>
      <c r="G60" s="118">
        <f t="shared" si="3"/>
        <v>0</v>
      </c>
      <c r="H60" s="118">
        <f t="shared" si="10"/>
        <v>0</v>
      </c>
      <c r="I60" s="118">
        <f t="shared" si="11"/>
        <v>0</v>
      </c>
      <c r="J60" s="118">
        <f t="shared" si="12"/>
        <v>0</v>
      </c>
      <c r="K60" s="213">
        <f t="shared" si="13"/>
        <v>0</v>
      </c>
      <c r="L60" s="210"/>
      <c r="M60" s="210"/>
      <c r="N60" s="210"/>
    </row>
    <row r="61" spans="1:14" s="195" customFormat="1" ht="15" hidden="1" customHeight="1">
      <c r="A61" s="218"/>
      <c r="B61" s="58"/>
      <c r="C61" s="94"/>
      <c r="D61" s="166">
        <f t="shared" si="8"/>
        <v>0</v>
      </c>
      <c r="E61" s="157">
        <f t="shared" si="9"/>
        <v>0</v>
      </c>
      <c r="F61" s="118">
        <f t="shared" si="2"/>
        <v>0</v>
      </c>
      <c r="G61" s="118">
        <f t="shared" si="3"/>
        <v>0</v>
      </c>
      <c r="H61" s="118">
        <f t="shared" si="10"/>
        <v>0</v>
      </c>
      <c r="I61" s="118">
        <f t="shared" si="11"/>
        <v>0</v>
      </c>
      <c r="J61" s="118">
        <f t="shared" si="12"/>
        <v>0</v>
      </c>
      <c r="K61" s="213">
        <f t="shared" si="13"/>
        <v>0</v>
      </c>
      <c r="L61" s="210"/>
      <c r="M61" s="210"/>
      <c r="N61" s="210"/>
    </row>
    <row r="62" spans="1:14" s="195" customFormat="1" ht="15" hidden="1" customHeight="1">
      <c r="A62" s="218"/>
      <c r="B62" s="58"/>
      <c r="C62" s="94"/>
      <c r="D62" s="166">
        <f t="shared" si="8"/>
        <v>0</v>
      </c>
      <c r="E62" s="157">
        <f t="shared" si="9"/>
        <v>0</v>
      </c>
      <c r="F62" s="118">
        <f t="shared" si="2"/>
        <v>0</v>
      </c>
      <c r="G62" s="118">
        <f t="shared" si="3"/>
        <v>0</v>
      </c>
      <c r="H62" s="118">
        <f t="shared" si="10"/>
        <v>0</v>
      </c>
      <c r="I62" s="118">
        <f t="shared" si="11"/>
        <v>0</v>
      </c>
      <c r="J62" s="118">
        <f t="shared" si="12"/>
        <v>0</v>
      </c>
      <c r="K62" s="213">
        <f t="shared" si="13"/>
        <v>0</v>
      </c>
      <c r="L62" s="210"/>
      <c r="M62" s="210"/>
      <c r="N62" s="210"/>
    </row>
    <row r="63" spans="1:14" s="195" customFormat="1" ht="15" hidden="1" customHeight="1">
      <c r="A63" s="218"/>
      <c r="B63" s="58"/>
      <c r="C63" s="94"/>
      <c r="D63" s="166">
        <f t="shared" ref="D63:D84" si="14">SUM(F63:N63)</f>
        <v>0</v>
      </c>
      <c r="E63" s="157">
        <f t="shared" si="9"/>
        <v>0</v>
      </c>
      <c r="F63" s="118">
        <f t="shared" si="2"/>
        <v>0</v>
      </c>
      <c r="G63" s="118">
        <f t="shared" si="3"/>
        <v>0</v>
      </c>
      <c r="H63" s="118">
        <f t="shared" si="10"/>
        <v>0</v>
      </c>
      <c r="I63" s="118">
        <f t="shared" si="11"/>
        <v>0</v>
      </c>
      <c r="J63" s="118">
        <f t="shared" si="12"/>
        <v>0</v>
      </c>
      <c r="K63" s="213">
        <f t="shared" si="13"/>
        <v>0</v>
      </c>
      <c r="L63" s="210"/>
      <c r="M63" s="210"/>
      <c r="N63" s="210"/>
    </row>
    <row r="64" spans="1:14" s="195" customFormat="1" ht="15" hidden="1" customHeight="1">
      <c r="A64" s="218"/>
      <c r="B64" s="58"/>
      <c r="C64" s="94"/>
      <c r="D64" s="166">
        <f t="shared" si="14"/>
        <v>0</v>
      </c>
      <c r="E64" s="157">
        <f t="shared" si="9"/>
        <v>0</v>
      </c>
      <c r="F64" s="118">
        <f t="shared" si="2"/>
        <v>0</v>
      </c>
      <c r="G64" s="118">
        <f t="shared" si="3"/>
        <v>0</v>
      </c>
      <c r="H64" s="118">
        <f t="shared" si="10"/>
        <v>0</v>
      </c>
      <c r="I64" s="118">
        <f t="shared" si="11"/>
        <v>0</v>
      </c>
      <c r="J64" s="118">
        <f t="shared" si="12"/>
        <v>0</v>
      </c>
      <c r="K64" s="213">
        <f t="shared" si="13"/>
        <v>0</v>
      </c>
      <c r="L64" s="210"/>
      <c r="M64" s="210"/>
      <c r="N64" s="210"/>
    </row>
    <row r="65" spans="1:14" s="195" customFormat="1" hidden="1">
      <c r="A65" s="218"/>
      <c r="B65" s="58"/>
      <c r="C65" s="94"/>
      <c r="D65" s="166">
        <f t="shared" si="14"/>
        <v>0</v>
      </c>
      <c r="E65" s="157">
        <f t="shared" si="9"/>
        <v>0</v>
      </c>
      <c r="F65" s="118">
        <f t="shared" si="2"/>
        <v>0</v>
      </c>
      <c r="G65" s="118">
        <f t="shared" si="3"/>
        <v>0</v>
      </c>
      <c r="H65" s="118">
        <f t="shared" si="10"/>
        <v>0</v>
      </c>
      <c r="I65" s="118">
        <f t="shared" si="11"/>
        <v>0</v>
      </c>
      <c r="J65" s="118">
        <f t="shared" si="12"/>
        <v>0</v>
      </c>
      <c r="K65" s="213">
        <f t="shared" si="13"/>
        <v>0</v>
      </c>
      <c r="L65" s="210"/>
      <c r="M65" s="210"/>
      <c r="N65" s="210"/>
    </row>
    <row r="66" spans="1:14" s="195" customFormat="1" hidden="1">
      <c r="A66" s="218"/>
      <c r="B66" s="58"/>
      <c r="C66" s="94"/>
      <c r="D66" s="166">
        <f t="shared" si="14"/>
        <v>0</v>
      </c>
      <c r="E66" s="157">
        <f t="shared" si="9"/>
        <v>0</v>
      </c>
      <c r="F66" s="118">
        <f t="shared" si="2"/>
        <v>0</v>
      </c>
      <c r="G66" s="118">
        <f t="shared" si="3"/>
        <v>0</v>
      </c>
      <c r="H66" s="118">
        <f t="shared" si="10"/>
        <v>0</v>
      </c>
      <c r="I66" s="118">
        <f t="shared" si="11"/>
        <v>0</v>
      </c>
      <c r="J66" s="118">
        <f t="shared" si="12"/>
        <v>0</v>
      </c>
      <c r="K66" s="213">
        <f t="shared" si="13"/>
        <v>0</v>
      </c>
      <c r="L66" s="210"/>
      <c r="M66" s="210"/>
      <c r="N66" s="210"/>
    </row>
    <row r="67" spans="1:14" s="195" customFormat="1" hidden="1">
      <c r="A67" s="218"/>
      <c r="B67" s="58"/>
      <c r="C67" s="94"/>
      <c r="D67" s="166">
        <f t="shared" si="14"/>
        <v>0</v>
      </c>
      <c r="E67" s="157">
        <f t="shared" si="9"/>
        <v>0</v>
      </c>
      <c r="F67" s="118">
        <f t="shared" si="2"/>
        <v>0</v>
      </c>
      <c r="G67" s="118">
        <f t="shared" si="3"/>
        <v>0</v>
      </c>
      <c r="H67" s="118">
        <f t="shared" si="10"/>
        <v>0</v>
      </c>
      <c r="I67" s="118">
        <f t="shared" si="11"/>
        <v>0</v>
      </c>
      <c r="J67" s="118">
        <f t="shared" si="12"/>
        <v>0</v>
      </c>
      <c r="K67" s="213">
        <f t="shared" si="13"/>
        <v>0</v>
      </c>
      <c r="L67" s="210"/>
      <c r="M67" s="210"/>
      <c r="N67" s="210"/>
    </row>
    <row r="68" spans="1:14" s="195" customFormat="1" hidden="1">
      <c r="A68" s="218"/>
      <c r="B68" s="58"/>
      <c r="C68" s="94"/>
      <c r="D68" s="166">
        <f t="shared" si="14"/>
        <v>0</v>
      </c>
      <c r="E68" s="157">
        <f t="shared" si="9"/>
        <v>0</v>
      </c>
      <c r="F68" s="118">
        <f t="shared" si="2"/>
        <v>0</v>
      </c>
      <c r="G68" s="118">
        <f t="shared" si="3"/>
        <v>0</v>
      </c>
      <c r="H68" s="118">
        <f t="shared" si="10"/>
        <v>0</v>
      </c>
      <c r="I68" s="118">
        <f t="shared" si="11"/>
        <v>0</v>
      </c>
      <c r="J68" s="118">
        <f t="shared" si="12"/>
        <v>0</v>
      </c>
      <c r="K68" s="213">
        <f t="shared" si="13"/>
        <v>0</v>
      </c>
      <c r="L68" s="210"/>
      <c r="M68" s="210"/>
      <c r="N68" s="210"/>
    </row>
    <row r="69" spans="1:14" s="195" customFormat="1" hidden="1">
      <c r="A69" s="218"/>
      <c r="B69" s="58"/>
      <c r="C69" s="94"/>
      <c r="D69" s="166">
        <f t="shared" si="14"/>
        <v>0</v>
      </c>
      <c r="E69" s="157">
        <f t="shared" si="9"/>
        <v>0</v>
      </c>
      <c r="F69" s="118">
        <f t="shared" si="2"/>
        <v>0</v>
      </c>
      <c r="G69" s="118">
        <f t="shared" si="3"/>
        <v>0</v>
      </c>
      <c r="H69" s="118">
        <f t="shared" si="10"/>
        <v>0</v>
      </c>
      <c r="I69" s="118">
        <f t="shared" si="11"/>
        <v>0</v>
      </c>
      <c r="J69" s="118">
        <f t="shared" si="12"/>
        <v>0</v>
      </c>
      <c r="K69" s="213">
        <f t="shared" si="13"/>
        <v>0</v>
      </c>
      <c r="L69" s="210"/>
      <c r="M69" s="210"/>
      <c r="N69" s="210"/>
    </row>
    <row r="70" spans="1:14" s="195" customFormat="1" hidden="1">
      <c r="A70" s="218"/>
      <c r="B70" s="58"/>
      <c r="C70" s="94"/>
      <c r="D70" s="166">
        <f t="shared" si="14"/>
        <v>0</v>
      </c>
      <c r="E70" s="157">
        <f t="shared" ref="E70:E84" si="15">SUM(F70:K70)-MIN(F70:J70)</f>
        <v>0</v>
      </c>
      <c r="F70" s="118">
        <f t="shared" ref="F70:F84" si="16">IFERROR(VLOOKUP(C70,$C$93:$D$134,2,FALSE),0)</f>
        <v>0</v>
      </c>
      <c r="G70" s="118">
        <f t="shared" ref="G70:G84" si="17">IFERROR(VLOOKUP(C70,$G$93:$H$134,2,FALSE),0)</f>
        <v>0</v>
      </c>
      <c r="H70" s="118">
        <f t="shared" ref="H70:H84" si="18">IFERROR(VLOOKUP(C70,$K$93:$L$134,2,FALSE),0)</f>
        <v>0</v>
      </c>
      <c r="I70" s="118">
        <f t="shared" ref="I70:I84" si="19">IFERROR(VLOOKUP(C70,$O$93:$P$134,2,FALSE),0)</f>
        <v>0</v>
      </c>
      <c r="J70" s="118">
        <f t="shared" ref="J70:J84" si="20">IFERROR(VLOOKUP(C70,$S$93:$T$134,2,FALSE),0)</f>
        <v>0</v>
      </c>
      <c r="K70" s="213">
        <f t="shared" ref="K70:K84" si="21">IFERROR(VLOOKUP(C70,$W$93:$X$134,2,FALSE),0)</f>
        <v>0</v>
      </c>
      <c r="L70" s="210"/>
      <c r="M70" s="210"/>
      <c r="N70" s="210"/>
    </row>
    <row r="71" spans="1:14" s="195" customFormat="1" hidden="1">
      <c r="A71" s="218"/>
      <c r="B71" s="58"/>
      <c r="C71" s="94"/>
      <c r="D71" s="166">
        <f t="shared" si="14"/>
        <v>0</v>
      </c>
      <c r="E71" s="157">
        <f t="shared" si="15"/>
        <v>0</v>
      </c>
      <c r="F71" s="118">
        <f t="shared" si="16"/>
        <v>0</v>
      </c>
      <c r="G71" s="118">
        <f t="shared" si="17"/>
        <v>0</v>
      </c>
      <c r="H71" s="118">
        <f t="shared" si="18"/>
        <v>0</v>
      </c>
      <c r="I71" s="118">
        <f t="shared" si="19"/>
        <v>0</v>
      </c>
      <c r="J71" s="118">
        <f t="shared" si="20"/>
        <v>0</v>
      </c>
      <c r="K71" s="213">
        <f t="shared" si="21"/>
        <v>0</v>
      </c>
      <c r="L71" s="210"/>
      <c r="M71" s="210"/>
      <c r="N71" s="210"/>
    </row>
    <row r="72" spans="1:14" s="195" customFormat="1" hidden="1">
      <c r="A72" s="218"/>
      <c r="B72" s="58"/>
      <c r="C72" s="94"/>
      <c r="D72" s="166">
        <f t="shared" si="14"/>
        <v>0</v>
      </c>
      <c r="E72" s="157">
        <f t="shared" si="15"/>
        <v>0</v>
      </c>
      <c r="F72" s="118">
        <f t="shared" si="16"/>
        <v>0</v>
      </c>
      <c r="G72" s="118">
        <f t="shared" si="17"/>
        <v>0</v>
      </c>
      <c r="H72" s="118">
        <f t="shared" si="18"/>
        <v>0</v>
      </c>
      <c r="I72" s="118">
        <f t="shared" si="19"/>
        <v>0</v>
      </c>
      <c r="J72" s="118">
        <f t="shared" si="20"/>
        <v>0</v>
      </c>
      <c r="K72" s="213">
        <f t="shared" si="21"/>
        <v>0</v>
      </c>
      <c r="L72" s="210"/>
      <c r="M72" s="210"/>
      <c r="N72" s="210"/>
    </row>
    <row r="73" spans="1:14" s="195" customFormat="1" hidden="1">
      <c r="A73" s="218"/>
      <c r="B73" s="58"/>
      <c r="C73" s="94"/>
      <c r="D73" s="166">
        <f t="shared" si="14"/>
        <v>0</v>
      </c>
      <c r="E73" s="157">
        <f t="shared" si="15"/>
        <v>0</v>
      </c>
      <c r="F73" s="118">
        <f t="shared" si="16"/>
        <v>0</v>
      </c>
      <c r="G73" s="118">
        <f t="shared" si="17"/>
        <v>0</v>
      </c>
      <c r="H73" s="118">
        <f t="shared" si="18"/>
        <v>0</v>
      </c>
      <c r="I73" s="118">
        <f t="shared" si="19"/>
        <v>0</v>
      </c>
      <c r="J73" s="118">
        <f t="shared" si="20"/>
        <v>0</v>
      </c>
      <c r="K73" s="213">
        <f t="shared" si="21"/>
        <v>0</v>
      </c>
      <c r="L73" s="210"/>
      <c r="M73" s="210"/>
      <c r="N73" s="210"/>
    </row>
    <row r="74" spans="1:14" s="195" customFormat="1" hidden="1">
      <c r="A74" s="218"/>
      <c r="B74" s="58"/>
      <c r="C74" s="94"/>
      <c r="D74" s="166">
        <f t="shared" si="14"/>
        <v>0</v>
      </c>
      <c r="E74" s="157">
        <f t="shared" si="15"/>
        <v>0</v>
      </c>
      <c r="F74" s="118">
        <f t="shared" si="16"/>
        <v>0</v>
      </c>
      <c r="G74" s="118">
        <f t="shared" si="17"/>
        <v>0</v>
      </c>
      <c r="H74" s="118">
        <f t="shared" si="18"/>
        <v>0</v>
      </c>
      <c r="I74" s="118">
        <f t="shared" si="19"/>
        <v>0</v>
      </c>
      <c r="J74" s="118">
        <f t="shared" si="20"/>
        <v>0</v>
      </c>
      <c r="K74" s="213">
        <f t="shared" si="21"/>
        <v>0</v>
      </c>
      <c r="L74" s="210"/>
      <c r="M74" s="210"/>
      <c r="N74" s="210"/>
    </row>
    <row r="75" spans="1:14" s="195" customFormat="1" hidden="1">
      <c r="A75" s="218"/>
      <c r="B75" s="58"/>
      <c r="C75" s="94"/>
      <c r="D75" s="166">
        <f t="shared" si="14"/>
        <v>0</v>
      </c>
      <c r="E75" s="157">
        <f t="shared" si="15"/>
        <v>0</v>
      </c>
      <c r="F75" s="118">
        <f t="shared" si="16"/>
        <v>0</v>
      </c>
      <c r="G75" s="118">
        <f t="shared" si="17"/>
        <v>0</v>
      </c>
      <c r="H75" s="118">
        <f t="shared" si="18"/>
        <v>0</v>
      </c>
      <c r="I75" s="118">
        <f t="shared" si="19"/>
        <v>0</v>
      </c>
      <c r="J75" s="118">
        <f t="shared" si="20"/>
        <v>0</v>
      </c>
      <c r="K75" s="213">
        <f t="shared" si="21"/>
        <v>0</v>
      </c>
      <c r="L75" s="210"/>
      <c r="M75" s="210"/>
      <c r="N75" s="210"/>
    </row>
    <row r="76" spans="1:14" s="195" customFormat="1" ht="15" hidden="1">
      <c r="A76" s="218"/>
      <c r="B76" s="58"/>
      <c r="C76" s="95"/>
      <c r="D76" s="166">
        <f t="shared" si="14"/>
        <v>0</v>
      </c>
      <c r="E76" s="157">
        <f t="shared" si="15"/>
        <v>0</v>
      </c>
      <c r="F76" s="118">
        <f t="shared" si="16"/>
        <v>0</v>
      </c>
      <c r="G76" s="118">
        <f t="shared" si="17"/>
        <v>0</v>
      </c>
      <c r="H76" s="118">
        <f t="shared" si="18"/>
        <v>0</v>
      </c>
      <c r="I76" s="118">
        <f t="shared" si="19"/>
        <v>0</v>
      </c>
      <c r="J76" s="118">
        <f t="shared" si="20"/>
        <v>0</v>
      </c>
      <c r="K76" s="213">
        <f t="shared" si="21"/>
        <v>0</v>
      </c>
      <c r="L76" s="210"/>
      <c r="M76" s="210"/>
      <c r="N76" s="210"/>
    </row>
    <row r="77" spans="1:14" s="195" customFormat="1" ht="15" hidden="1">
      <c r="A77" s="218"/>
      <c r="B77" s="58"/>
      <c r="C77" s="95"/>
      <c r="D77" s="166">
        <f t="shared" si="14"/>
        <v>0</v>
      </c>
      <c r="E77" s="157">
        <f t="shared" si="15"/>
        <v>0</v>
      </c>
      <c r="F77" s="118">
        <f t="shared" si="16"/>
        <v>0</v>
      </c>
      <c r="G77" s="118">
        <f t="shared" si="17"/>
        <v>0</v>
      </c>
      <c r="H77" s="118">
        <f t="shared" si="18"/>
        <v>0</v>
      </c>
      <c r="I77" s="118">
        <f t="shared" si="19"/>
        <v>0</v>
      </c>
      <c r="J77" s="118">
        <f t="shared" si="20"/>
        <v>0</v>
      </c>
      <c r="K77" s="213">
        <f t="shared" si="21"/>
        <v>0</v>
      </c>
      <c r="L77" s="210"/>
      <c r="M77" s="210"/>
      <c r="N77" s="210"/>
    </row>
    <row r="78" spans="1:14" s="195" customFormat="1" ht="15" hidden="1">
      <c r="A78" s="218"/>
      <c r="B78" s="58"/>
      <c r="C78" s="95"/>
      <c r="D78" s="166">
        <f t="shared" si="14"/>
        <v>0</v>
      </c>
      <c r="E78" s="157">
        <f t="shared" si="15"/>
        <v>0</v>
      </c>
      <c r="F78" s="118">
        <f t="shared" si="16"/>
        <v>0</v>
      </c>
      <c r="G78" s="118">
        <f t="shared" si="17"/>
        <v>0</v>
      </c>
      <c r="H78" s="118">
        <f t="shared" si="18"/>
        <v>0</v>
      </c>
      <c r="I78" s="118">
        <f t="shared" si="19"/>
        <v>0</v>
      </c>
      <c r="J78" s="118">
        <f t="shared" si="20"/>
        <v>0</v>
      </c>
      <c r="K78" s="213">
        <f t="shared" si="21"/>
        <v>0</v>
      </c>
      <c r="L78" s="210"/>
      <c r="M78" s="210"/>
      <c r="N78" s="210"/>
    </row>
    <row r="79" spans="1:14" s="195" customFormat="1" ht="15" hidden="1">
      <c r="A79" s="218"/>
      <c r="B79" s="58"/>
      <c r="C79" s="95"/>
      <c r="D79" s="166">
        <f t="shared" si="14"/>
        <v>0</v>
      </c>
      <c r="E79" s="157">
        <f t="shared" si="15"/>
        <v>0</v>
      </c>
      <c r="F79" s="118">
        <f t="shared" si="16"/>
        <v>0</v>
      </c>
      <c r="G79" s="118">
        <f t="shared" si="17"/>
        <v>0</v>
      </c>
      <c r="H79" s="118">
        <f t="shared" si="18"/>
        <v>0</v>
      </c>
      <c r="I79" s="118">
        <f t="shared" si="19"/>
        <v>0</v>
      </c>
      <c r="J79" s="118">
        <f t="shared" si="20"/>
        <v>0</v>
      </c>
      <c r="K79" s="213">
        <f t="shared" si="21"/>
        <v>0</v>
      </c>
      <c r="L79" s="210"/>
      <c r="M79" s="210"/>
      <c r="N79" s="210"/>
    </row>
    <row r="80" spans="1:14" s="195" customFormat="1" ht="15" hidden="1">
      <c r="A80" s="218"/>
      <c r="B80" s="58"/>
      <c r="C80" s="95"/>
      <c r="D80" s="166">
        <f t="shared" si="14"/>
        <v>0</v>
      </c>
      <c r="E80" s="157">
        <f t="shared" si="15"/>
        <v>0</v>
      </c>
      <c r="F80" s="118">
        <f t="shared" si="16"/>
        <v>0</v>
      </c>
      <c r="G80" s="118">
        <f t="shared" si="17"/>
        <v>0</v>
      </c>
      <c r="H80" s="118">
        <f t="shared" si="18"/>
        <v>0</v>
      </c>
      <c r="I80" s="118">
        <f t="shared" si="19"/>
        <v>0</v>
      </c>
      <c r="J80" s="118">
        <f t="shared" si="20"/>
        <v>0</v>
      </c>
      <c r="K80" s="213">
        <f t="shared" si="21"/>
        <v>0</v>
      </c>
      <c r="L80" s="210"/>
      <c r="M80" s="210"/>
      <c r="N80" s="210"/>
    </row>
    <row r="81" spans="1:25" s="195" customFormat="1" ht="15" hidden="1">
      <c r="A81" s="218"/>
      <c r="B81" s="58"/>
      <c r="C81" s="95"/>
      <c r="D81" s="166">
        <f t="shared" si="14"/>
        <v>0</v>
      </c>
      <c r="E81" s="157">
        <f t="shared" si="15"/>
        <v>0</v>
      </c>
      <c r="F81" s="118">
        <f t="shared" si="16"/>
        <v>0</v>
      </c>
      <c r="G81" s="118">
        <f t="shared" si="17"/>
        <v>0</v>
      </c>
      <c r="H81" s="118">
        <f t="shared" si="18"/>
        <v>0</v>
      </c>
      <c r="I81" s="118">
        <f t="shared" si="19"/>
        <v>0</v>
      </c>
      <c r="J81" s="118">
        <f t="shared" si="20"/>
        <v>0</v>
      </c>
      <c r="K81" s="213">
        <f t="shared" si="21"/>
        <v>0</v>
      </c>
      <c r="L81" s="210"/>
      <c r="M81" s="210"/>
      <c r="N81" s="210"/>
    </row>
    <row r="82" spans="1:25" s="195" customFormat="1" ht="15" hidden="1">
      <c r="A82" s="218"/>
      <c r="B82" s="58"/>
      <c r="C82" s="95"/>
      <c r="D82" s="166">
        <f t="shared" si="14"/>
        <v>0</v>
      </c>
      <c r="E82" s="157">
        <f t="shared" si="15"/>
        <v>0</v>
      </c>
      <c r="F82" s="118">
        <f t="shared" si="16"/>
        <v>0</v>
      </c>
      <c r="G82" s="118">
        <f t="shared" si="17"/>
        <v>0</v>
      </c>
      <c r="H82" s="118">
        <f t="shared" si="18"/>
        <v>0</v>
      </c>
      <c r="I82" s="118">
        <f t="shared" si="19"/>
        <v>0</v>
      </c>
      <c r="J82" s="118">
        <f t="shared" si="20"/>
        <v>0</v>
      </c>
      <c r="K82" s="213">
        <f t="shared" si="21"/>
        <v>0</v>
      </c>
      <c r="L82" s="210"/>
      <c r="M82" s="210"/>
      <c r="N82" s="210"/>
    </row>
    <row r="83" spans="1:25" s="195" customFormat="1" ht="15" hidden="1">
      <c r="A83" s="218"/>
      <c r="B83" s="58"/>
      <c r="C83" s="95"/>
      <c r="D83" s="166">
        <f t="shared" si="14"/>
        <v>0</v>
      </c>
      <c r="E83" s="157">
        <f t="shared" si="15"/>
        <v>0</v>
      </c>
      <c r="F83" s="118">
        <f t="shared" si="16"/>
        <v>0</v>
      </c>
      <c r="G83" s="118">
        <f t="shared" si="17"/>
        <v>0</v>
      </c>
      <c r="H83" s="118">
        <f t="shared" si="18"/>
        <v>0</v>
      </c>
      <c r="I83" s="118">
        <f t="shared" si="19"/>
        <v>0</v>
      </c>
      <c r="J83" s="118">
        <f t="shared" si="20"/>
        <v>0</v>
      </c>
      <c r="K83" s="213">
        <f t="shared" si="21"/>
        <v>0</v>
      </c>
      <c r="L83" s="210"/>
      <c r="M83" s="210"/>
      <c r="N83" s="210"/>
    </row>
    <row r="84" spans="1:25" s="195" customFormat="1" ht="15" hidden="1">
      <c r="A84" s="218"/>
      <c r="B84" s="51"/>
      <c r="C84" s="95"/>
      <c r="D84" s="166">
        <f t="shared" si="14"/>
        <v>0</v>
      </c>
      <c r="E84" s="157">
        <f t="shared" si="15"/>
        <v>0</v>
      </c>
      <c r="F84" s="118">
        <f t="shared" si="16"/>
        <v>0</v>
      </c>
      <c r="G84" s="118">
        <f t="shared" si="17"/>
        <v>0</v>
      </c>
      <c r="H84" s="118">
        <f t="shared" si="18"/>
        <v>0</v>
      </c>
      <c r="I84" s="118">
        <f t="shared" si="19"/>
        <v>0</v>
      </c>
      <c r="J84" s="118">
        <f t="shared" si="20"/>
        <v>0</v>
      </c>
      <c r="K84" s="213">
        <f t="shared" si="21"/>
        <v>0</v>
      </c>
      <c r="L84" s="210"/>
      <c r="M84" s="210"/>
      <c r="N84" s="210"/>
    </row>
    <row r="85" spans="1:25" s="195" customFormat="1">
      <c r="A85" s="218"/>
      <c r="E85" s="194"/>
      <c r="F85" s="194"/>
      <c r="G85" s="194"/>
      <c r="H85" s="194"/>
      <c r="I85" s="194"/>
      <c r="J85" s="194"/>
      <c r="K85" s="194"/>
      <c r="L85" s="194"/>
      <c r="M85" s="194"/>
      <c r="N85" s="194"/>
      <c r="O85" s="194"/>
    </row>
    <row r="86" spans="1:25" s="195" customFormat="1">
      <c r="A86" s="218"/>
      <c r="E86" s="194"/>
      <c r="F86" s="194"/>
      <c r="G86" s="194"/>
      <c r="H86" s="194"/>
      <c r="I86" s="194"/>
      <c r="J86" s="194"/>
      <c r="K86" s="194"/>
      <c r="L86" s="194"/>
      <c r="M86" s="194"/>
      <c r="N86" s="194"/>
      <c r="O86" s="194"/>
    </row>
    <row r="87" spans="1:25" s="195" customFormat="1">
      <c r="A87" s="218"/>
      <c r="E87" s="194"/>
      <c r="F87" s="194"/>
      <c r="G87" s="194"/>
      <c r="H87" s="194"/>
      <c r="I87" s="194"/>
      <c r="J87" s="194"/>
      <c r="K87" s="194"/>
      <c r="L87" s="194"/>
      <c r="M87" s="194"/>
      <c r="N87" s="194"/>
      <c r="O87" s="194"/>
    </row>
    <row r="88" spans="1:25" s="195" customFormat="1" ht="13.5" thickBot="1">
      <c r="A88" s="218"/>
      <c r="E88" s="194"/>
      <c r="F88" s="194"/>
      <c r="G88" s="194"/>
      <c r="H88" s="194"/>
      <c r="I88" s="194"/>
      <c r="J88" s="194"/>
      <c r="K88" s="194"/>
      <c r="L88" s="194"/>
      <c r="M88" s="194"/>
      <c r="N88" s="194"/>
      <c r="O88" s="194"/>
    </row>
    <row r="89" spans="1:25" s="195" customFormat="1">
      <c r="A89" s="218"/>
      <c r="B89" s="236" t="s">
        <v>152</v>
      </c>
      <c r="C89" s="237"/>
      <c r="D89" s="237"/>
      <c r="E89" s="238"/>
      <c r="F89" s="245" t="s">
        <v>153</v>
      </c>
      <c r="G89" s="246"/>
      <c r="H89" s="246"/>
      <c r="I89" s="247"/>
      <c r="J89" s="245" t="s">
        <v>51</v>
      </c>
      <c r="K89" s="246"/>
      <c r="L89" s="246"/>
      <c r="M89" s="247"/>
      <c r="N89" s="233" t="s">
        <v>154</v>
      </c>
      <c r="O89" s="234"/>
      <c r="P89" s="234"/>
      <c r="Q89" s="235"/>
      <c r="R89" s="233" t="s">
        <v>155</v>
      </c>
      <c r="S89" s="234"/>
      <c r="T89" s="234"/>
      <c r="U89" s="235"/>
      <c r="V89" s="233" t="s">
        <v>156</v>
      </c>
      <c r="W89" s="234"/>
      <c r="X89" s="234"/>
      <c r="Y89" s="235"/>
    </row>
    <row r="90" spans="1:25" s="195" customFormat="1">
      <c r="A90" s="218"/>
      <c r="B90" s="143"/>
      <c r="C90" s="138"/>
      <c r="D90" s="138"/>
      <c r="E90" s="194"/>
      <c r="F90" s="110"/>
      <c r="G90" s="194"/>
      <c r="H90" s="194"/>
      <c r="I90" s="109"/>
      <c r="J90" s="110"/>
      <c r="K90" s="194"/>
      <c r="L90" s="194"/>
      <c r="M90" s="109"/>
      <c r="N90" s="110"/>
      <c r="O90" s="194"/>
      <c r="Q90" s="144"/>
      <c r="R90" s="102"/>
      <c r="U90" s="144"/>
      <c r="V90" s="102"/>
      <c r="W90" s="210"/>
      <c r="X90" s="210"/>
      <c r="Y90" s="144"/>
    </row>
    <row r="91" spans="1:25" s="195" customFormat="1">
      <c r="A91" s="218"/>
      <c r="B91" s="102" t="s">
        <v>160</v>
      </c>
      <c r="C91" s="195" t="s">
        <v>157</v>
      </c>
      <c r="D91" s="195" t="s">
        <v>161</v>
      </c>
      <c r="E91" s="109" t="s">
        <v>172</v>
      </c>
      <c r="F91" s="110" t="s">
        <v>160</v>
      </c>
      <c r="G91" s="194" t="s">
        <v>157</v>
      </c>
      <c r="H91" s="194" t="s">
        <v>161</v>
      </c>
      <c r="I91" s="109" t="s">
        <v>172</v>
      </c>
      <c r="J91" s="110" t="s">
        <v>160</v>
      </c>
      <c r="K91" s="194" t="s">
        <v>157</v>
      </c>
      <c r="L91" s="194" t="s">
        <v>161</v>
      </c>
      <c r="M91" s="109" t="s">
        <v>172</v>
      </c>
      <c r="N91" s="110" t="s">
        <v>160</v>
      </c>
      <c r="O91" s="194" t="s">
        <v>157</v>
      </c>
      <c r="P91" s="195" t="s">
        <v>161</v>
      </c>
      <c r="Q91" s="103" t="s">
        <v>172</v>
      </c>
      <c r="R91" s="102" t="s">
        <v>160</v>
      </c>
      <c r="S91" s="195" t="s">
        <v>157</v>
      </c>
      <c r="T91" s="195" t="s">
        <v>161</v>
      </c>
      <c r="U91" s="103" t="s">
        <v>172</v>
      </c>
      <c r="V91" s="102" t="s">
        <v>160</v>
      </c>
      <c r="W91" s="210" t="s">
        <v>157</v>
      </c>
      <c r="X91" s="210" t="s">
        <v>161</v>
      </c>
      <c r="Y91" s="103" t="s">
        <v>172</v>
      </c>
    </row>
    <row r="92" spans="1:25" s="195" customFormat="1">
      <c r="A92" s="218"/>
      <c r="B92" s="143"/>
      <c r="C92" s="104">
        <f>COUNTA(C93:C136)</f>
        <v>0</v>
      </c>
      <c r="D92" s="138"/>
      <c r="E92" s="109"/>
      <c r="F92" s="110"/>
      <c r="G92" s="111">
        <f>COUNTA(G93:G136)</f>
        <v>0</v>
      </c>
      <c r="H92" s="194"/>
      <c r="I92" s="109"/>
      <c r="J92" s="110"/>
      <c r="K92" s="111">
        <f>COUNTA(K93:K136)</f>
        <v>2</v>
      </c>
      <c r="L92" s="194"/>
      <c r="M92" s="109"/>
      <c r="N92" s="110"/>
      <c r="O92" s="111">
        <f>COUNTA(O93:O136)</f>
        <v>0</v>
      </c>
      <c r="P92" s="138"/>
      <c r="Q92" s="144"/>
      <c r="R92" s="143"/>
      <c r="S92" s="104">
        <f>COUNTA(S93:S136)</f>
        <v>0</v>
      </c>
      <c r="T92" s="138"/>
      <c r="U92" s="144"/>
      <c r="V92" s="143"/>
      <c r="W92" s="104">
        <f>COUNTA(W93:W136)</f>
        <v>0</v>
      </c>
      <c r="X92" s="138"/>
      <c r="Y92" s="144"/>
    </row>
    <row r="93" spans="1:25" s="195" customFormat="1">
      <c r="A93" s="218"/>
      <c r="B93" s="102">
        <v>1</v>
      </c>
      <c r="D93" s="195" t="e">
        <f>VLOOKUP(C92,'POINTS SCORE'!$B$10:$AI$39,2,FALSE)</f>
        <v>#N/A</v>
      </c>
      <c r="E93" s="194" t="e">
        <f>VLOOKUP(C92,'POINTS SCORE'!$B$39:$AI$78,2,FALSE)</f>
        <v>#N/A</v>
      </c>
      <c r="F93" s="110">
        <v>1</v>
      </c>
      <c r="H93" s="194" t="e">
        <f>VLOOKUP(G92,'POINTS SCORE'!$B$10:$AI$39,2,FALSE)</f>
        <v>#N/A</v>
      </c>
      <c r="I93" s="194" t="e">
        <f>VLOOKUP(G92,'POINTS SCORE'!$B$39:$AI$78,2,FALSE)</f>
        <v>#N/A</v>
      </c>
      <c r="J93" s="110">
        <v>1</v>
      </c>
      <c r="K93" s="195" t="s">
        <v>924</v>
      </c>
      <c r="L93" s="194">
        <f>VLOOKUP(K92,'POINTS SCORE'!$B$10:$AI$39,2,FALSE)</f>
        <v>17</v>
      </c>
      <c r="M93" s="194">
        <f>VLOOKUP(K92,'POINTS SCORE'!$B$39:$AI$78,2,FALSE)</f>
        <v>20</v>
      </c>
      <c r="N93" s="110">
        <v>1</v>
      </c>
      <c r="P93" s="195" t="e">
        <f>VLOOKUP(O92,'POINTS SCORE'!$B$10:$AI$39,2,FALSE)</f>
        <v>#N/A</v>
      </c>
      <c r="Q93" s="195" t="e">
        <f>VLOOKUP(O92,'POINTS SCORE'!$B$39:$AI$78,2,FALSE)</f>
        <v>#N/A</v>
      </c>
      <c r="R93" s="102">
        <v>1</v>
      </c>
      <c r="T93" s="195" t="e">
        <f>VLOOKUP(S92,'POINTS SCORE'!$B$10:$AI$39,2,FALSE)</f>
        <v>#N/A</v>
      </c>
      <c r="U93" s="195" t="e">
        <f>VLOOKUP(S92,'POINTS SCORE'!$B$39:$AI$78,2,FALSE)</f>
        <v>#N/A</v>
      </c>
      <c r="V93" s="102">
        <v>1</v>
      </c>
      <c r="W93" s="210"/>
      <c r="X93" s="210" t="e">
        <f>VLOOKUP(W92,'POINTS SCORE'!$B$10:$AI$39,2,FALSE)</f>
        <v>#N/A</v>
      </c>
      <c r="Y93" s="103" t="e">
        <f>VLOOKUP(W92,'POINTS SCORE'!$B$39:$AI$78,2,FALSE)</f>
        <v>#N/A</v>
      </c>
    </row>
    <row r="94" spans="1:25" s="195" customFormat="1">
      <c r="A94" s="218"/>
      <c r="B94" s="102">
        <v>2</v>
      </c>
      <c r="D94" s="195" t="e">
        <f>VLOOKUP(C92,'POINTS SCORE'!$B$10:$AI$39,3,FALSE)</f>
        <v>#N/A</v>
      </c>
      <c r="E94" s="194" t="e">
        <f>VLOOKUP(C92,'POINTS SCORE'!$B$39:$AI$78,3,FALSE)</f>
        <v>#N/A</v>
      </c>
      <c r="F94" s="110">
        <v>2</v>
      </c>
      <c r="H94" s="194" t="e">
        <f>VLOOKUP(G92,'POINTS SCORE'!$B$10:$AI$39,3,FALSE)</f>
        <v>#N/A</v>
      </c>
      <c r="I94" s="194" t="e">
        <f>VLOOKUP(G92,'POINTS SCORE'!$B$39:$AI$78,3,FALSE)</f>
        <v>#N/A</v>
      </c>
      <c r="J94" s="110">
        <v>2</v>
      </c>
      <c r="K94" s="195" t="s">
        <v>194</v>
      </c>
      <c r="L94" s="194">
        <f>VLOOKUP(K92,'POINTS SCORE'!$B$10:$AI$39,3,FALSE)</f>
        <v>8</v>
      </c>
      <c r="M94" s="164">
        <f>VLOOKUP(K92,'POINTS SCORE'!$B$39:$AI$78,3,FALSE)</f>
        <v>19.5</v>
      </c>
      <c r="N94" s="110">
        <v>2</v>
      </c>
      <c r="P94" s="195" t="e">
        <f>VLOOKUP(O92,'POINTS SCORE'!$B$10:$AI$39,3,FALSE)</f>
        <v>#N/A</v>
      </c>
      <c r="Q94" s="195" t="e">
        <f>VLOOKUP(O92,'POINTS SCORE'!$B$39:$AI$78,3,FALSE)</f>
        <v>#N/A</v>
      </c>
      <c r="R94" s="102">
        <v>2</v>
      </c>
      <c r="T94" s="195" t="e">
        <f>VLOOKUP(S92,'POINTS SCORE'!$B$10:$AI$39,3,FALSE)</f>
        <v>#N/A</v>
      </c>
      <c r="U94" s="195" t="e">
        <f>VLOOKUP(S92,'POINTS SCORE'!$B$39:$AI$78,3,FALSE)</f>
        <v>#N/A</v>
      </c>
      <c r="V94" s="102">
        <v>2</v>
      </c>
      <c r="W94" s="210"/>
      <c r="X94" s="210" t="e">
        <f>VLOOKUP(W92,'POINTS SCORE'!$B$10:$AI$39,3,FALSE)</f>
        <v>#N/A</v>
      </c>
      <c r="Y94" s="103" t="e">
        <f>VLOOKUP(W92,'POINTS SCORE'!$B$39:$AI$78,3,FALSE)</f>
        <v>#N/A</v>
      </c>
    </row>
    <row r="95" spans="1:25" s="195" customFormat="1">
      <c r="A95" s="218"/>
      <c r="B95" s="102">
        <v>3</v>
      </c>
      <c r="D95" s="195" t="e">
        <f>VLOOKUP(C92,'POINTS SCORE'!$B$10:$AI$39,4,FALSE)</f>
        <v>#N/A</v>
      </c>
      <c r="E95" s="194" t="e">
        <f>VLOOKUP(C92,'POINTS SCORE'!$B$39:$AI$78,4,FALSE)</f>
        <v>#N/A</v>
      </c>
      <c r="F95" s="110">
        <v>3</v>
      </c>
      <c r="H95" s="194" t="e">
        <f>VLOOKUP(G92,'POINTS SCORE'!$B$10:$AI$39,4,FALSE)</f>
        <v>#N/A</v>
      </c>
      <c r="I95" s="194" t="e">
        <f>VLOOKUP(G92,'POINTS SCORE'!$B$39:$AI$78,4,FALSE)</f>
        <v>#N/A</v>
      </c>
      <c r="J95" s="110">
        <v>3</v>
      </c>
      <c r="L95" s="194">
        <f>VLOOKUP(K92,'POINTS SCORE'!$B$10:$AI$39,4,FALSE)</f>
        <v>0</v>
      </c>
      <c r="M95" s="194">
        <f>VLOOKUP(K92,'POINTS SCORE'!$B$39:$AI$78,4,FALSE)</f>
        <v>0</v>
      </c>
      <c r="N95" s="110">
        <v>3</v>
      </c>
      <c r="P95" s="195" t="e">
        <f>VLOOKUP(O92,'POINTS SCORE'!$B$10:$AI$39,4,FALSE)</f>
        <v>#N/A</v>
      </c>
      <c r="Q95" s="195" t="e">
        <f>VLOOKUP(O92,'POINTS SCORE'!$B$39:$AI$78,4,FALSE)</f>
        <v>#N/A</v>
      </c>
      <c r="R95" s="102">
        <v>3</v>
      </c>
      <c r="T95" s="195" t="e">
        <f>VLOOKUP(S92,'POINTS SCORE'!$B$10:$AI$39,4,FALSE)</f>
        <v>#N/A</v>
      </c>
      <c r="U95" s="195" t="e">
        <f>VLOOKUP(S92,'POINTS SCORE'!$B$39:$AI$78,4,FALSE)</f>
        <v>#N/A</v>
      </c>
      <c r="V95" s="102">
        <v>3</v>
      </c>
      <c r="W95" s="210"/>
      <c r="X95" s="210" t="e">
        <f>VLOOKUP(W92,'POINTS SCORE'!$B$10:$AI$39,4,FALSE)</f>
        <v>#N/A</v>
      </c>
      <c r="Y95" s="103" t="e">
        <f>VLOOKUP(W92,'POINTS SCORE'!$B$39:$AI$78,4,FALSE)</f>
        <v>#N/A</v>
      </c>
    </row>
    <row r="96" spans="1:25" s="195" customFormat="1">
      <c r="A96" s="218"/>
      <c r="B96" s="102">
        <v>4</v>
      </c>
      <c r="D96" s="195" t="e">
        <f>VLOOKUP(C92,'POINTS SCORE'!$B$10:$AI$39,5,FALSE)</f>
        <v>#N/A</v>
      </c>
      <c r="E96" s="194" t="e">
        <f>VLOOKUP(C92,'POINTS SCORE'!$B$39:$AI$78,5,FALSE)</f>
        <v>#N/A</v>
      </c>
      <c r="F96" s="110">
        <v>4</v>
      </c>
      <c r="H96" s="194" t="e">
        <f>VLOOKUP(G92,'POINTS SCORE'!$B$10:$AI$39,5,FALSE)</f>
        <v>#N/A</v>
      </c>
      <c r="I96" s="194" t="e">
        <f>VLOOKUP(G92,'POINTS SCORE'!$B$39:$AI$78,5,FALSE)</f>
        <v>#N/A</v>
      </c>
      <c r="J96" s="110">
        <v>4</v>
      </c>
      <c r="L96" s="194">
        <f>VLOOKUP(K92,'POINTS SCORE'!$B$10:$AI$39,5,FALSE)</f>
        <v>0</v>
      </c>
      <c r="M96" s="194">
        <f>VLOOKUP(K92,'POINTS SCORE'!$B$39:$AI$78,5,FALSE)</f>
        <v>0</v>
      </c>
      <c r="N96" s="110">
        <v>4</v>
      </c>
      <c r="P96" s="195" t="e">
        <f>VLOOKUP(O92,'POINTS SCORE'!$B$10:$AI$39,5,FALSE)</f>
        <v>#N/A</v>
      </c>
      <c r="Q96" s="195" t="e">
        <f>VLOOKUP(O92,'POINTS SCORE'!$B$39:$AI$78,5,FALSE)</f>
        <v>#N/A</v>
      </c>
      <c r="R96" s="102">
        <v>4</v>
      </c>
      <c r="T96" s="195" t="e">
        <f>VLOOKUP(S92,'POINTS SCORE'!$B$10:$AI$39,5,FALSE)</f>
        <v>#N/A</v>
      </c>
      <c r="U96" s="195" t="e">
        <f>VLOOKUP(S92,'POINTS SCORE'!$B$39:$AI$78,5,FALSE)</f>
        <v>#N/A</v>
      </c>
      <c r="V96" s="102">
        <v>4</v>
      </c>
      <c r="W96" s="210"/>
      <c r="X96" s="210" t="e">
        <f>VLOOKUP(W92,'POINTS SCORE'!$B$10:$AI$39,5,FALSE)</f>
        <v>#N/A</v>
      </c>
      <c r="Y96" s="103" t="e">
        <f>VLOOKUP(W92,'POINTS SCORE'!$B$39:$AI$78,5,FALSE)</f>
        <v>#N/A</v>
      </c>
    </row>
    <row r="97" spans="1:25" s="195" customFormat="1">
      <c r="A97" s="218"/>
      <c r="B97" s="102">
        <v>5</v>
      </c>
      <c r="D97" s="195" t="e">
        <f>VLOOKUP(C92,'POINTS SCORE'!$B$10:$AI$39,6,FALSE)</f>
        <v>#N/A</v>
      </c>
      <c r="E97" s="194" t="e">
        <f>VLOOKUP(C92,'POINTS SCORE'!$B$39:$AI$78,6,FALSE)</f>
        <v>#N/A</v>
      </c>
      <c r="F97" s="110">
        <v>5</v>
      </c>
      <c r="H97" s="194" t="e">
        <f>VLOOKUP(G92,'POINTS SCORE'!$B$10:$AI$39,6,FALSE)</f>
        <v>#N/A</v>
      </c>
      <c r="I97" s="194" t="e">
        <f>VLOOKUP(G92,'POINTS SCORE'!$B$39:$AI$78,6,FALSE)</f>
        <v>#N/A</v>
      </c>
      <c r="J97" s="110">
        <v>5</v>
      </c>
      <c r="L97" s="194">
        <f>VLOOKUP(K92,'POINTS SCORE'!$B$10:$AI$39,6,FALSE)</f>
        <v>0</v>
      </c>
      <c r="M97" s="194">
        <f>VLOOKUP(K92,'POINTS SCORE'!$B$39:$AI$78,6,FALSE)</f>
        <v>0</v>
      </c>
      <c r="N97" s="110">
        <v>5</v>
      </c>
      <c r="P97" s="195" t="e">
        <f>VLOOKUP(O92,'POINTS SCORE'!$B$10:$AI$39,6,FALSE)</f>
        <v>#N/A</v>
      </c>
      <c r="Q97" s="195" t="e">
        <f>VLOOKUP(O92,'POINTS SCORE'!$B$39:$AI$78,6,FALSE)</f>
        <v>#N/A</v>
      </c>
      <c r="R97" s="102">
        <v>5</v>
      </c>
      <c r="T97" s="195" t="e">
        <f>VLOOKUP(S92,'POINTS SCORE'!$B$10:$AI$39,6,FALSE)</f>
        <v>#N/A</v>
      </c>
      <c r="U97" s="195" t="e">
        <f>VLOOKUP(S92,'POINTS SCORE'!$B$39:$AI$78,6,FALSE)</f>
        <v>#N/A</v>
      </c>
      <c r="V97" s="102">
        <v>5</v>
      </c>
      <c r="W97" s="210"/>
      <c r="X97" s="210" t="e">
        <f>VLOOKUP(W92,'POINTS SCORE'!$B$10:$AI$39,6,FALSE)</f>
        <v>#N/A</v>
      </c>
      <c r="Y97" s="103" t="e">
        <f>VLOOKUP(W92,'POINTS SCORE'!$B$39:$AI$78,6,FALSE)</f>
        <v>#N/A</v>
      </c>
    </row>
    <row r="98" spans="1:25" s="195" customFormat="1">
      <c r="A98" s="218"/>
      <c r="B98" s="102">
        <v>6</v>
      </c>
      <c r="D98" s="195" t="e">
        <f>VLOOKUP(C92,'POINTS SCORE'!$B$10:$AI$39,7,FALSE)</f>
        <v>#N/A</v>
      </c>
      <c r="E98" s="194" t="e">
        <f>VLOOKUP(C92,'POINTS SCORE'!$B$39:$AI$78,7,FALSE)</f>
        <v>#N/A</v>
      </c>
      <c r="F98" s="110">
        <v>6</v>
      </c>
      <c r="H98" s="194" t="e">
        <f>VLOOKUP(G92,'POINTS SCORE'!$B$10:$AI$39,7,FALSE)</f>
        <v>#N/A</v>
      </c>
      <c r="I98" s="194" t="e">
        <f>VLOOKUP(G92,'POINTS SCORE'!$B$39:$AI$78,7,FALSE)</f>
        <v>#N/A</v>
      </c>
      <c r="J98" s="110">
        <v>6</v>
      </c>
      <c r="L98" s="194">
        <f>VLOOKUP(K92,'POINTS SCORE'!$B$10:$AI$39,7,FALSE)</f>
        <v>0</v>
      </c>
      <c r="M98" s="194">
        <f>VLOOKUP(K92,'POINTS SCORE'!$B$39:$AI$78,7,FALSE)</f>
        <v>0</v>
      </c>
      <c r="N98" s="110">
        <v>6</v>
      </c>
      <c r="P98" s="195" t="e">
        <f>VLOOKUP(O92,'POINTS SCORE'!$B$10:$AI$39,7,FALSE)</f>
        <v>#N/A</v>
      </c>
      <c r="Q98" s="195" t="e">
        <f>VLOOKUP(O92,'POINTS SCORE'!$B$39:$AI$78,7,FALSE)</f>
        <v>#N/A</v>
      </c>
      <c r="R98" s="102">
        <v>6</v>
      </c>
      <c r="T98" s="195" t="e">
        <f>VLOOKUP(S92,'POINTS SCORE'!$B$10:$AI$39,7,FALSE)</f>
        <v>#N/A</v>
      </c>
      <c r="U98" s="195" t="e">
        <f>VLOOKUP(S92,'POINTS SCORE'!$B$39:$AI$78,7,FALSE)</f>
        <v>#N/A</v>
      </c>
      <c r="V98" s="102">
        <v>6</v>
      </c>
      <c r="W98" s="210"/>
      <c r="X98" s="210" t="e">
        <f>VLOOKUP(W92,'POINTS SCORE'!$B$10:$AI$39,7,FALSE)</f>
        <v>#N/A</v>
      </c>
      <c r="Y98" s="103" t="e">
        <f>VLOOKUP(W92,'POINTS SCORE'!$B$39:$AI$78,7,FALSE)</f>
        <v>#N/A</v>
      </c>
    </row>
    <row r="99" spans="1:25" s="195" customFormat="1">
      <c r="A99" s="218"/>
      <c r="B99" s="102">
        <v>7</v>
      </c>
      <c r="C99" s="193"/>
      <c r="D99" s="195" t="e">
        <f>VLOOKUP(C92,'POINTS SCORE'!$B$10:$AI$39,8,FALSE)</f>
        <v>#N/A</v>
      </c>
      <c r="E99" s="194" t="e">
        <f>VLOOKUP(C92,'POINTS SCORE'!$B$39:$AI$78,8,FALSE)</f>
        <v>#N/A</v>
      </c>
      <c r="F99" s="110">
        <v>7</v>
      </c>
      <c r="G99" s="193"/>
      <c r="H99" s="194" t="e">
        <f>VLOOKUP(G92,'POINTS SCORE'!$B$10:$AI$39,8,FALSE)</f>
        <v>#N/A</v>
      </c>
      <c r="I99" s="194" t="e">
        <f>VLOOKUP(G92,'POINTS SCORE'!$B$39:$AI$78,8,FALSE)</f>
        <v>#N/A</v>
      </c>
      <c r="J99" s="110">
        <v>7</v>
      </c>
      <c r="K99" s="193"/>
      <c r="L99" s="194">
        <f>VLOOKUP(K92,'POINTS SCORE'!$B$10:$AI$39,8,FALSE)</f>
        <v>0</v>
      </c>
      <c r="M99" s="194">
        <f>VLOOKUP(K92,'POINTS SCORE'!$B$39:$AI$78,8,FALSE)</f>
        <v>0</v>
      </c>
      <c r="N99" s="110">
        <v>7</v>
      </c>
      <c r="O99" s="193"/>
      <c r="P99" s="195" t="e">
        <f>VLOOKUP(O92,'POINTS SCORE'!$B$10:$AI$39,8,FALSE)</f>
        <v>#N/A</v>
      </c>
      <c r="Q99" s="195" t="e">
        <f>VLOOKUP(O92,'POINTS SCORE'!$B$39:$AI$78,8,FALSE)</f>
        <v>#N/A</v>
      </c>
      <c r="R99" s="102">
        <v>7</v>
      </c>
      <c r="S99" s="193"/>
      <c r="T99" s="195" t="e">
        <f>VLOOKUP(S92,'POINTS SCORE'!$B$10:$AI$39,8,FALSE)</f>
        <v>#N/A</v>
      </c>
      <c r="U99" s="195" t="e">
        <f>VLOOKUP(S92,'POINTS SCORE'!$B$39:$AI$78,8,FALSE)</f>
        <v>#N/A</v>
      </c>
      <c r="V99" s="102">
        <v>7</v>
      </c>
      <c r="W99" s="209"/>
      <c r="X99" s="210" t="e">
        <f>VLOOKUP(W92,'POINTS SCORE'!$B$10:$AI$39,8,FALSE)</f>
        <v>#N/A</v>
      </c>
      <c r="Y99" s="103" t="e">
        <f>VLOOKUP(W92,'POINTS SCORE'!$B$39:$AI$78,8,FALSE)</f>
        <v>#N/A</v>
      </c>
    </row>
    <row r="100" spans="1:25" s="195" customFormat="1">
      <c r="A100" s="218"/>
      <c r="B100" s="102">
        <v>8</v>
      </c>
      <c r="C100" s="193"/>
      <c r="D100" s="195" t="e">
        <f>VLOOKUP(C92,'POINTS SCORE'!$B$10:$AI$39,9,FALSE)</f>
        <v>#N/A</v>
      </c>
      <c r="E100" s="194" t="e">
        <f>VLOOKUP(C92,'POINTS SCORE'!$B$39:$AI$78,9,FALSE)</f>
        <v>#N/A</v>
      </c>
      <c r="F100" s="110">
        <v>8</v>
      </c>
      <c r="G100" s="193"/>
      <c r="H100" s="194" t="e">
        <f>VLOOKUP(G92,'POINTS SCORE'!$B$10:$AI$39,9,FALSE)</f>
        <v>#N/A</v>
      </c>
      <c r="I100" s="194" t="e">
        <f>VLOOKUP(G92,'POINTS SCORE'!$B$39:$AI$78,9,FALSE)</f>
        <v>#N/A</v>
      </c>
      <c r="J100" s="110">
        <v>8</v>
      </c>
      <c r="K100" s="193"/>
      <c r="L100" s="194">
        <f>VLOOKUP(K92,'POINTS SCORE'!$B$10:$AI$39,9,FALSE)</f>
        <v>0</v>
      </c>
      <c r="M100" s="194">
        <f>VLOOKUP(K92,'POINTS SCORE'!$B$39:$AI$78,9,FALSE)</f>
        <v>0</v>
      </c>
      <c r="N100" s="110">
        <v>8</v>
      </c>
      <c r="O100" s="193"/>
      <c r="P100" s="195" t="e">
        <f>VLOOKUP(O92,'POINTS SCORE'!$B$10:$AI$39,9,FALSE)</f>
        <v>#N/A</v>
      </c>
      <c r="Q100" s="195" t="e">
        <f>VLOOKUP(O92,'POINTS SCORE'!$B$39:$AI$78,9,FALSE)</f>
        <v>#N/A</v>
      </c>
      <c r="R100" s="102">
        <v>8</v>
      </c>
      <c r="S100" s="193"/>
      <c r="T100" s="195" t="e">
        <f>VLOOKUP(S92,'POINTS SCORE'!$B$10:$AI$39,9,FALSE)</f>
        <v>#N/A</v>
      </c>
      <c r="U100" s="195" t="e">
        <f>VLOOKUP(S92,'POINTS SCORE'!$B$39:$AI$78,9,FALSE)</f>
        <v>#N/A</v>
      </c>
      <c r="V100" s="102">
        <v>8</v>
      </c>
      <c r="W100" s="209"/>
      <c r="X100" s="210" t="e">
        <f>VLOOKUP(W92,'POINTS SCORE'!$B$10:$AI$39,9,FALSE)</f>
        <v>#N/A</v>
      </c>
      <c r="Y100" s="103" t="e">
        <f>VLOOKUP(W92,'POINTS SCORE'!$B$39:$AI$78,9,FALSE)</f>
        <v>#N/A</v>
      </c>
    </row>
    <row r="101" spans="1:25" s="195" customFormat="1">
      <c r="A101" s="218"/>
      <c r="B101" s="102">
        <v>9</v>
      </c>
      <c r="C101" s="193"/>
      <c r="D101" s="195" t="e">
        <f>VLOOKUP(C92,'POINTS SCORE'!$B$10:$AI$39,10,FALSE)</f>
        <v>#N/A</v>
      </c>
      <c r="E101" s="194" t="e">
        <f>VLOOKUP(C92,'POINTS SCORE'!$B$39:$AI$78,10,FALSE)</f>
        <v>#N/A</v>
      </c>
      <c r="F101" s="110">
        <v>9</v>
      </c>
      <c r="G101" s="193"/>
      <c r="H101" s="194" t="e">
        <f>VLOOKUP(G92,'POINTS SCORE'!$B$10:$AI$39,10,FALSE)</f>
        <v>#N/A</v>
      </c>
      <c r="I101" s="194" t="e">
        <f>VLOOKUP(G92,'POINTS SCORE'!$B$39:$AI$78,10,FALSE)</f>
        <v>#N/A</v>
      </c>
      <c r="J101" s="110">
        <v>9</v>
      </c>
      <c r="K101" s="193"/>
      <c r="L101" s="194">
        <f>VLOOKUP(K92,'POINTS SCORE'!$B$10:$AI$39,10,FALSE)</f>
        <v>0</v>
      </c>
      <c r="M101" s="194">
        <f>VLOOKUP(K92,'POINTS SCORE'!$B$39:$AI$78,10,FALSE)</f>
        <v>0</v>
      </c>
      <c r="N101" s="110">
        <v>9</v>
      </c>
      <c r="O101" s="193"/>
      <c r="P101" s="195" t="e">
        <f>VLOOKUP(O92,'POINTS SCORE'!$B$10:$AI$39,10,FALSE)</f>
        <v>#N/A</v>
      </c>
      <c r="Q101" s="195" t="e">
        <f>VLOOKUP(O92,'POINTS SCORE'!$B$39:$AI$78,10,FALSE)</f>
        <v>#N/A</v>
      </c>
      <c r="R101" s="102">
        <v>9</v>
      </c>
      <c r="S101" s="193"/>
      <c r="T101" s="195" t="e">
        <f>VLOOKUP(S92,'POINTS SCORE'!$B$10:$AI$39,10,FALSE)</f>
        <v>#N/A</v>
      </c>
      <c r="U101" s="195" t="e">
        <f>VLOOKUP(S92,'POINTS SCORE'!$B$39:$AI$78,10,FALSE)</f>
        <v>#N/A</v>
      </c>
      <c r="V101" s="102">
        <v>9</v>
      </c>
      <c r="W101" s="209"/>
      <c r="X101" s="210" t="e">
        <f>VLOOKUP(W92,'POINTS SCORE'!$B$10:$AI$39,10,FALSE)</f>
        <v>#N/A</v>
      </c>
      <c r="Y101" s="103" t="e">
        <f>VLOOKUP(W92,'POINTS SCORE'!$B$39:$AI$78,10,FALSE)</f>
        <v>#N/A</v>
      </c>
    </row>
    <row r="102" spans="1:25" s="195" customFormat="1">
      <c r="A102" s="218"/>
      <c r="B102" s="102">
        <v>10</v>
      </c>
      <c r="C102" s="193"/>
      <c r="D102" s="195" t="e">
        <f>VLOOKUP(C92,'POINTS SCORE'!$B$10:$AI$39,11,FALSE)</f>
        <v>#N/A</v>
      </c>
      <c r="E102" s="194" t="e">
        <f>VLOOKUP(C92,'POINTS SCORE'!$B$39:$AI$78,11,FALSE)</f>
        <v>#N/A</v>
      </c>
      <c r="F102" s="110">
        <v>10</v>
      </c>
      <c r="G102" s="193"/>
      <c r="H102" s="194" t="e">
        <f>VLOOKUP(G92,'POINTS SCORE'!$B$10:$AI$39,11,FALSE)</f>
        <v>#N/A</v>
      </c>
      <c r="I102" s="194" t="e">
        <f>VLOOKUP(G92,'POINTS SCORE'!$B$39:$AI$78,11,FALSE)</f>
        <v>#N/A</v>
      </c>
      <c r="J102" s="110">
        <v>10</v>
      </c>
      <c r="K102" s="193"/>
      <c r="L102" s="194">
        <f>VLOOKUP(K92,'POINTS SCORE'!$B$10:$AI$39,11,FALSE)</f>
        <v>0</v>
      </c>
      <c r="M102" s="194">
        <f>VLOOKUP(K92,'POINTS SCORE'!$B$39:$AI$78,11,FALSE)</f>
        <v>0</v>
      </c>
      <c r="N102" s="110">
        <v>10</v>
      </c>
      <c r="O102" s="193"/>
      <c r="P102" s="195" t="e">
        <f>VLOOKUP(O92,'POINTS SCORE'!$B$10:$AI$39,11,FALSE)</f>
        <v>#N/A</v>
      </c>
      <c r="Q102" s="195" t="e">
        <f>VLOOKUP(O92,'POINTS SCORE'!$B$39:$AI$78,11,FALSE)</f>
        <v>#N/A</v>
      </c>
      <c r="R102" s="102">
        <v>10</v>
      </c>
      <c r="S102" s="193"/>
      <c r="T102" s="195" t="e">
        <f>VLOOKUP(S92,'POINTS SCORE'!$B$10:$AI$39,11,FALSE)</f>
        <v>#N/A</v>
      </c>
      <c r="U102" s="195" t="e">
        <f>VLOOKUP(S92,'POINTS SCORE'!$B$39:$AI$78,11,FALSE)</f>
        <v>#N/A</v>
      </c>
      <c r="V102" s="102">
        <v>10</v>
      </c>
      <c r="W102" s="209"/>
      <c r="X102" s="210" t="e">
        <f>VLOOKUP(W92,'POINTS SCORE'!$B$10:$AI$39,11,FALSE)</f>
        <v>#N/A</v>
      </c>
      <c r="Y102" s="103" t="e">
        <f>VLOOKUP(W92,'POINTS SCORE'!$B$39:$AI$78,11,FALSE)</f>
        <v>#N/A</v>
      </c>
    </row>
    <row r="103" spans="1:25" s="195" customFormat="1">
      <c r="A103" s="218"/>
      <c r="B103" s="102">
        <v>11</v>
      </c>
      <c r="C103" s="193"/>
      <c r="D103" s="195" t="e">
        <f>VLOOKUP(C92,'POINTS SCORE'!$B$10:$AI$39,12,FALSE)</f>
        <v>#N/A</v>
      </c>
      <c r="E103" s="194" t="e">
        <f>VLOOKUP(C92,'POINTS SCORE'!$B$39:$AI$78,12,FALSE)</f>
        <v>#N/A</v>
      </c>
      <c r="F103" s="110">
        <v>11</v>
      </c>
      <c r="G103" s="193"/>
      <c r="H103" s="194" t="e">
        <f>VLOOKUP(G92,'POINTS SCORE'!$B$10:$AI$39,12,FALSE)</f>
        <v>#N/A</v>
      </c>
      <c r="I103" s="194" t="e">
        <f>VLOOKUP(G92,'POINTS SCORE'!$B$39:$AI$78,12,FALSE)</f>
        <v>#N/A</v>
      </c>
      <c r="J103" s="110">
        <v>11</v>
      </c>
      <c r="K103" s="193"/>
      <c r="L103" s="194">
        <f>VLOOKUP(K92,'POINTS SCORE'!$B$10:$AI$39,12,FALSE)</f>
        <v>0</v>
      </c>
      <c r="M103" s="194">
        <f>VLOOKUP(K92,'POINTS SCORE'!$B$39:$AI$78,12,FALSE)</f>
        <v>0</v>
      </c>
      <c r="N103" s="110">
        <v>11</v>
      </c>
      <c r="O103" s="193"/>
      <c r="P103" s="195" t="e">
        <f>VLOOKUP(O92,'POINTS SCORE'!$B$10:$AI$39,12,FALSE)</f>
        <v>#N/A</v>
      </c>
      <c r="Q103" s="195" t="e">
        <f>VLOOKUP(O92,'POINTS SCORE'!$B$39:$AI$78,12,FALSE)</f>
        <v>#N/A</v>
      </c>
      <c r="R103" s="102">
        <v>11</v>
      </c>
      <c r="S103" s="193"/>
      <c r="T103" s="195" t="e">
        <f>VLOOKUP(S92,'POINTS SCORE'!$B$10:$AI$39,12,FALSE)</f>
        <v>#N/A</v>
      </c>
      <c r="U103" s="195" t="e">
        <f>VLOOKUP(S92,'POINTS SCORE'!$B$39:$AI$78,12,FALSE)</f>
        <v>#N/A</v>
      </c>
      <c r="V103" s="102">
        <v>11</v>
      </c>
      <c r="W103" s="209"/>
      <c r="X103" s="210" t="e">
        <f>VLOOKUP(W92,'POINTS SCORE'!$B$10:$AI$39,12,FALSE)</f>
        <v>#N/A</v>
      </c>
      <c r="Y103" s="103" t="e">
        <f>VLOOKUP(W92,'POINTS SCORE'!$B$39:$AI$78,12,FALSE)</f>
        <v>#N/A</v>
      </c>
    </row>
    <row r="104" spans="1:25" s="195" customFormat="1">
      <c r="A104" s="218"/>
      <c r="B104" s="102">
        <v>12</v>
      </c>
      <c r="C104" s="193"/>
      <c r="D104" s="195" t="e">
        <f>VLOOKUP(C92,'POINTS SCORE'!$B$10:$AI$39,13,FALSE)</f>
        <v>#N/A</v>
      </c>
      <c r="E104" s="194" t="e">
        <f>VLOOKUP(C92,'POINTS SCORE'!$B$39:$AI$78,13,FALSE)</f>
        <v>#N/A</v>
      </c>
      <c r="F104" s="110">
        <v>12</v>
      </c>
      <c r="G104" s="193"/>
      <c r="H104" s="194" t="e">
        <f>VLOOKUP(G92,'POINTS SCORE'!$B$10:$AI$39,13,FALSE)</f>
        <v>#N/A</v>
      </c>
      <c r="I104" s="194" t="e">
        <f>VLOOKUP(G92,'POINTS SCORE'!$B$39:$AI$78,13,FALSE)</f>
        <v>#N/A</v>
      </c>
      <c r="J104" s="110">
        <v>12</v>
      </c>
      <c r="K104" s="193"/>
      <c r="L104" s="194">
        <f>VLOOKUP(K92,'POINTS SCORE'!$B$10:$AI$39,13,FALSE)</f>
        <v>0</v>
      </c>
      <c r="M104" s="194">
        <f>VLOOKUP(K92,'POINTS SCORE'!$B$39:$AI$78,13,FALSE)</f>
        <v>0</v>
      </c>
      <c r="N104" s="110">
        <v>12</v>
      </c>
      <c r="O104" s="193"/>
      <c r="P104" s="195" t="e">
        <f>VLOOKUP(O92,'POINTS SCORE'!$B$10:$AI$39,13,FALSE)</f>
        <v>#N/A</v>
      </c>
      <c r="Q104" s="195" t="e">
        <f>VLOOKUP(O92,'POINTS SCORE'!$B$39:$AI$78,13,FALSE)</f>
        <v>#N/A</v>
      </c>
      <c r="R104" s="102">
        <v>12</v>
      </c>
      <c r="S104" s="193"/>
      <c r="T104" s="195" t="e">
        <f>VLOOKUP(S92,'POINTS SCORE'!$B$10:$AI$39,13,FALSE)</f>
        <v>#N/A</v>
      </c>
      <c r="U104" s="195" t="e">
        <f>VLOOKUP(S92,'POINTS SCORE'!$B$39:$AI$78,13,FALSE)</f>
        <v>#N/A</v>
      </c>
      <c r="V104" s="102">
        <v>12</v>
      </c>
      <c r="W104" s="209"/>
      <c r="X104" s="210" t="e">
        <f>VLOOKUP(W92,'POINTS SCORE'!$B$10:$AI$39,13,FALSE)</f>
        <v>#N/A</v>
      </c>
      <c r="Y104" s="103" t="e">
        <f>VLOOKUP(W92,'POINTS SCORE'!$B$39:$AI$78,13,FALSE)</f>
        <v>#N/A</v>
      </c>
    </row>
    <row r="105" spans="1:25" s="195" customFormat="1">
      <c r="A105" s="218"/>
      <c r="B105" s="102">
        <v>13</v>
      </c>
      <c r="C105" s="193"/>
      <c r="D105" s="195" t="e">
        <f>VLOOKUP(C92,'POINTS SCORE'!$B$10:$AI$39,14,FALSE)</f>
        <v>#N/A</v>
      </c>
      <c r="E105" s="194" t="e">
        <f>VLOOKUP(C92,'POINTS SCORE'!$B$39:$AI$78,14,FALSE)</f>
        <v>#N/A</v>
      </c>
      <c r="F105" s="110">
        <v>13</v>
      </c>
      <c r="G105" s="193"/>
      <c r="H105" s="194" t="e">
        <f>VLOOKUP(G92,'POINTS SCORE'!$B$10:$AI$39,14,FALSE)</f>
        <v>#N/A</v>
      </c>
      <c r="I105" s="194" t="e">
        <f>VLOOKUP(G92,'POINTS SCORE'!$B$39:$AI$78,14,FALSE)</f>
        <v>#N/A</v>
      </c>
      <c r="J105" s="110">
        <v>13</v>
      </c>
      <c r="K105" s="193"/>
      <c r="L105" s="194">
        <f>VLOOKUP(K92,'POINTS SCORE'!$B$10:$AI$39,14,FALSE)</f>
        <v>0</v>
      </c>
      <c r="M105" s="194">
        <f>VLOOKUP(K92,'POINTS SCORE'!$B$39:$AI$78,14,FALSE)</f>
        <v>0</v>
      </c>
      <c r="N105" s="110">
        <v>13</v>
      </c>
      <c r="O105" s="193"/>
      <c r="P105" s="195" t="e">
        <f>VLOOKUP(O92,'POINTS SCORE'!$B$10:$AI$39,14,FALSE)</f>
        <v>#N/A</v>
      </c>
      <c r="Q105" s="195" t="e">
        <f>VLOOKUP(O92,'POINTS SCORE'!$B$39:$AI$78,14,FALSE)</f>
        <v>#N/A</v>
      </c>
      <c r="R105" s="102">
        <v>13</v>
      </c>
      <c r="S105" s="193"/>
      <c r="T105" s="195" t="e">
        <f>VLOOKUP(S92,'POINTS SCORE'!$B$10:$AI$39,14,FALSE)</f>
        <v>#N/A</v>
      </c>
      <c r="U105" s="195" t="e">
        <f>VLOOKUP(S92,'POINTS SCORE'!$B$39:$AI$78,14,FALSE)</f>
        <v>#N/A</v>
      </c>
      <c r="V105" s="102">
        <v>13</v>
      </c>
      <c r="W105" s="209"/>
      <c r="X105" s="210" t="e">
        <f>VLOOKUP(W92,'POINTS SCORE'!$B$10:$AI$39,14,FALSE)</f>
        <v>#N/A</v>
      </c>
      <c r="Y105" s="103" t="e">
        <f>VLOOKUP(W92,'POINTS SCORE'!$B$39:$AI$78,14,FALSE)</f>
        <v>#N/A</v>
      </c>
    </row>
    <row r="106" spans="1:25" s="195" customFormat="1">
      <c r="A106" s="218"/>
      <c r="B106" s="102">
        <v>14</v>
      </c>
      <c r="C106" s="193"/>
      <c r="D106" s="195" t="e">
        <f>VLOOKUP(C92,'POINTS SCORE'!$B$10:$AI$39,15,FALSE)</f>
        <v>#N/A</v>
      </c>
      <c r="E106" s="194" t="e">
        <f>VLOOKUP(C92,'POINTS SCORE'!$B$39:$AI$78,15,FALSE)</f>
        <v>#N/A</v>
      </c>
      <c r="F106" s="110">
        <v>14</v>
      </c>
      <c r="G106" s="193"/>
      <c r="H106" s="194" t="e">
        <f>VLOOKUP(G92,'POINTS SCORE'!$B$10:$AI$39,15,FALSE)</f>
        <v>#N/A</v>
      </c>
      <c r="I106" s="194" t="e">
        <f>VLOOKUP(G92,'POINTS SCORE'!$B$39:$AI$78,15,FALSE)</f>
        <v>#N/A</v>
      </c>
      <c r="J106" s="110">
        <v>14</v>
      </c>
      <c r="K106" s="193"/>
      <c r="L106" s="194">
        <f>VLOOKUP(K92,'POINTS SCORE'!$B$10:$AI$39,15,FALSE)</f>
        <v>0</v>
      </c>
      <c r="M106" s="194">
        <f>VLOOKUP(K92,'POINTS SCORE'!$B$39:$AI$78,15,FALSE)</f>
        <v>0</v>
      </c>
      <c r="N106" s="110">
        <v>14</v>
      </c>
      <c r="O106" s="193"/>
      <c r="P106" s="195" t="e">
        <f>VLOOKUP(O92,'POINTS SCORE'!$B$10:$AI$39,15,FALSE)</f>
        <v>#N/A</v>
      </c>
      <c r="Q106" s="195" t="e">
        <f>VLOOKUP(O92,'POINTS SCORE'!$B$39:$AI$78,15,FALSE)</f>
        <v>#N/A</v>
      </c>
      <c r="R106" s="102">
        <v>14</v>
      </c>
      <c r="S106" s="193"/>
      <c r="T106" s="195" t="e">
        <f>VLOOKUP(S92,'POINTS SCORE'!$B$10:$AI$39,15,FALSE)</f>
        <v>#N/A</v>
      </c>
      <c r="U106" s="195" t="e">
        <f>VLOOKUP(S92,'POINTS SCORE'!$B$39:$AI$78,15,FALSE)</f>
        <v>#N/A</v>
      </c>
      <c r="V106" s="102">
        <v>14</v>
      </c>
      <c r="W106" s="209"/>
      <c r="X106" s="210" t="e">
        <f>VLOOKUP(W92,'POINTS SCORE'!$B$10:$AI$39,15,FALSE)</f>
        <v>#N/A</v>
      </c>
      <c r="Y106" s="103" t="e">
        <f>VLOOKUP(W92,'POINTS SCORE'!$B$39:$AI$78,15,FALSE)</f>
        <v>#N/A</v>
      </c>
    </row>
    <row r="107" spans="1:25" s="195" customFormat="1">
      <c r="A107" s="218"/>
      <c r="B107" s="102">
        <v>15</v>
      </c>
      <c r="C107" s="193"/>
      <c r="D107" s="195" t="e">
        <f>VLOOKUP(C92,'POINTS SCORE'!$B$10:$AI$39,16,FALSE)</f>
        <v>#N/A</v>
      </c>
      <c r="E107" s="194" t="e">
        <f>VLOOKUP(C92,'POINTS SCORE'!$B$39:$AI$78,16,FALSE)</f>
        <v>#N/A</v>
      </c>
      <c r="F107" s="110">
        <v>15</v>
      </c>
      <c r="G107" s="193"/>
      <c r="H107" s="194" t="e">
        <f>VLOOKUP(G92,'POINTS SCORE'!$B$10:$AI$39,16,FALSE)</f>
        <v>#N/A</v>
      </c>
      <c r="I107" s="194" t="e">
        <f>VLOOKUP(G92,'POINTS SCORE'!$B$39:$AI$78,16,FALSE)</f>
        <v>#N/A</v>
      </c>
      <c r="J107" s="110">
        <v>15</v>
      </c>
      <c r="K107" s="193"/>
      <c r="L107" s="194">
        <f>VLOOKUP(K92,'POINTS SCORE'!$B$10:$AI$39,16,FALSE)</f>
        <v>0</v>
      </c>
      <c r="M107" s="194">
        <f>VLOOKUP(K92,'POINTS SCORE'!$B$39:$AI$78,16,FALSE)</f>
        <v>0</v>
      </c>
      <c r="N107" s="110">
        <v>15</v>
      </c>
      <c r="O107" s="193"/>
      <c r="P107" s="195" t="e">
        <f>VLOOKUP(O92,'POINTS SCORE'!$B$10:$AI$39,16,FALSE)</f>
        <v>#N/A</v>
      </c>
      <c r="Q107" s="195" t="e">
        <f>VLOOKUP(O92,'POINTS SCORE'!$B$39:$AI$78,16,FALSE)</f>
        <v>#N/A</v>
      </c>
      <c r="R107" s="102">
        <v>15</v>
      </c>
      <c r="S107" s="193"/>
      <c r="T107" s="195" t="e">
        <f>VLOOKUP(S92,'POINTS SCORE'!$B$10:$AI$39,16,FALSE)</f>
        <v>#N/A</v>
      </c>
      <c r="U107" s="195" t="e">
        <f>VLOOKUP(S92,'POINTS SCORE'!$B$39:$AI$78,16,FALSE)</f>
        <v>#N/A</v>
      </c>
      <c r="V107" s="102">
        <v>15</v>
      </c>
      <c r="W107" s="209"/>
      <c r="X107" s="210" t="e">
        <f>VLOOKUP(W92,'POINTS SCORE'!$B$10:$AI$39,16,FALSE)</f>
        <v>#N/A</v>
      </c>
      <c r="Y107" s="103" t="e">
        <f>VLOOKUP(W92,'POINTS SCORE'!$B$39:$AI$78,16,FALSE)</f>
        <v>#N/A</v>
      </c>
    </row>
    <row r="108" spans="1:25" s="195" customFormat="1">
      <c r="A108" s="218"/>
      <c r="B108" s="102">
        <v>16</v>
      </c>
      <c r="C108" s="193"/>
      <c r="D108" s="195" t="e">
        <f>VLOOKUP(C92,'POINTS SCORE'!$B$10:$AI$39,17,FALSE)</f>
        <v>#N/A</v>
      </c>
      <c r="E108" s="194" t="e">
        <f>VLOOKUP(C92,'POINTS SCORE'!$B$39:$AI$78,17,FALSE)</f>
        <v>#N/A</v>
      </c>
      <c r="F108" s="110">
        <v>16</v>
      </c>
      <c r="G108" s="193"/>
      <c r="H108" s="194" t="e">
        <f>VLOOKUP(G92,'POINTS SCORE'!$B$10:$AI$39,17,FALSE)</f>
        <v>#N/A</v>
      </c>
      <c r="I108" s="194" t="e">
        <f>VLOOKUP(G92,'POINTS SCORE'!$B$39:$AI$78,17,FALSE)</f>
        <v>#N/A</v>
      </c>
      <c r="J108" s="110">
        <v>16</v>
      </c>
      <c r="K108" s="193"/>
      <c r="L108" s="194">
        <f>VLOOKUP(K92,'POINTS SCORE'!$B$10:$AI$39,17,FALSE)</f>
        <v>0</v>
      </c>
      <c r="M108" s="194">
        <f>VLOOKUP(K92,'POINTS SCORE'!$B$39:$AI$78,17,FALSE)</f>
        <v>0</v>
      </c>
      <c r="N108" s="110">
        <v>16</v>
      </c>
      <c r="O108" s="193"/>
      <c r="P108" s="195" t="e">
        <f>VLOOKUP(O92,'POINTS SCORE'!$B$10:$AI$39,17,FALSE)</f>
        <v>#N/A</v>
      </c>
      <c r="Q108" s="195" t="e">
        <f>VLOOKUP(O92,'POINTS SCORE'!$B$39:$AI$78,17,FALSE)</f>
        <v>#N/A</v>
      </c>
      <c r="R108" s="102">
        <v>16</v>
      </c>
      <c r="S108" s="193"/>
      <c r="T108" s="195" t="e">
        <f>VLOOKUP(S92,'POINTS SCORE'!$B$10:$AI$39,17,FALSE)</f>
        <v>#N/A</v>
      </c>
      <c r="U108" s="195" t="e">
        <f>VLOOKUP(S92,'POINTS SCORE'!$B$39:$AI$78,17,FALSE)</f>
        <v>#N/A</v>
      </c>
      <c r="V108" s="102">
        <v>16</v>
      </c>
      <c r="W108" s="209"/>
      <c r="X108" s="210" t="e">
        <f>VLOOKUP(W92,'POINTS SCORE'!$B$10:$AI$39,17,FALSE)</f>
        <v>#N/A</v>
      </c>
      <c r="Y108" s="103" t="e">
        <f>VLOOKUP(W92,'POINTS SCORE'!$B$39:$AI$78,17,FALSE)</f>
        <v>#N/A</v>
      </c>
    </row>
    <row r="109" spans="1:25" s="195" customFormat="1">
      <c r="A109" s="218"/>
      <c r="B109" s="102">
        <v>17</v>
      </c>
      <c r="C109" s="193"/>
      <c r="D109" s="195" t="e">
        <f>VLOOKUP(C92,'POINTS SCORE'!$B$10:$AI$39,18,FALSE)</f>
        <v>#N/A</v>
      </c>
      <c r="E109" s="194" t="e">
        <f>VLOOKUP(C92,'POINTS SCORE'!$B$39:$AI$78,18,FALSE)</f>
        <v>#N/A</v>
      </c>
      <c r="F109" s="110">
        <v>17</v>
      </c>
      <c r="G109" s="193"/>
      <c r="H109" s="194" t="e">
        <f>VLOOKUP(G92,'POINTS SCORE'!$B$10:$AI$39,18,FALSE)</f>
        <v>#N/A</v>
      </c>
      <c r="I109" s="194" t="e">
        <f>VLOOKUP(G92,'POINTS SCORE'!$B$39:$AI$78,18,FALSE)</f>
        <v>#N/A</v>
      </c>
      <c r="J109" s="110">
        <v>17</v>
      </c>
      <c r="K109" s="193"/>
      <c r="L109" s="194">
        <f>VLOOKUP(K92,'POINTS SCORE'!$B$10:$AI$39,18,FALSE)</f>
        <v>0</v>
      </c>
      <c r="M109" s="194">
        <f>VLOOKUP(K92,'POINTS SCORE'!$B$39:$AI$78,18,FALSE)</f>
        <v>0</v>
      </c>
      <c r="N109" s="110">
        <v>17</v>
      </c>
      <c r="O109" s="193"/>
      <c r="P109" s="195" t="e">
        <f>VLOOKUP(O92,'POINTS SCORE'!$B$10:$AI$39,18,FALSE)</f>
        <v>#N/A</v>
      </c>
      <c r="Q109" s="195" t="e">
        <f>VLOOKUP(O92,'POINTS SCORE'!$B$39:$AI$78,18,FALSE)</f>
        <v>#N/A</v>
      </c>
      <c r="R109" s="102">
        <v>17</v>
      </c>
      <c r="S109" s="193"/>
      <c r="T109" s="195" t="e">
        <f>VLOOKUP(S92,'POINTS SCORE'!$B$10:$AI$39,18,FALSE)</f>
        <v>#N/A</v>
      </c>
      <c r="U109" s="195" t="e">
        <f>VLOOKUP(S92,'POINTS SCORE'!$B$39:$AI$78,18,FALSE)</f>
        <v>#N/A</v>
      </c>
      <c r="V109" s="102">
        <v>17</v>
      </c>
      <c r="W109" s="209"/>
      <c r="X109" s="210" t="e">
        <f>VLOOKUP(W92,'POINTS SCORE'!$B$10:$AI$39,18,FALSE)</f>
        <v>#N/A</v>
      </c>
      <c r="Y109" s="103" t="e">
        <f>VLOOKUP(W92,'POINTS SCORE'!$B$39:$AI$78,18,FALSE)</f>
        <v>#N/A</v>
      </c>
    </row>
    <row r="110" spans="1:25" s="195" customFormat="1">
      <c r="A110" s="218"/>
      <c r="B110" s="102">
        <v>18</v>
      </c>
      <c r="C110" s="193"/>
      <c r="D110" s="195" t="e">
        <f>VLOOKUP(C92,'POINTS SCORE'!$B$10:$AI$39,19,FALSE)</f>
        <v>#N/A</v>
      </c>
      <c r="E110" s="194" t="e">
        <f>VLOOKUP(C92,'POINTS SCORE'!$B$39:$AI$78,19,FALSE)</f>
        <v>#N/A</v>
      </c>
      <c r="F110" s="110">
        <v>18</v>
      </c>
      <c r="G110" s="193"/>
      <c r="H110" s="194" t="e">
        <f>VLOOKUP(G92,'POINTS SCORE'!$B$10:$AI$39,19,FALSE)</f>
        <v>#N/A</v>
      </c>
      <c r="I110" s="194" t="e">
        <f>VLOOKUP(G92,'POINTS SCORE'!$B$39:$AI$78,19,FALSE)</f>
        <v>#N/A</v>
      </c>
      <c r="J110" s="110">
        <v>18</v>
      </c>
      <c r="K110" s="193"/>
      <c r="L110" s="194">
        <f>VLOOKUP(K92,'POINTS SCORE'!$B$10:$AI$39,19,FALSE)</f>
        <v>0</v>
      </c>
      <c r="M110" s="194">
        <f>VLOOKUP(K92,'POINTS SCORE'!$B$39:$AI$78,19,FALSE)</f>
        <v>0</v>
      </c>
      <c r="N110" s="110">
        <v>18</v>
      </c>
      <c r="O110" s="193"/>
      <c r="P110" s="195" t="e">
        <f>VLOOKUP(O92,'POINTS SCORE'!$B$10:$AI$39,19,FALSE)</f>
        <v>#N/A</v>
      </c>
      <c r="Q110" s="195" t="e">
        <f>VLOOKUP(O92,'POINTS SCORE'!$B$39:$AI$78,19,FALSE)</f>
        <v>#N/A</v>
      </c>
      <c r="R110" s="102">
        <v>18</v>
      </c>
      <c r="S110" s="193"/>
      <c r="T110" s="195" t="e">
        <f>VLOOKUP(S92,'POINTS SCORE'!$B$10:$AI$39,19,FALSE)</f>
        <v>#N/A</v>
      </c>
      <c r="U110" s="195" t="e">
        <f>VLOOKUP(S92,'POINTS SCORE'!$B$39:$AI$78,19,FALSE)</f>
        <v>#N/A</v>
      </c>
      <c r="V110" s="102">
        <v>18</v>
      </c>
      <c r="W110" s="209"/>
      <c r="X110" s="210" t="e">
        <f>VLOOKUP(W92,'POINTS SCORE'!$B$10:$AI$39,19,FALSE)</f>
        <v>#N/A</v>
      </c>
      <c r="Y110" s="103" t="e">
        <f>VLOOKUP(W92,'POINTS SCORE'!$B$39:$AI$78,19,FALSE)</f>
        <v>#N/A</v>
      </c>
    </row>
    <row r="111" spans="1:25" s="195" customFormat="1">
      <c r="A111" s="218"/>
      <c r="B111" s="102">
        <v>19</v>
      </c>
      <c r="C111" s="193"/>
      <c r="D111" s="195" t="e">
        <f>VLOOKUP(C92,'POINTS SCORE'!$B$10:$AI$39,20,FALSE)</f>
        <v>#N/A</v>
      </c>
      <c r="E111" s="194" t="e">
        <f>VLOOKUP(C92,'POINTS SCORE'!$B$39:$AI$78,20,FALSE)</f>
        <v>#N/A</v>
      </c>
      <c r="F111" s="110">
        <v>19</v>
      </c>
      <c r="G111" s="193"/>
      <c r="H111" s="194" t="e">
        <f>VLOOKUP(G92,'POINTS SCORE'!$B$10:$AI$39,20,FALSE)</f>
        <v>#N/A</v>
      </c>
      <c r="I111" s="194" t="e">
        <f>VLOOKUP(G92,'POINTS SCORE'!$B$39:$AI$78,20,FALSE)</f>
        <v>#N/A</v>
      </c>
      <c r="J111" s="110">
        <v>19</v>
      </c>
      <c r="K111" s="193"/>
      <c r="L111" s="194">
        <f>VLOOKUP(K92,'POINTS SCORE'!$B$10:$AI$39,20,FALSE)</f>
        <v>0</v>
      </c>
      <c r="M111" s="194">
        <f>VLOOKUP(K92,'POINTS SCORE'!$B$39:$AI$78,20,FALSE)</f>
        <v>0</v>
      </c>
      <c r="N111" s="110">
        <v>19</v>
      </c>
      <c r="O111" s="193"/>
      <c r="P111" s="195" t="e">
        <f>VLOOKUP(O92,'POINTS SCORE'!$B$10:$AI$39,20,FALSE)</f>
        <v>#N/A</v>
      </c>
      <c r="Q111" s="195" t="e">
        <f>VLOOKUP(O92,'POINTS SCORE'!$B$39:$AI$78,20,FALSE)</f>
        <v>#N/A</v>
      </c>
      <c r="R111" s="102">
        <v>19</v>
      </c>
      <c r="S111" s="193"/>
      <c r="T111" s="195" t="e">
        <f>VLOOKUP(S92,'POINTS SCORE'!$B$10:$AI$39,20,FALSE)</f>
        <v>#N/A</v>
      </c>
      <c r="U111" s="195" t="e">
        <f>VLOOKUP(S92,'POINTS SCORE'!$B$39:$AI$78,20,FALSE)</f>
        <v>#N/A</v>
      </c>
      <c r="V111" s="102">
        <v>19</v>
      </c>
      <c r="W111" s="209"/>
      <c r="X111" s="210" t="e">
        <f>VLOOKUP(W92,'POINTS SCORE'!$B$10:$AI$39,20,FALSE)</f>
        <v>#N/A</v>
      </c>
      <c r="Y111" s="103" t="e">
        <f>VLOOKUP(W92,'POINTS SCORE'!$B$39:$AI$78,20,FALSE)</f>
        <v>#N/A</v>
      </c>
    </row>
    <row r="112" spans="1:25" s="195" customFormat="1">
      <c r="A112" s="218"/>
      <c r="B112" s="102">
        <v>20</v>
      </c>
      <c r="C112" s="193"/>
      <c r="D112" s="195" t="e">
        <f>VLOOKUP(C92,'POINTS SCORE'!$B$10:$AI$39,21,FALSE)</f>
        <v>#N/A</v>
      </c>
      <c r="E112" s="194" t="e">
        <f>VLOOKUP(C92,'POINTS SCORE'!$B$39:$AI$78,21,FALSE)</f>
        <v>#N/A</v>
      </c>
      <c r="F112" s="110">
        <v>20</v>
      </c>
      <c r="G112" s="193"/>
      <c r="H112" s="194" t="e">
        <f>VLOOKUP(G92,'POINTS SCORE'!$B$10:$AI$39,21,FALSE)</f>
        <v>#N/A</v>
      </c>
      <c r="I112" s="194" t="e">
        <f>VLOOKUP(G92,'POINTS SCORE'!$B$39:$AI$78,21,FALSE)</f>
        <v>#N/A</v>
      </c>
      <c r="J112" s="110">
        <v>20</v>
      </c>
      <c r="K112" s="193"/>
      <c r="L112" s="194">
        <f>VLOOKUP(K92,'POINTS SCORE'!$B$10:$AI$39,21,FALSE)</f>
        <v>0</v>
      </c>
      <c r="M112" s="194">
        <f>VLOOKUP(K92,'POINTS SCORE'!$B$39:$AI$78,21,FALSE)</f>
        <v>0</v>
      </c>
      <c r="N112" s="110">
        <v>20</v>
      </c>
      <c r="O112" s="193"/>
      <c r="P112" s="195" t="e">
        <f>VLOOKUP(O92,'POINTS SCORE'!$B$10:$AI$39,21,FALSE)</f>
        <v>#N/A</v>
      </c>
      <c r="Q112" s="195" t="e">
        <f>VLOOKUP(O92,'POINTS SCORE'!$B$39:$AI$78,21,FALSE)</f>
        <v>#N/A</v>
      </c>
      <c r="R112" s="102">
        <v>20</v>
      </c>
      <c r="S112" s="193"/>
      <c r="T112" s="195" t="e">
        <f>VLOOKUP(S92,'POINTS SCORE'!$B$10:$AI$39,21,FALSE)</f>
        <v>#N/A</v>
      </c>
      <c r="U112" s="195" t="e">
        <f>VLOOKUP(S92,'POINTS SCORE'!$B$39:$AI$78,21,FALSE)</f>
        <v>#N/A</v>
      </c>
      <c r="V112" s="102">
        <v>20</v>
      </c>
      <c r="W112" s="209"/>
      <c r="X112" s="210" t="e">
        <f>VLOOKUP(W92,'POINTS SCORE'!$B$10:$AI$39,21,FALSE)</f>
        <v>#N/A</v>
      </c>
      <c r="Y112" s="103" t="e">
        <f>VLOOKUP(W92,'POINTS SCORE'!$B$39:$AI$78,21,FALSE)</f>
        <v>#N/A</v>
      </c>
    </row>
    <row r="113" spans="1:25" s="195" customFormat="1">
      <c r="A113" s="218"/>
      <c r="B113" s="102">
        <v>21</v>
      </c>
      <c r="C113" s="193"/>
      <c r="D113" s="195" t="e">
        <f>VLOOKUP(C92,'POINTS SCORE'!$B$10:$AI$39,22,FALSE)</f>
        <v>#N/A</v>
      </c>
      <c r="E113" s="194" t="e">
        <f>VLOOKUP(C92,'POINTS SCORE'!$B$39:$AI$78,22,FALSE)</f>
        <v>#N/A</v>
      </c>
      <c r="F113" s="110">
        <v>21</v>
      </c>
      <c r="G113" s="193"/>
      <c r="H113" s="194" t="e">
        <f>VLOOKUP(G92,'POINTS SCORE'!$B$10:$AI$39,22,FALSE)</f>
        <v>#N/A</v>
      </c>
      <c r="I113" s="194" t="e">
        <f>VLOOKUP(G92,'POINTS SCORE'!$B$39:$AI$78,22,FALSE)</f>
        <v>#N/A</v>
      </c>
      <c r="J113" s="110">
        <v>21</v>
      </c>
      <c r="K113" s="193"/>
      <c r="L113" s="194">
        <f>VLOOKUP(K92,'POINTS SCORE'!$B$10:$AI$39,22,FALSE)</f>
        <v>0</v>
      </c>
      <c r="M113" s="194">
        <f>VLOOKUP(K92,'POINTS SCORE'!$B$39:$AI$78,22,FALSE)</f>
        <v>0</v>
      </c>
      <c r="N113" s="110">
        <v>21</v>
      </c>
      <c r="O113" s="193"/>
      <c r="P113" s="195" t="e">
        <f>VLOOKUP(O92,'POINTS SCORE'!$B$10:$AI$39,22,FALSE)</f>
        <v>#N/A</v>
      </c>
      <c r="Q113" s="195" t="e">
        <f>VLOOKUP(O92,'POINTS SCORE'!$B$39:$AI$78,22,FALSE)</f>
        <v>#N/A</v>
      </c>
      <c r="R113" s="102">
        <v>21</v>
      </c>
      <c r="S113" s="193"/>
      <c r="T113" s="195" t="e">
        <f>VLOOKUP(S92,'POINTS SCORE'!$B$10:$AI$39,22,FALSE)</f>
        <v>#N/A</v>
      </c>
      <c r="U113" s="195" t="e">
        <f>VLOOKUP(S92,'POINTS SCORE'!$B$39:$AI$78,22,FALSE)</f>
        <v>#N/A</v>
      </c>
      <c r="V113" s="102">
        <v>21</v>
      </c>
      <c r="W113" s="209"/>
      <c r="X113" s="210" t="e">
        <f>VLOOKUP(W92,'POINTS SCORE'!$B$10:$AI$39,22,FALSE)</f>
        <v>#N/A</v>
      </c>
      <c r="Y113" s="103" t="e">
        <f>VLOOKUP(W92,'POINTS SCORE'!$B$39:$AI$78,22,FALSE)</f>
        <v>#N/A</v>
      </c>
    </row>
    <row r="114" spans="1:25" s="195" customFormat="1">
      <c r="A114" s="218"/>
      <c r="B114" s="102">
        <v>22</v>
      </c>
      <c r="C114" s="193"/>
      <c r="D114" s="195" t="e">
        <f>VLOOKUP(C92,'POINTS SCORE'!$B$10:$AI$39,23,FALSE)</f>
        <v>#N/A</v>
      </c>
      <c r="E114" s="194" t="e">
        <f>VLOOKUP(C92,'POINTS SCORE'!$B$39:$AI$78,23,FALSE)</f>
        <v>#N/A</v>
      </c>
      <c r="F114" s="110">
        <v>22</v>
      </c>
      <c r="G114" s="193"/>
      <c r="H114" s="194" t="e">
        <f>VLOOKUP(G92,'POINTS SCORE'!$B$10:$AI$39,23,FALSE)</f>
        <v>#N/A</v>
      </c>
      <c r="I114" s="194" t="e">
        <f>VLOOKUP(G92,'POINTS SCORE'!$B$39:$AI$78,23,FALSE)</f>
        <v>#N/A</v>
      </c>
      <c r="J114" s="110">
        <v>22</v>
      </c>
      <c r="K114" s="193"/>
      <c r="L114" s="194">
        <f>VLOOKUP(K92,'POINTS SCORE'!$B$10:$AI$39,23,FALSE)</f>
        <v>0</v>
      </c>
      <c r="M114" s="194">
        <f>VLOOKUP(K92,'POINTS SCORE'!$B$39:$AI$78,23,FALSE)</f>
        <v>0</v>
      </c>
      <c r="N114" s="110">
        <v>22</v>
      </c>
      <c r="O114" s="193"/>
      <c r="P114" s="195" t="e">
        <f>VLOOKUP(O92,'POINTS SCORE'!$B$10:$AI$39,23,FALSE)</f>
        <v>#N/A</v>
      </c>
      <c r="Q114" s="195" t="e">
        <f>VLOOKUP(O92,'POINTS SCORE'!$B$39:$AI$78,23,FALSE)</f>
        <v>#N/A</v>
      </c>
      <c r="R114" s="102">
        <v>22</v>
      </c>
      <c r="S114" s="193"/>
      <c r="T114" s="195" t="e">
        <f>VLOOKUP(S92,'POINTS SCORE'!$B$10:$AI$39,23,FALSE)</f>
        <v>#N/A</v>
      </c>
      <c r="U114" s="195" t="e">
        <f>VLOOKUP(S92,'POINTS SCORE'!$B$39:$AI$78,23,FALSE)</f>
        <v>#N/A</v>
      </c>
      <c r="V114" s="102">
        <v>22</v>
      </c>
      <c r="W114" s="209"/>
      <c r="X114" s="210" t="e">
        <f>VLOOKUP(W92,'POINTS SCORE'!$B$10:$AI$39,23,FALSE)</f>
        <v>#N/A</v>
      </c>
      <c r="Y114" s="103" t="e">
        <f>VLOOKUP(W92,'POINTS SCORE'!$B$39:$AI$78,23,FALSE)</f>
        <v>#N/A</v>
      </c>
    </row>
    <row r="115" spans="1:25" s="195" customFormat="1">
      <c r="A115" s="218"/>
      <c r="B115" s="102">
        <v>23</v>
      </c>
      <c r="C115" s="193"/>
      <c r="D115" s="195" t="e">
        <f>VLOOKUP(C92,'POINTS SCORE'!$B$10:$AI$39,24,FALSE)</f>
        <v>#N/A</v>
      </c>
      <c r="E115" s="194" t="e">
        <f>VLOOKUP(C92,'POINTS SCORE'!$B$39:$AI$78,24,FALSE)</f>
        <v>#N/A</v>
      </c>
      <c r="F115" s="110">
        <v>23</v>
      </c>
      <c r="G115" s="193"/>
      <c r="H115" s="194" t="e">
        <f>VLOOKUP(G92,'POINTS SCORE'!$B$10:$AI$39,24,FALSE)</f>
        <v>#N/A</v>
      </c>
      <c r="I115" s="194" t="e">
        <f>VLOOKUP(G92,'POINTS SCORE'!$B$39:$AI$78,24,FALSE)</f>
        <v>#N/A</v>
      </c>
      <c r="J115" s="110">
        <v>23</v>
      </c>
      <c r="K115" s="193"/>
      <c r="L115" s="194">
        <f>VLOOKUP(K92,'POINTS SCORE'!$B$10:$AI$39,24,FALSE)</f>
        <v>0</v>
      </c>
      <c r="M115" s="194">
        <f>VLOOKUP(K92,'POINTS SCORE'!$B$39:$AI$78,24,FALSE)</f>
        <v>0</v>
      </c>
      <c r="N115" s="110">
        <v>23</v>
      </c>
      <c r="O115" s="193"/>
      <c r="P115" s="195" t="e">
        <f>VLOOKUP(O92,'POINTS SCORE'!$B$10:$AI$39,24,FALSE)</f>
        <v>#N/A</v>
      </c>
      <c r="Q115" s="195" t="e">
        <f>VLOOKUP(O92,'POINTS SCORE'!$B$39:$AI$78,24,FALSE)</f>
        <v>#N/A</v>
      </c>
      <c r="R115" s="102">
        <v>23</v>
      </c>
      <c r="S115" s="193"/>
      <c r="T115" s="195" t="e">
        <f>VLOOKUP(S92,'POINTS SCORE'!$B$10:$AI$39,24,FALSE)</f>
        <v>#N/A</v>
      </c>
      <c r="U115" s="195" t="e">
        <f>VLOOKUP(S92,'POINTS SCORE'!$B$39:$AI$78,24,FALSE)</f>
        <v>#N/A</v>
      </c>
      <c r="V115" s="102">
        <v>23</v>
      </c>
      <c r="W115" s="209"/>
      <c r="X115" s="210" t="e">
        <f>VLOOKUP(W92,'POINTS SCORE'!$B$10:$AI$39,24,FALSE)</f>
        <v>#N/A</v>
      </c>
      <c r="Y115" s="103" t="e">
        <f>VLOOKUP(W92,'POINTS SCORE'!$B$39:$AI$78,24,FALSE)</f>
        <v>#N/A</v>
      </c>
    </row>
    <row r="116" spans="1:25" s="195" customFormat="1">
      <c r="A116" s="218"/>
      <c r="B116" s="102">
        <v>24</v>
      </c>
      <c r="C116" s="193"/>
      <c r="D116" s="195" t="e">
        <f>VLOOKUP(C92,'POINTS SCORE'!$B$10:$AI$39,25,FALSE)</f>
        <v>#N/A</v>
      </c>
      <c r="E116" s="194" t="e">
        <f>VLOOKUP(C92,'POINTS SCORE'!$B$39:$AI$78,25,FALSE)</f>
        <v>#N/A</v>
      </c>
      <c r="F116" s="110">
        <v>24</v>
      </c>
      <c r="G116" s="193"/>
      <c r="H116" s="194" t="e">
        <f>VLOOKUP(G92,'POINTS SCORE'!$B$10:$AI$39,25,FALSE)</f>
        <v>#N/A</v>
      </c>
      <c r="I116" s="194" t="e">
        <f>VLOOKUP(G92,'POINTS SCORE'!$B$39:$AI$78,25,FALSE)</f>
        <v>#N/A</v>
      </c>
      <c r="J116" s="110">
        <v>24</v>
      </c>
      <c r="K116" s="193"/>
      <c r="L116" s="194">
        <f>VLOOKUP(K92,'POINTS SCORE'!$B$10:$AI$39,25,FALSE)</f>
        <v>0</v>
      </c>
      <c r="M116" s="194">
        <f>VLOOKUP(K92,'POINTS SCORE'!$B$39:$AI$78,25,FALSE)</f>
        <v>0</v>
      </c>
      <c r="N116" s="110">
        <v>24</v>
      </c>
      <c r="O116" s="193"/>
      <c r="P116" s="195" t="e">
        <f>VLOOKUP(O92,'POINTS SCORE'!$B$10:$AI$39,25,FALSE)</f>
        <v>#N/A</v>
      </c>
      <c r="Q116" s="195" t="e">
        <f>VLOOKUP(O92,'POINTS SCORE'!$B$39:$AI$78,25,FALSE)</f>
        <v>#N/A</v>
      </c>
      <c r="R116" s="102">
        <v>24</v>
      </c>
      <c r="S116" s="193"/>
      <c r="T116" s="195" t="e">
        <f>VLOOKUP(S92,'POINTS SCORE'!$B$10:$AI$39,25,FALSE)</f>
        <v>#N/A</v>
      </c>
      <c r="U116" s="195" t="e">
        <f>VLOOKUP(S92,'POINTS SCORE'!$B$39:$AI$78,25,FALSE)</f>
        <v>#N/A</v>
      </c>
      <c r="V116" s="102">
        <v>24</v>
      </c>
      <c r="W116" s="209"/>
      <c r="X116" s="210" t="e">
        <f>VLOOKUP(W92,'POINTS SCORE'!$B$10:$AI$39,25,FALSE)</f>
        <v>#N/A</v>
      </c>
      <c r="Y116" s="103" t="e">
        <f>VLOOKUP(W92,'POINTS SCORE'!$B$39:$AI$78,25,FALSE)</f>
        <v>#N/A</v>
      </c>
    </row>
    <row r="117" spans="1:25" s="195" customFormat="1">
      <c r="A117" s="218"/>
      <c r="B117" s="102">
        <v>25</v>
      </c>
      <c r="C117" s="193"/>
      <c r="D117" s="195" t="e">
        <f>VLOOKUP(C92,'POINTS SCORE'!$B$10:$AI$39,26,FALSE)</f>
        <v>#N/A</v>
      </c>
      <c r="E117" s="194" t="e">
        <f>VLOOKUP(C92,'POINTS SCORE'!$B$39:$AI$78,26,FALSE)</f>
        <v>#N/A</v>
      </c>
      <c r="F117" s="110">
        <v>25</v>
      </c>
      <c r="G117" s="193"/>
      <c r="H117" s="194" t="e">
        <f>VLOOKUP(G92,'POINTS SCORE'!$B$10:$AI$39,26,FALSE)</f>
        <v>#N/A</v>
      </c>
      <c r="I117" s="194" t="e">
        <f>VLOOKUP(G92,'POINTS SCORE'!$B$39:$AI$78,26,FALSE)</f>
        <v>#N/A</v>
      </c>
      <c r="J117" s="110">
        <v>25</v>
      </c>
      <c r="K117" s="193"/>
      <c r="L117" s="194">
        <f>VLOOKUP(K92,'POINTS SCORE'!$B$10:$AI$39,26,FALSE)</f>
        <v>0</v>
      </c>
      <c r="M117" s="194">
        <f>VLOOKUP(K92,'POINTS SCORE'!$B$39:$AI$78,26,FALSE)</f>
        <v>0</v>
      </c>
      <c r="N117" s="110">
        <v>25</v>
      </c>
      <c r="O117" s="193"/>
      <c r="P117" s="195" t="e">
        <f>VLOOKUP(O92,'POINTS SCORE'!$B$10:$AI$39,26,FALSE)</f>
        <v>#N/A</v>
      </c>
      <c r="Q117" s="195" t="e">
        <f>VLOOKUP(O92,'POINTS SCORE'!$B$39:$AI$78,26,FALSE)</f>
        <v>#N/A</v>
      </c>
      <c r="R117" s="102">
        <v>25</v>
      </c>
      <c r="S117" s="193"/>
      <c r="T117" s="195" t="e">
        <f>VLOOKUP(S92,'POINTS SCORE'!$B$10:$AI$39,26,FALSE)</f>
        <v>#N/A</v>
      </c>
      <c r="U117" s="195" t="e">
        <f>VLOOKUP(S92,'POINTS SCORE'!$B$39:$AI$78,26,FALSE)</f>
        <v>#N/A</v>
      </c>
      <c r="V117" s="102">
        <v>25</v>
      </c>
      <c r="W117" s="209"/>
      <c r="X117" s="210" t="e">
        <f>VLOOKUP(W92,'POINTS SCORE'!$B$10:$AI$39,26,FALSE)</f>
        <v>#N/A</v>
      </c>
      <c r="Y117" s="103" t="e">
        <f>VLOOKUP(W92,'POINTS SCORE'!$B$39:$AI$78,26,FALSE)</f>
        <v>#N/A</v>
      </c>
    </row>
    <row r="118" spans="1:25" s="195" customFormat="1">
      <c r="A118" s="218"/>
      <c r="B118" s="102">
        <v>26</v>
      </c>
      <c r="C118" s="193"/>
      <c r="D118" s="195" t="e">
        <f>VLOOKUP(C92,'POINTS SCORE'!$B$10:$AI$39,27,FALSE)</f>
        <v>#N/A</v>
      </c>
      <c r="E118" s="194" t="e">
        <f>VLOOKUP(C92,'POINTS SCORE'!$B$39:$AI$78,27,FALSE)</f>
        <v>#N/A</v>
      </c>
      <c r="F118" s="110">
        <v>26</v>
      </c>
      <c r="G118" s="193"/>
      <c r="H118" s="194" t="e">
        <f>VLOOKUP(G92,'POINTS SCORE'!$B$10:$AI$39,27,FALSE)</f>
        <v>#N/A</v>
      </c>
      <c r="I118" s="194" t="e">
        <f>VLOOKUP(G92,'POINTS SCORE'!$B$39:$AI$78,27,FALSE)</f>
        <v>#N/A</v>
      </c>
      <c r="J118" s="110">
        <v>26</v>
      </c>
      <c r="K118" s="193"/>
      <c r="L118" s="194">
        <f>VLOOKUP(K92,'POINTS SCORE'!$B$10:$AI$39,27,FALSE)</f>
        <v>0</v>
      </c>
      <c r="M118" s="194">
        <f>VLOOKUP(K92,'POINTS SCORE'!$B$39:$AI$78,27,FALSE)</f>
        <v>0</v>
      </c>
      <c r="N118" s="110">
        <v>26</v>
      </c>
      <c r="O118" s="193"/>
      <c r="P118" s="195" t="e">
        <f>VLOOKUP(O92,'POINTS SCORE'!$B$10:$AI$39,27,FALSE)</f>
        <v>#N/A</v>
      </c>
      <c r="Q118" s="195" t="e">
        <f>VLOOKUP(O92,'POINTS SCORE'!$B$39:$AI$78,27,FALSE)</f>
        <v>#N/A</v>
      </c>
      <c r="R118" s="102">
        <v>26</v>
      </c>
      <c r="S118" s="193"/>
      <c r="T118" s="195" t="e">
        <f>VLOOKUP(S92,'POINTS SCORE'!$B$10:$AI$39,27,FALSE)</f>
        <v>#N/A</v>
      </c>
      <c r="U118" s="195" t="e">
        <f>VLOOKUP(S92,'POINTS SCORE'!$B$39:$AI$78,27,FALSE)</f>
        <v>#N/A</v>
      </c>
      <c r="V118" s="102">
        <v>26</v>
      </c>
      <c r="W118" s="209"/>
      <c r="X118" s="210" t="e">
        <f>VLOOKUP(W92,'POINTS SCORE'!$B$10:$AI$39,27,FALSE)</f>
        <v>#N/A</v>
      </c>
      <c r="Y118" s="103" t="e">
        <f>VLOOKUP(W92,'POINTS SCORE'!$B$39:$AI$78,27,FALSE)</f>
        <v>#N/A</v>
      </c>
    </row>
    <row r="119" spans="1:25" s="195" customFormat="1">
      <c r="A119" s="218"/>
      <c r="B119" s="102">
        <v>27</v>
      </c>
      <c r="C119" s="193"/>
      <c r="D119" s="195" t="e">
        <f>VLOOKUP(C92,'POINTS SCORE'!$B$10:$AI$39,28,FALSE)</f>
        <v>#N/A</v>
      </c>
      <c r="E119" s="194" t="e">
        <f>VLOOKUP(C92,'POINTS SCORE'!$B$39:$AI$78,28,FALSE)</f>
        <v>#N/A</v>
      </c>
      <c r="F119" s="110">
        <v>27</v>
      </c>
      <c r="G119" s="193"/>
      <c r="H119" s="194" t="e">
        <f>VLOOKUP(G92,'POINTS SCORE'!$B$10:$AI$39,28,FALSE)</f>
        <v>#N/A</v>
      </c>
      <c r="I119" s="194" t="e">
        <f>VLOOKUP(G92,'POINTS SCORE'!$B$39:$AI$78,28,FALSE)</f>
        <v>#N/A</v>
      </c>
      <c r="J119" s="110">
        <v>27</v>
      </c>
      <c r="K119" s="193"/>
      <c r="L119" s="194">
        <f>VLOOKUP(K92,'POINTS SCORE'!$B$10:$AI$39,28,FALSE)</f>
        <v>0</v>
      </c>
      <c r="M119" s="194">
        <f>VLOOKUP(K92,'POINTS SCORE'!$B$39:$AI$78,28,FALSE)</f>
        <v>0</v>
      </c>
      <c r="N119" s="110">
        <v>27</v>
      </c>
      <c r="O119" s="193"/>
      <c r="P119" s="195" t="e">
        <f>VLOOKUP(O92,'POINTS SCORE'!$B$10:$AI$39,28,FALSE)</f>
        <v>#N/A</v>
      </c>
      <c r="Q119" s="195" t="e">
        <f>VLOOKUP(O92,'POINTS SCORE'!$B$39:$AI$78,28,FALSE)</f>
        <v>#N/A</v>
      </c>
      <c r="R119" s="102">
        <v>27</v>
      </c>
      <c r="S119" s="193"/>
      <c r="T119" s="195" t="e">
        <f>VLOOKUP(S92,'POINTS SCORE'!$B$10:$AI$39,28,FALSE)</f>
        <v>#N/A</v>
      </c>
      <c r="U119" s="195" t="e">
        <f>VLOOKUP(S92,'POINTS SCORE'!$B$39:$AI$78,28,FALSE)</f>
        <v>#N/A</v>
      </c>
      <c r="V119" s="102">
        <v>27</v>
      </c>
      <c r="W119" s="209"/>
      <c r="X119" s="210" t="e">
        <f>VLOOKUP(W92,'POINTS SCORE'!$B$10:$AI$39,28,FALSE)</f>
        <v>#N/A</v>
      </c>
      <c r="Y119" s="103" t="e">
        <f>VLOOKUP(W92,'POINTS SCORE'!$B$39:$AI$78,28,FALSE)</f>
        <v>#N/A</v>
      </c>
    </row>
    <row r="120" spans="1:25" s="195" customFormat="1">
      <c r="A120" s="218"/>
      <c r="B120" s="102">
        <v>28</v>
      </c>
      <c r="C120" s="193"/>
      <c r="D120" s="195" t="e">
        <f>VLOOKUP(C92,'POINTS SCORE'!$B$10:$AI$39,29,FALSE)</f>
        <v>#N/A</v>
      </c>
      <c r="E120" s="194" t="e">
        <f>VLOOKUP(C92,'POINTS SCORE'!$B$39:$AI$78,29,FALSE)</f>
        <v>#N/A</v>
      </c>
      <c r="F120" s="110">
        <v>28</v>
      </c>
      <c r="G120" s="193"/>
      <c r="H120" s="194" t="e">
        <f>VLOOKUP(G92,'POINTS SCORE'!$B$10:$AI$39,29,FALSE)</f>
        <v>#N/A</v>
      </c>
      <c r="I120" s="194" t="e">
        <f>VLOOKUP(G92,'POINTS SCORE'!$B$39:$AI$78,29,FALSE)</f>
        <v>#N/A</v>
      </c>
      <c r="J120" s="110">
        <v>28</v>
      </c>
      <c r="K120" s="193"/>
      <c r="L120" s="194">
        <f>VLOOKUP(K92,'POINTS SCORE'!$B$10:$AI$39,29,FALSE)</f>
        <v>0</v>
      </c>
      <c r="M120" s="194">
        <f>VLOOKUP(K92,'POINTS SCORE'!$B$39:$AI$78,29,FALSE)</f>
        <v>0</v>
      </c>
      <c r="N120" s="110">
        <v>28</v>
      </c>
      <c r="O120" s="193"/>
      <c r="P120" s="195" t="e">
        <f>VLOOKUP(O92,'POINTS SCORE'!$B$10:$AI$39,29,FALSE)</f>
        <v>#N/A</v>
      </c>
      <c r="Q120" s="195" t="e">
        <f>VLOOKUP(O92,'POINTS SCORE'!$B$39:$AI$78,29,FALSE)</f>
        <v>#N/A</v>
      </c>
      <c r="R120" s="102">
        <v>28</v>
      </c>
      <c r="S120" s="193"/>
      <c r="T120" s="195" t="e">
        <f>VLOOKUP(S92,'POINTS SCORE'!$B$10:$AI$39,29,FALSE)</f>
        <v>#N/A</v>
      </c>
      <c r="U120" s="195" t="e">
        <f>VLOOKUP(S92,'POINTS SCORE'!$B$39:$AI$78,29,FALSE)</f>
        <v>#N/A</v>
      </c>
      <c r="V120" s="102">
        <v>28</v>
      </c>
      <c r="W120" s="209"/>
      <c r="X120" s="210" t="e">
        <f>VLOOKUP(W92,'POINTS SCORE'!$B$10:$AI$39,29,FALSE)</f>
        <v>#N/A</v>
      </c>
      <c r="Y120" s="103" t="e">
        <f>VLOOKUP(W92,'POINTS SCORE'!$B$39:$AI$78,29,FALSE)</f>
        <v>#N/A</v>
      </c>
    </row>
    <row r="121" spans="1:25" s="195" customFormat="1">
      <c r="A121" s="218"/>
      <c r="B121" s="102">
        <v>29</v>
      </c>
      <c r="C121" s="193"/>
      <c r="D121" s="195" t="e">
        <f>VLOOKUP(C92,'POINTS SCORE'!$B$10:$AI$39,30,FALSE)</f>
        <v>#N/A</v>
      </c>
      <c r="E121" s="194" t="e">
        <f>VLOOKUP(C92,'POINTS SCORE'!$B$39:$AI$78,30,FALSE)</f>
        <v>#N/A</v>
      </c>
      <c r="F121" s="110">
        <v>29</v>
      </c>
      <c r="G121" s="193"/>
      <c r="H121" s="194" t="e">
        <f>VLOOKUP(G92,'POINTS SCORE'!$B$10:$AI$39,30,FALSE)</f>
        <v>#N/A</v>
      </c>
      <c r="I121" s="194" t="e">
        <f>VLOOKUP(G92,'POINTS SCORE'!$B$39:$AI$78,30,FALSE)</f>
        <v>#N/A</v>
      </c>
      <c r="J121" s="110">
        <v>29</v>
      </c>
      <c r="K121" s="193"/>
      <c r="L121" s="194">
        <f>VLOOKUP(K92,'POINTS SCORE'!$B$10:$AI$39,30,FALSE)</f>
        <v>0</v>
      </c>
      <c r="M121" s="194">
        <f>VLOOKUP(K92,'POINTS SCORE'!$B$39:$AI$78,30,FALSE)</f>
        <v>0</v>
      </c>
      <c r="N121" s="110">
        <v>29</v>
      </c>
      <c r="O121" s="193"/>
      <c r="P121" s="195" t="e">
        <f>VLOOKUP(O92,'POINTS SCORE'!$B$10:$AI$39,30,FALSE)</f>
        <v>#N/A</v>
      </c>
      <c r="Q121" s="195" t="e">
        <f>VLOOKUP(O92,'POINTS SCORE'!$B$39:$AI$78,30,FALSE)</f>
        <v>#N/A</v>
      </c>
      <c r="R121" s="102">
        <v>29</v>
      </c>
      <c r="S121" s="193"/>
      <c r="T121" s="195" t="e">
        <f>VLOOKUP(S92,'POINTS SCORE'!$B$10:$AI$39,30,FALSE)</f>
        <v>#N/A</v>
      </c>
      <c r="U121" s="195" t="e">
        <f>VLOOKUP(S92,'POINTS SCORE'!$B$39:$AI$78,30,FALSE)</f>
        <v>#N/A</v>
      </c>
      <c r="V121" s="102">
        <v>29</v>
      </c>
      <c r="W121" s="209"/>
      <c r="X121" s="210" t="e">
        <f>VLOOKUP(W92,'POINTS SCORE'!$B$10:$AI$39,30,FALSE)</f>
        <v>#N/A</v>
      </c>
      <c r="Y121" s="103" t="e">
        <f>VLOOKUP(W92,'POINTS SCORE'!$B$39:$AI$78,30,FALSE)</f>
        <v>#N/A</v>
      </c>
    </row>
    <row r="122" spans="1:25" s="195" customFormat="1">
      <c r="A122" s="218"/>
      <c r="B122" s="102">
        <v>30</v>
      </c>
      <c r="C122" s="193"/>
      <c r="D122" s="195" t="e">
        <f>VLOOKUP(C92,'POINTS SCORE'!$B$10:$AI$39,31,FALSE)</f>
        <v>#N/A</v>
      </c>
      <c r="E122" s="194" t="e">
        <f>VLOOKUP(C92,'POINTS SCORE'!$B$39:$AI$78,31,FALSE)</f>
        <v>#N/A</v>
      </c>
      <c r="F122" s="110">
        <v>30</v>
      </c>
      <c r="G122" s="193"/>
      <c r="H122" s="194" t="e">
        <f>VLOOKUP(G92,'POINTS SCORE'!$B$10:$AI$39,31,FALSE)</f>
        <v>#N/A</v>
      </c>
      <c r="I122" s="194" t="e">
        <f>VLOOKUP(G92,'POINTS SCORE'!$B$39:$AI$78,31,FALSE)</f>
        <v>#N/A</v>
      </c>
      <c r="J122" s="110">
        <v>30</v>
      </c>
      <c r="K122" s="193"/>
      <c r="L122" s="194">
        <f>VLOOKUP(K92,'POINTS SCORE'!$B$10:$AI$39,31,FALSE)</f>
        <v>0</v>
      </c>
      <c r="M122" s="194">
        <f>VLOOKUP(K92,'POINTS SCORE'!$B$39:$AI$78,31,FALSE)</f>
        <v>0</v>
      </c>
      <c r="N122" s="110">
        <v>30</v>
      </c>
      <c r="O122" s="193"/>
      <c r="P122" s="195" t="e">
        <f>VLOOKUP(O92,'POINTS SCORE'!$B$10:$AI$39,31,FALSE)</f>
        <v>#N/A</v>
      </c>
      <c r="Q122" s="195" t="e">
        <f>VLOOKUP(O92,'POINTS SCORE'!$B$39:$AI$78,31,FALSE)</f>
        <v>#N/A</v>
      </c>
      <c r="R122" s="102">
        <v>30</v>
      </c>
      <c r="S122" s="193"/>
      <c r="T122" s="195" t="e">
        <f>VLOOKUP(S92,'POINTS SCORE'!$B$10:$AI$39,31,FALSE)</f>
        <v>#N/A</v>
      </c>
      <c r="U122" s="195" t="e">
        <f>VLOOKUP(S92,'POINTS SCORE'!$B$39:$AI$78,31,FALSE)</f>
        <v>#N/A</v>
      </c>
      <c r="V122" s="102">
        <v>30</v>
      </c>
      <c r="W122" s="209"/>
      <c r="X122" s="210" t="e">
        <f>VLOOKUP(W92,'POINTS SCORE'!$B$10:$AI$39,31,FALSE)</f>
        <v>#N/A</v>
      </c>
      <c r="Y122" s="103" t="e">
        <f>VLOOKUP(W92,'POINTS SCORE'!$B$39:$AI$78,31,FALSE)</f>
        <v>#N/A</v>
      </c>
    </row>
    <row r="123" spans="1:25" s="195" customFormat="1">
      <c r="A123" s="218"/>
      <c r="B123" s="102" t="s">
        <v>149</v>
      </c>
      <c r="C123" s="193"/>
      <c r="D123" s="195" t="e">
        <f>VLOOKUP(C92,'POINTS SCORE'!$B$10:$AI$39,32,FALSE)</f>
        <v>#N/A</v>
      </c>
      <c r="E123" s="194" t="e">
        <f>VLOOKUP(C92,'POINTS SCORE'!$B$39:$AI$78,32,FALSE)</f>
        <v>#N/A</v>
      </c>
      <c r="F123" s="110" t="s">
        <v>149</v>
      </c>
      <c r="G123" s="193"/>
      <c r="H123" s="194" t="e">
        <f>VLOOKUP(G92,'POINTS SCORE'!$B$10:$AI$39,32,FALSE)</f>
        <v>#N/A</v>
      </c>
      <c r="I123" s="194" t="e">
        <f>VLOOKUP(G92,'POINTS SCORE'!$B$39:$AI$78,32,FALSE)</f>
        <v>#N/A</v>
      </c>
      <c r="J123" s="110" t="s">
        <v>149</v>
      </c>
      <c r="K123" s="193"/>
      <c r="L123" s="194">
        <f>VLOOKUP(K92,'POINTS SCORE'!$B$10:$AI$39,32,FALSE)</f>
        <v>7</v>
      </c>
      <c r="M123" s="194">
        <f>VLOOKUP(K92,'POINTS SCORE'!$B$39:$AI$78,32,FALSE)</f>
        <v>7</v>
      </c>
      <c r="N123" s="110" t="s">
        <v>149</v>
      </c>
      <c r="O123" s="193"/>
      <c r="P123" s="195" t="e">
        <f>VLOOKUP(O92,'POINTS SCORE'!$B$10:$AI$39,32,FALSE)</f>
        <v>#N/A</v>
      </c>
      <c r="Q123" s="195" t="e">
        <f>VLOOKUP(O92,'POINTS SCORE'!$B$39:$AI$78,32,FALSE)</f>
        <v>#N/A</v>
      </c>
      <c r="R123" s="102" t="s">
        <v>149</v>
      </c>
      <c r="S123" s="193"/>
      <c r="T123" s="195" t="e">
        <f>VLOOKUP(S92,'POINTS SCORE'!$B$10:$AI$39,32,FALSE)</f>
        <v>#N/A</v>
      </c>
      <c r="U123" s="195" t="e">
        <f>VLOOKUP(S92,'POINTS SCORE'!$B$39:$AI$78,32,FALSE)</f>
        <v>#N/A</v>
      </c>
      <c r="V123" s="102" t="s">
        <v>149</v>
      </c>
      <c r="W123" s="209"/>
      <c r="X123" s="210" t="e">
        <f>VLOOKUP(W92,'POINTS SCORE'!$B$10:$AI$39,32,FALSE)</f>
        <v>#N/A</v>
      </c>
      <c r="Y123" s="103" t="e">
        <f>VLOOKUP(W92,'POINTS SCORE'!$B$39:$AI$78,32,FALSE)</f>
        <v>#N/A</v>
      </c>
    </row>
    <row r="124" spans="1:25" s="195" customFormat="1">
      <c r="A124" s="218"/>
      <c r="B124" s="102" t="s">
        <v>149</v>
      </c>
      <c r="C124" s="193"/>
      <c r="D124" s="195" t="e">
        <f>VLOOKUP(C92,'POINTS SCORE'!$B$10:$AI$39,32,FALSE)</f>
        <v>#N/A</v>
      </c>
      <c r="E124" s="194" t="e">
        <f>VLOOKUP(C92,'POINTS SCORE'!$B$39:$AI$78,32,FALSE)</f>
        <v>#N/A</v>
      </c>
      <c r="F124" s="110" t="s">
        <v>149</v>
      </c>
      <c r="G124" s="193"/>
      <c r="H124" s="194" t="e">
        <f>VLOOKUP(G92,'POINTS SCORE'!$B$10:$AI$39,32,FALSE)</f>
        <v>#N/A</v>
      </c>
      <c r="I124" s="194" t="e">
        <f>VLOOKUP(G92,'POINTS SCORE'!$B$39:$AI$78,32,FALSE)</f>
        <v>#N/A</v>
      </c>
      <c r="J124" s="110" t="s">
        <v>149</v>
      </c>
      <c r="K124" s="193"/>
      <c r="L124" s="194">
        <f>VLOOKUP(K92,'POINTS SCORE'!$B$10:$AI$39,32,FALSE)</f>
        <v>7</v>
      </c>
      <c r="M124" s="194">
        <f>VLOOKUP(K92,'POINTS SCORE'!$B$39:$AI$78,32,FALSE)</f>
        <v>7</v>
      </c>
      <c r="N124" s="110" t="s">
        <v>149</v>
      </c>
      <c r="O124" s="193"/>
      <c r="P124" s="195" t="e">
        <f>VLOOKUP(O92,'POINTS SCORE'!$B$10:$AI$39,32,FALSE)</f>
        <v>#N/A</v>
      </c>
      <c r="Q124" s="195" t="e">
        <f>VLOOKUP(O92,'POINTS SCORE'!$B$39:$AI$78,32,FALSE)</f>
        <v>#N/A</v>
      </c>
      <c r="R124" s="102" t="s">
        <v>149</v>
      </c>
      <c r="S124" s="193"/>
      <c r="T124" s="195" t="e">
        <f>VLOOKUP(S92,'POINTS SCORE'!$B$10:$AI$39,32,FALSE)</f>
        <v>#N/A</v>
      </c>
      <c r="U124" s="195" t="e">
        <f>VLOOKUP(S92,'POINTS SCORE'!$B$39:$AI$78,32,FALSE)</f>
        <v>#N/A</v>
      </c>
      <c r="V124" s="102" t="s">
        <v>149</v>
      </c>
      <c r="W124" s="209"/>
      <c r="X124" s="210" t="e">
        <f>VLOOKUP(W92,'POINTS SCORE'!$B$10:$AI$39,32,FALSE)</f>
        <v>#N/A</v>
      </c>
      <c r="Y124" s="103" t="e">
        <f>VLOOKUP(W92,'POINTS SCORE'!$B$39:$AI$78,32,FALSE)</f>
        <v>#N/A</v>
      </c>
    </row>
    <row r="125" spans="1:25" s="195" customFormat="1">
      <c r="A125" s="218"/>
      <c r="B125" s="102" t="s">
        <v>149</v>
      </c>
      <c r="C125" s="193"/>
      <c r="D125" s="195" t="e">
        <f>VLOOKUP(C92,'POINTS SCORE'!$B$10:$AI$39,32,FALSE)</f>
        <v>#N/A</v>
      </c>
      <c r="E125" s="194" t="e">
        <f>VLOOKUP(C92,'POINTS SCORE'!$B$39:$AI$78,32,FALSE)</f>
        <v>#N/A</v>
      </c>
      <c r="F125" s="110" t="s">
        <v>149</v>
      </c>
      <c r="G125" s="193"/>
      <c r="H125" s="194" t="e">
        <f>VLOOKUP(G92,'POINTS SCORE'!$B$10:$AI$39,32,FALSE)</f>
        <v>#N/A</v>
      </c>
      <c r="I125" s="194" t="e">
        <f>VLOOKUP(G92,'POINTS SCORE'!$B$39:$AI$78,32,FALSE)</f>
        <v>#N/A</v>
      </c>
      <c r="J125" s="110" t="s">
        <v>149</v>
      </c>
      <c r="K125" s="193"/>
      <c r="L125" s="194">
        <f>VLOOKUP(K92,'POINTS SCORE'!$B$10:$AI$39,32,FALSE)</f>
        <v>7</v>
      </c>
      <c r="M125" s="194">
        <f>VLOOKUP(K92,'POINTS SCORE'!$B$39:$AI$78,32,FALSE)</f>
        <v>7</v>
      </c>
      <c r="N125" s="110" t="s">
        <v>149</v>
      </c>
      <c r="O125" s="193"/>
      <c r="P125" s="195" t="e">
        <f>VLOOKUP(O92,'POINTS SCORE'!$B$10:$AI$39,32,FALSE)</f>
        <v>#N/A</v>
      </c>
      <c r="Q125" s="195" t="e">
        <f>VLOOKUP(O92,'POINTS SCORE'!$B$39:$AI$78,32,FALSE)</f>
        <v>#N/A</v>
      </c>
      <c r="R125" s="102" t="s">
        <v>149</v>
      </c>
      <c r="S125" s="193"/>
      <c r="T125" s="195" t="e">
        <f>VLOOKUP(S92,'POINTS SCORE'!$B$10:$AI$39,32,FALSE)</f>
        <v>#N/A</v>
      </c>
      <c r="U125" s="195" t="e">
        <f>VLOOKUP(S92,'POINTS SCORE'!$B$39:$AI$78,32,FALSE)</f>
        <v>#N/A</v>
      </c>
      <c r="V125" s="102" t="s">
        <v>149</v>
      </c>
      <c r="W125" s="209"/>
      <c r="X125" s="210" t="e">
        <f>VLOOKUP(W92,'POINTS SCORE'!$B$10:$AI$39,32,FALSE)</f>
        <v>#N/A</v>
      </c>
      <c r="Y125" s="103" t="e">
        <f>VLOOKUP(W92,'POINTS SCORE'!$B$39:$AI$78,32,FALSE)</f>
        <v>#N/A</v>
      </c>
    </row>
    <row r="126" spans="1:25" s="195" customFormat="1">
      <c r="A126" s="218"/>
      <c r="B126" s="102" t="s">
        <v>149</v>
      </c>
      <c r="C126" s="193"/>
      <c r="D126" s="195" t="e">
        <f>VLOOKUP(C92,'POINTS SCORE'!$B$10:$AI$39,32,FALSE)</f>
        <v>#N/A</v>
      </c>
      <c r="E126" s="194" t="e">
        <f>VLOOKUP(C92,'POINTS SCORE'!$B$39:$AI$78,32,FALSE)</f>
        <v>#N/A</v>
      </c>
      <c r="F126" s="110" t="s">
        <v>149</v>
      </c>
      <c r="G126" s="193"/>
      <c r="H126" s="194" t="e">
        <f>VLOOKUP(G92,'POINTS SCORE'!$B$10:$AI$39,32,FALSE)</f>
        <v>#N/A</v>
      </c>
      <c r="I126" s="194" t="e">
        <f>VLOOKUP(G92,'POINTS SCORE'!$B$39:$AI$78,32,FALSE)</f>
        <v>#N/A</v>
      </c>
      <c r="J126" s="110" t="s">
        <v>149</v>
      </c>
      <c r="K126" s="193"/>
      <c r="L126" s="194">
        <f>VLOOKUP(K92,'POINTS SCORE'!$B$10:$AI$39,32,FALSE)</f>
        <v>7</v>
      </c>
      <c r="M126" s="194">
        <f>VLOOKUP(K92,'POINTS SCORE'!$B$39:$AI$78,32,FALSE)</f>
        <v>7</v>
      </c>
      <c r="N126" s="110" t="s">
        <v>149</v>
      </c>
      <c r="O126" s="193"/>
      <c r="P126" s="195" t="e">
        <f>VLOOKUP(O92,'POINTS SCORE'!$B$10:$AI$39,32,FALSE)</f>
        <v>#N/A</v>
      </c>
      <c r="Q126" s="195" t="e">
        <f>VLOOKUP(O92,'POINTS SCORE'!$B$39:$AI$78,32,FALSE)</f>
        <v>#N/A</v>
      </c>
      <c r="R126" s="102" t="s">
        <v>149</v>
      </c>
      <c r="S126" s="193"/>
      <c r="T126" s="195" t="e">
        <f>VLOOKUP(S92,'POINTS SCORE'!$B$10:$AI$39,32,FALSE)</f>
        <v>#N/A</v>
      </c>
      <c r="U126" s="195" t="e">
        <f>VLOOKUP(S92,'POINTS SCORE'!$B$39:$AI$78,32,FALSE)</f>
        <v>#N/A</v>
      </c>
      <c r="V126" s="102" t="s">
        <v>149</v>
      </c>
      <c r="W126" s="209"/>
      <c r="X126" s="210" t="e">
        <f>VLOOKUP(W92,'POINTS SCORE'!$B$10:$AI$39,32,FALSE)</f>
        <v>#N/A</v>
      </c>
      <c r="Y126" s="103" t="e">
        <f>VLOOKUP(W92,'POINTS SCORE'!$B$39:$AI$78,32,FALSE)</f>
        <v>#N/A</v>
      </c>
    </row>
    <row r="127" spans="1:25" s="195" customFormat="1">
      <c r="A127" s="218"/>
      <c r="B127" s="102" t="s">
        <v>149</v>
      </c>
      <c r="C127" s="193"/>
      <c r="D127" s="195" t="e">
        <f>VLOOKUP(C92,'POINTS SCORE'!$B$10:$AI$39,32,FALSE)</f>
        <v>#N/A</v>
      </c>
      <c r="E127" s="194" t="e">
        <f>VLOOKUP(C92,'POINTS SCORE'!$B$39:$AI$78,32,FALSE)</f>
        <v>#N/A</v>
      </c>
      <c r="F127" s="110" t="s">
        <v>149</v>
      </c>
      <c r="G127" s="193"/>
      <c r="H127" s="194" t="e">
        <f>VLOOKUP(G92,'POINTS SCORE'!$B$10:$AI$39,32,FALSE)</f>
        <v>#N/A</v>
      </c>
      <c r="I127" s="194" t="e">
        <f>VLOOKUP(G92,'POINTS SCORE'!$B$39:$AI$78,32,FALSE)</f>
        <v>#N/A</v>
      </c>
      <c r="J127" s="110" t="s">
        <v>149</v>
      </c>
      <c r="K127" s="193"/>
      <c r="L127" s="194">
        <f>VLOOKUP(K92,'POINTS SCORE'!$B$10:$AI$39,32,FALSE)</f>
        <v>7</v>
      </c>
      <c r="M127" s="194">
        <f>VLOOKUP(K92,'POINTS SCORE'!$B$39:$AI$78,32,FALSE)</f>
        <v>7</v>
      </c>
      <c r="N127" s="110" t="s">
        <v>149</v>
      </c>
      <c r="O127" s="193"/>
      <c r="P127" s="195" t="e">
        <f>VLOOKUP(O92,'POINTS SCORE'!$B$10:$AI$39,32,FALSE)</f>
        <v>#N/A</v>
      </c>
      <c r="Q127" s="195" t="e">
        <f>VLOOKUP(O92,'POINTS SCORE'!$B$39:$AI$78,32,FALSE)</f>
        <v>#N/A</v>
      </c>
      <c r="R127" s="102" t="s">
        <v>149</v>
      </c>
      <c r="S127" s="193"/>
      <c r="T127" s="195" t="e">
        <f>VLOOKUP(S92,'POINTS SCORE'!$B$10:$AI$39,32,FALSE)</f>
        <v>#N/A</v>
      </c>
      <c r="U127" s="195" t="e">
        <f>VLOOKUP(S92,'POINTS SCORE'!$B$39:$AI$78,32,FALSE)</f>
        <v>#N/A</v>
      </c>
      <c r="V127" s="102" t="s">
        <v>149</v>
      </c>
      <c r="W127" s="209"/>
      <c r="X127" s="210" t="e">
        <f>VLOOKUP(W92,'POINTS SCORE'!$B$10:$AI$39,32,FALSE)</f>
        <v>#N/A</v>
      </c>
      <c r="Y127" s="103" t="e">
        <f>VLOOKUP(W92,'POINTS SCORE'!$B$39:$AI$78,32,FALSE)</f>
        <v>#N/A</v>
      </c>
    </row>
    <row r="128" spans="1:25" s="195" customFormat="1">
      <c r="A128" s="218"/>
      <c r="B128" s="102" t="s">
        <v>149</v>
      </c>
      <c r="C128" s="193"/>
      <c r="D128" s="195" t="e">
        <f>VLOOKUP(C92,'POINTS SCORE'!$B$10:$AI$39,32,FALSE)</f>
        <v>#N/A</v>
      </c>
      <c r="E128" s="194" t="e">
        <f>VLOOKUP(C92,'POINTS SCORE'!$B$39:$AI$78,32,FALSE)</f>
        <v>#N/A</v>
      </c>
      <c r="F128" s="110" t="s">
        <v>149</v>
      </c>
      <c r="G128" s="193"/>
      <c r="H128" s="194" t="e">
        <f>VLOOKUP(G92,'POINTS SCORE'!$B$10:$AI$39,32,FALSE)</f>
        <v>#N/A</v>
      </c>
      <c r="I128" s="194" t="e">
        <f>VLOOKUP(G92,'POINTS SCORE'!$B$39:$AI$78,32,FALSE)</f>
        <v>#N/A</v>
      </c>
      <c r="J128" s="110" t="s">
        <v>149</v>
      </c>
      <c r="K128" s="193"/>
      <c r="L128" s="194">
        <f>VLOOKUP(K92,'POINTS SCORE'!$B$10:$AI$39,32,FALSE)</f>
        <v>7</v>
      </c>
      <c r="M128" s="194">
        <f>VLOOKUP(K92,'POINTS SCORE'!$B$39:$AI$78,32,FALSE)</f>
        <v>7</v>
      </c>
      <c r="N128" s="110" t="s">
        <v>149</v>
      </c>
      <c r="O128" s="193"/>
      <c r="P128" s="195" t="e">
        <f>VLOOKUP(O92,'POINTS SCORE'!$B$10:$AI$39,32,FALSE)</f>
        <v>#N/A</v>
      </c>
      <c r="Q128" s="195" t="e">
        <f>VLOOKUP(O92,'POINTS SCORE'!$B$39:$AI$78,32,FALSE)</f>
        <v>#N/A</v>
      </c>
      <c r="R128" s="102" t="s">
        <v>149</v>
      </c>
      <c r="S128" s="193"/>
      <c r="T128" s="195" t="e">
        <f>VLOOKUP(S92,'POINTS SCORE'!$B$10:$AI$39,32,FALSE)</f>
        <v>#N/A</v>
      </c>
      <c r="U128" s="195" t="e">
        <f>VLOOKUP(S92,'POINTS SCORE'!$B$39:$AI$78,32,FALSE)</f>
        <v>#N/A</v>
      </c>
      <c r="V128" s="102" t="s">
        <v>149</v>
      </c>
      <c r="W128" s="209"/>
      <c r="X128" s="210" t="e">
        <f>VLOOKUP(W92,'POINTS SCORE'!$B$10:$AI$39,32,FALSE)</f>
        <v>#N/A</v>
      </c>
      <c r="Y128" s="103" t="e">
        <f>VLOOKUP(W92,'POINTS SCORE'!$B$39:$AI$78,32,FALSE)</f>
        <v>#N/A</v>
      </c>
    </row>
    <row r="129" spans="1:25" s="195" customFormat="1">
      <c r="A129" s="218"/>
      <c r="B129" s="102" t="s">
        <v>149</v>
      </c>
      <c r="C129" s="193"/>
      <c r="D129" s="195" t="e">
        <f>VLOOKUP(C92,'POINTS SCORE'!$B$10:$AI$39,32,FALSE)</f>
        <v>#N/A</v>
      </c>
      <c r="E129" s="194" t="e">
        <f>VLOOKUP(C92,'POINTS SCORE'!$B$39:$AI$78,33,FALSE)</f>
        <v>#N/A</v>
      </c>
      <c r="F129" s="110" t="s">
        <v>150</v>
      </c>
      <c r="G129" s="193"/>
      <c r="H129" s="194" t="e">
        <f>VLOOKUP(G92,'POINTS SCORE'!$B$10:$AI$39,33,FALSE)</f>
        <v>#N/A</v>
      </c>
      <c r="I129" s="194" t="e">
        <f>VLOOKUP(G92,'POINTS SCORE'!$B$39:$AI$78,33,FALSE)</f>
        <v>#N/A</v>
      </c>
      <c r="J129" s="110" t="s">
        <v>150</v>
      </c>
      <c r="K129" s="193"/>
      <c r="L129" s="194">
        <f>VLOOKUP(K92,'POINTS SCORE'!$B$10:$AI$39,33,FALSE)</f>
        <v>7</v>
      </c>
      <c r="M129" s="194">
        <f>VLOOKUP(K92,'POINTS SCORE'!$B$39:$AI$78,33,FALSE)</f>
        <v>7</v>
      </c>
      <c r="N129" s="110" t="s">
        <v>150</v>
      </c>
      <c r="O129" s="193"/>
      <c r="P129" s="195" t="e">
        <f>VLOOKUP(O92,'POINTS SCORE'!$B$10:$AI$39,33,FALSE)</f>
        <v>#N/A</v>
      </c>
      <c r="Q129" s="195" t="e">
        <f>VLOOKUP(O92,'POINTS SCORE'!$B$39:$AI$78,33,FALSE)</f>
        <v>#N/A</v>
      </c>
      <c r="R129" s="102" t="s">
        <v>150</v>
      </c>
      <c r="S129" s="193"/>
      <c r="T129" s="195" t="e">
        <f>VLOOKUP(S92,'POINTS SCORE'!$B$10:$AI$39,33,FALSE)</f>
        <v>#N/A</v>
      </c>
      <c r="U129" s="195" t="e">
        <f>VLOOKUP(S92,'POINTS SCORE'!$B$39:$AI$78,33,FALSE)</f>
        <v>#N/A</v>
      </c>
      <c r="V129" s="102" t="s">
        <v>150</v>
      </c>
      <c r="W129" s="209"/>
      <c r="X129" s="210" t="e">
        <f>VLOOKUP(W92,'POINTS SCORE'!$B$10:$AI$39,33,FALSE)</f>
        <v>#N/A</v>
      </c>
      <c r="Y129" s="103" t="e">
        <f>VLOOKUP(W92,'POINTS SCORE'!$B$39:$AI$78,33,FALSE)</f>
        <v>#N/A</v>
      </c>
    </row>
    <row r="130" spans="1:25" s="195" customFormat="1">
      <c r="A130" s="218"/>
      <c r="B130" s="102" t="s">
        <v>150</v>
      </c>
      <c r="C130" s="193"/>
      <c r="D130" s="195" t="e">
        <f>VLOOKUP(C92,'POINTS SCORE'!$B$10:$AI$39,33,FALSE)</f>
        <v>#N/A</v>
      </c>
      <c r="E130" s="194" t="e">
        <f>VLOOKUP(C92,'POINTS SCORE'!$B$39:$AI$78,33,FALSE)</f>
        <v>#N/A</v>
      </c>
      <c r="F130" s="110" t="s">
        <v>150</v>
      </c>
      <c r="G130" s="193"/>
      <c r="H130" s="194" t="e">
        <f>VLOOKUP(G92,'POINTS SCORE'!$B$10:$AI$39,33,FALSE)</f>
        <v>#N/A</v>
      </c>
      <c r="I130" s="194" t="e">
        <f>VLOOKUP(G92,'POINTS SCORE'!$B$39:$AI$78,33,FALSE)</f>
        <v>#N/A</v>
      </c>
      <c r="J130" s="110" t="s">
        <v>150</v>
      </c>
      <c r="K130" s="193"/>
      <c r="L130" s="194">
        <f>VLOOKUP(K92,'POINTS SCORE'!$B$10:$AI$39,33,FALSE)</f>
        <v>7</v>
      </c>
      <c r="M130" s="194">
        <f>VLOOKUP(K92,'POINTS SCORE'!$B$39:$AI$78,33,FALSE)</f>
        <v>7</v>
      </c>
      <c r="N130" s="110" t="s">
        <v>150</v>
      </c>
      <c r="O130" s="193"/>
      <c r="P130" s="195" t="e">
        <f>VLOOKUP(O92,'POINTS SCORE'!$B$10:$AI$39,33,FALSE)</f>
        <v>#N/A</v>
      </c>
      <c r="Q130" s="195" t="e">
        <f>VLOOKUP(O92,'POINTS SCORE'!$B$39:$AI$78,33,FALSE)</f>
        <v>#N/A</v>
      </c>
      <c r="R130" s="102" t="s">
        <v>150</v>
      </c>
      <c r="S130" s="193"/>
      <c r="T130" s="195" t="e">
        <f>VLOOKUP(S92,'POINTS SCORE'!$B$10:$AI$39,33,FALSE)</f>
        <v>#N/A</v>
      </c>
      <c r="U130" s="195" t="e">
        <f>VLOOKUP(S92,'POINTS SCORE'!$B$39:$AI$78,33,FALSE)</f>
        <v>#N/A</v>
      </c>
      <c r="V130" s="102" t="s">
        <v>150</v>
      </c>
      <c r="W130" s="209"/>
      <c r="X130" s="210" t="e">
        <f>VLOOKUP(W92,'POINTS SCORE'!$B$10:$AI$39,33,FALSE)</f>
        <v>#N/A</v>
      </c>
      <c r="Y130" s="103" t="e">
        <f>VLOOKUP(W92,'POINTS SCORE'!$B$39:$AI$78,33,FALSE)</f>
        <v>#N/A</v>
      </c>
    </row>
    <row r="131" spans="1:25" s="195" customFormat="1">
      <c r="A131" s="218"/>
      <c r="B131" s="102" t="s">
        <v>150</v>
      </c>
      <c r="C131" s="193"/>
      <c r="D131" s="195" t="e">
        <f>VLOOKUP(C92,'POINTS SCORE'!$B$10:$AI$39,33,FALSE)</f>
        <v>#N/A</v>
      </c>
      <c r="E131" s="194" t="e">
        <f>VLOOKUP(C92,'POINTS SCORE'!$B$39:$AI$78,33,FALSE)</f>
        <v>#N/A</v>
      </c>
      <c r="F131" s="110" t="s">
        <v>150</v>
      </c>
      <c r="G131" s="193"/>
      <c r="H131" s="194" t="e">
        <f>VLOOKUP(G92,'POINTS SCORE'!$B$10:$AI$39,33,FALSE)</f>
        <v>#N/A</v>
      </c>
      <c r="I131" s="194" t="e">
        <f>VLOOKUP(G92,'POINTS SCORE'!$B$39:$AI$78,33,FALSE)</f>
        <v>#N/A</v>
      </c>
      <c r="J131" s="110" t="s">
        <v>150</v>
      </c>
      <c r="K131" s="193"/>
      <c r="L131" s="194">
        <f>VLOOKUP(K92,'POINTS SCORE'!$B$10:$AI$39,33,FALSE)</f>
        <v>7</v>
      </c>
      <c r="M131" s="194">
        <f>VLOOKUP(K92,'POINTS SCORE'!$B$39:$AI$78,33,FALSE)</f>
        <v>7</v>
      </c>
      <c r="N131" s="110" t="s">
        <v>150</v>
      </c>
      <c r="O131" s="193"/>
      <c r="P131" s="195" t="e">
        <f>VLOOKUP(O92,'POINTS SCORE'!$B$10:$AI$39,33,FALSE)</f>
        <v>#N/A</v>
      </c>
      <c r="Q131" s="195" t="e">
        <f>VLOOKUP(O92,'POINTS SCORE'!$B$39:$AI$78,33,FALSE)</f>
        <v>#N/A</v>
      </c>
      <c r="R131" s="102" t="s">
        <v>150</v>
      </c>
      <c r="S131" s="193"/>
      <c r="T131" s="195" t="e">
        <f>VLOOKUP(S92,'POINTS SCORE'!$B$10:$AI$39,33,FALSE)</f>
        <v>#N/A</v>
      </c>
      <c r="U131" s="195" t="e">
        <f>VLOOKUP(S92,'POINTS SCORE'!$B$39:$AI$78,33,FALSE)</f>
        <v>#N/A</v>
      </c>
      <c r="V131" s="102" t="s">
        <v>150</v>
      </c>
      <c r="W131" s="209"/>
      <c r="X131" s="210" t="e">
        <f>VLOOKUP(W92,'POINTS SCORE'!$B$10:$AI$39,33,FALSE)</f>
        <v>#N/A</v>
      </c>
      <c r="Y131" s="103" t="e">
        <f>VLOOKUP(W92,'POINTS SCORE'!$B$39:$AI$78,33,FALSE)</f>
        <v>#N/A</v>
      </c>
    </row>
    <row r="132" spans="1:25" s="195" customFormat="1">
      <c r="A132" s="218"/>
      <c r="B132" s="102" t="s">
        <v>151</v>
      </c>
      <c r="C132" s="193"/>
      <c r="D132" s="195" t="e">
        <f>VLOOKUP(C92,'POINTS SCORE'!$B$10:$AI$39,34,FALSE)</f>
        <v>#N/A</v>
      </c>
      <c r="E132" s="194" t="e">
        <f>VLOOKUP(C92,'POINTS SCORE'!$B$39:$AI$78,34,FALSE)</f>
        <v>#N/A</v>
      </c>
      <c r="F132" s="110" t="s">
        <v>151</v>
      </c>
      <c r="G132" s="193"/>
      <c r="H132" s="194" t="e">
        <f>VLOOKUP(G92,'POINTS SCORE'!$B$10:$AI$39,34,FALSE)</f>
        <v>#N/A</v>
      </c>
      <c r="I132" s="194" t="e">
        <f>VLOOKUP(G92,'POINTS SCORE'!$B$39:$AI$78,34,FALSE)</f>
        <v>#N/A</v>
      </c>
      <c r="J132" s="110" t="s">
        <v>151</v>
      </c>
      <c r="K132" s="193"/>
      <c r="L132" s="194">
        <f>VLOOKUP(K92,'POINTS SCORE'!$B$10:$AI$39,34,FALSE)</f>
        <v>0</v>
      </c>
      <c r="M132" s="194">
        <f>VLOOKUP(K92,'POINTS SCORE'!$B$39:$AI$78,34,FALSE)</f>
        <v>0</v>
      </c>
      <c r="N132" s="110" t="s">
        <v>151</v>
      </c>
      <c r="O132" s="193"/>
      <c r="P132" s="195" t="e">
        <f>VLOOKUP(O92,'POINTS SCORE'!$B$10:$AI$39,34,FALSE)</f>
        <v>#N/A</v>
      </c>
      <c r="Q132" s="195" t="e">
        <f>VLOOKUP(O92,'POINTS SCORE'!$B$39:$AI$78,34,FALSE)</f>
        <v>#N/A</v>
      </c>
      <c r="R132" s="102" t="s">
        <v>151</v>
      </c>
      <c r="S132" s="193"/>
      <c r="T132" s="195" t="e">
        <f>VLOOKUP(S92,'POINTS SCORE'!$B$10:$AI$39,34,FALSE)</f>
        <v>#N/A</v>
      </c>
      <c r="U132" s="195" t="e">
        <f>VLOOKUP(S92,'POINTS SCORE'!$B$39:$AI$78,34,FALSE)</f>
        <v>#N/A</v>
      </c>
      <c r="V132" s="102" t="s">
        <v>151</v>
      </c>
      <c r="W132" s="209"/>
      <c r="X132" s="210" t="e">
        <f>VLOOKUP(W92,'POINTS SCORE'!$B$10:$AI$39,34,FALSE)</f>
        <v>#N/A</v>
      </c>
      <c r="Y132" s="103" t="e">
        <f>VLOOKUP(W92,'POINTS SCORE'!$B$39:$AI$78,34,FALSE)</f>
        <v>#N/A</v>
      </c>
    </row>
    <row r="133" spans="1:25" s="195" customFormat="1">
      <c r="A133" s="218"/>
      <c r="B133" s="102" t="s">
        <v>151</v>
      </c>
      <c r="C133" s="193"/>
      <c r="D133" s="195" t="e">
        <f>VLOOKUP(C92,'POINTS SCORE'!$B$10:$AI$39,34,FALSE)</f>
        <v>#N/A</v>
      </c>
      <c r="E133" s="194" t="e">
        <f>VLOOKUP(C92,'POINTS SCORE'!$B$39:$AI$78,34,FALSE)</f>
        <v>#N/A</v>
      </c>
      <c r="F133" s="110" t="s">
        <v>151</v>
      </c>
      <c r="G133" s="193"/>
      <c r="H133" s="194" t="e">
        <f>VLOOKUP(G92,'POINTS SCORE'!$B$10:$AI$39,34,FALSE)</f>
        <v>#N/A</v>
      </c>
      <c r="I133" s="194" t="e">
        <f>VLOOKUP(G92,'POINTS SCORE'!$B$39:$AI$78,34,FALSE)</f>
        <v>#N/A</v>
      </c>
      <c r="J133" s="110" t="s">
        <v>151</v>
      </c>
      <c r="K133" s="193"/>
      <c r="L133" s="194">
        <f>VLOOKUP(K92,'POINTS SCORE'!$B$10:$AI$39,34,FALSE)</f>
        <v>0</v>
      </c>
      <c r="M133" s="194">
        <f>VLOOKUP(K92,'POINTS SCORE'!$B$39:$AI$78,34,FALSE)</f>
        <v>0</v>
      </c>
      <c r="N133" s="110" t="s">
        <v>151</v>
      </c>
      <c r="O133" s="193"/>
      <c r="P133" s="195" t="e">
        <f>VLOOKUP(O92,'POINTS SCORE'!$B$10:$AI$39,34,FALSE)</f>
        <v>#N/A</v>
      </c>
      <c r="Q133" s="195" t="e">
        <f>VLOOKUP(O92,'POINTS SCORE'!$B$39:$AI$78,34,FALSE)</f>
        <v>#N/A</v>
      </c>
      <c r="R133" s="102" t="s">
        <v>151</v>
      </c>
      <c r="S133" s="193"/>
      <c r="T133" s="195" t="e">
        <f>VLOOKUP(S92,'POINTS SCORE'!$B$10:$AI$39,34,FALSE)</f>
        <v>#N/A</v>
      </c>
      <c r="U133" s="195" t="e">
        <f>VLOOKUP(S92,'POINTS SCORE'!$B$39:$AI$78,34,FALSE)</f>
        <v>#N/A</v>
      </c>
      <c r="V133" s="102" t="s">
        <v>151</v>
      </c>
      <c r="W133" s="209"/>
      <c r="X133" s="210" t="e">
        <f>VLOOKUP(W92,'POINTS SCORE'!$B$10:$AI$39,34,FALSE)</f>
        <v>#N/A</v>
      </c>
      <c r="Y133" s="103" t="e">
        <f>VLOOKUP(W92,'POINTS SCORE'!$B$39:$AI$78,34,FALSE)</f>
        <v>#N/A</v>
      </c>
    </row>
    <row r="134" spans="1:25" s="195" customFormat="1">
      <c r="A134" s="218"/>
      <c r="B134" s="102" t="s">
        <v>151</v>
      </c>
      <c r="C134" s="193"/>
      <c r="D134" s="195" t="e">
        <f>VLOOKUP(C92,'POINTS SCORE'!$B$10:$AI$39,34,FALSE)</f>
        <v>#N/A</v>
      </c>
      <c r="E134" s="194" t="e">
        <f>VLOOKUP(C92,'POINTS SCORE'!$B$39:$AI$78,34,FALSE)</f>
        <v>#N/A</v>
      </c>
      <c r="F134" s="110" t="s">
        <v>151</v>
      </c>
      <c r="G134" s="193"/>
      <c r="H134" s="194" t="e">
        <f>VLOOKUP(G92,'POINTS SCORE'!$B$10:$AI$39,34,FALSE)</f>
        <v>#N/A</v>
      </c>
      <c r="I134" s="194" t="e">
        <f>VLOOKUP(G92,'POINTS SCORE'!$B$39:$AI$78,34,FALSE)</f>
        <v>#N/A</v>
      </c>
      <c r="J134" s="110" t="s">
        <v>151</v>
      </c>
      <c r="K134" s="193"/>
      <c r="L134" s="194">
        <f>VLOOKUP(K92,'POINTS SCORE'!$B$10:$AI$39,34,FALSE)</f>
        <v>0</v>
      </c>
      <c r="M134" s="194">
        <f>VLOOKUP(K92,'POINTS SCORE'!$B$39:$AI$78,34,FALSE)</f>
        <v>0</v>
      </c>
      <c r="N134" s="110" t="s">
        <v>151</v>
      </c>
      <c r="O134" s="193"/>
      <c r="P134" s="195" t="e">
        <f>VLOOKUP(O92,'POINTS SCORE'!$B$10:$AI$39,34,FALSE)</f>
        <v>#N/A</v>
      </c>
      <c r="Q134" s="195" t="e">
        <f>VLOOKUP(O92,'POINTS SCORE'!$B$39:$AI$78,34,FALSE)</f>
        <v>#N/A</v>
      </c>
      <c r="R134" s="102" t="s">
        <v>151</v>
      </c>
      <c r="S134" s="193"/>
      <c r="T134" s="195" t="e">
        <f>VLOOKUP(S92,'POINTS SCORE'!$B$10:$AI$39,34,FALSE)</f>
        <v>#N/A</v>
      </c>
      <c r="U134" s="195" t="e">
        <f>VLOOKUP(S92,'POINTS SCORE'!$B$39:$AI$78,34,FALSE)</f>
        <v>#N/A</v>
      </c>
      <c r="V134" s="102" t="s">
        <v>151</v>
      </c>
      <c r="W134" s="209"/>
      <c r="X134" s="210" t="e">
        <f>VLOOKUP(W92,'POINTS SCORE'!$B$10:$AI$39,34,FALSE)</f>
        <v>#N/A</v>
      </c>
      <c r="Y134" s="103" t="e">
        <f>VLOOKUP(W92,'POINTS SCORE'!$B$39:$AI$78,34,FALSE)</f>
        <v>#N/A</v>
      </c>
    </row>
    <row r="135" spans="1:25" s="195" customFormat="1">
      <c r="A135" s="218"/>
      <c r="B135" s="102"/>
      <c r="E135" s="194"/>
      <c r="F135" s="110"/>
      <c r="G135" s="194"/>
      <c r="H135" s="194"/>
      <c r="I135" s="109"/>
      <c r="J135" s="110"/>
      <c r="K135" s="194"/>
      <c r="L135" s="194"/>
      <c r="M135" s="109"/>
      <c r="N135" s="110"/>
      <c r="O135" s="194"/>
      <c r="Q135" s="103"/>
      <c r="R135" s="102"/>
      <c r="U135" s="103"/>
      <c r="V135" s="102"/>
      <c r="W135" s="210"/>
      <c r="X135" s="210"/>
      <c r="Y135" s="103"/>
    </row>
    <row r="136" spans="1:25" s="195" customFormat="1" ht="13.5" thickBot="1">
      <c r="A136" s="218"/>
      <c r="B136" s="145"/>
      <c r="C136" s="146"/>
      <c r="D136" s="146"/>
      <c r="E136" s="162"/>
      <c r="F136" s="165"/>
      <c r="G136" s="162"/>
      <c r="H136" s="162"/>
      <c r="I136" s="161"/>
      <c r="J136" s="165"/>
      <c r="K136" s="162"/>
      <c r="L136" s="162"/>
      <c r="M136" s="161"/>
      <c r="N136" s="165"/>
      <c r="O136" s="162"/>
      <c r="P136" s="146"/>
      <c r="Q136" s="150"/>
      <c r="R136" s="145"/>
      <c r="S136" s="146"/>
      <c r="T136" s="146"/>
      <c r="U136" s="150"/>
      <c r="V136" s="145"/>
      <c r="W136" s="146"/>
      <c r="X136" s="146"/>
      <c r="Y136" s="150"/>
    </row>
  </sheetData>
  <autoFilter ref="A5:K84"/>
  <mergeCells count="7">
    <mergeCell ref="B2:C2"/>
    <mergeCell ref="V89:Y89"/>
    <mergeCell ref="B89:E89"/>
    <mergeCell ref="F89:I89"/>
    <mergeCell ref="J89:M89"/>
    <mergeCell ref="N89:Q89"/>
    <mergeCell ref="R89:U89"/>
  </mergeCells>
  <phoneticPr fontId="0" type="noConversion"/>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24A38949-5EB0-4DF2-B575-A86E5AEB263F}">
            <xm:f>VLOOKUP(C93,'Club Member Export'!$D:$D,1,FALSE)=C93</xm:f>
            <x14:dxf>
              <fill>
                <patternFill>
                  <bgColor rgb="FFFFFF00"/>
                </patternFill>
              </fill>
            </x14:dxf>
          </x14:cfRule>
          <xm:sqref>C93:C134 G93:G134 K93:K134 O93:O134 S93:S134 W93:W134</xm:sqref>
        </x14:conditionalFormatting>
      </x14:conditionalFormattings>
    </ext>
  </extLst>
</worksheet>
</file>

<file path=xl/worksheets/sheet11.xml><?xml version="1.0" encoding="utf-8"?>
<worksheet xmlns="http://schemas.openxmlformats.org/spreadsheetml/2006/main" xmlns:r="http://schemas.openxmlformats.org/officeDocument/2006/relationships">
  <sheetPr>
    <tabColor theme="4" tint="-0.249977111117893"/>
  </sheetPr>
  <dimension ref="A1:AI136"/>
  <sheetViews>
    <sheetView zoomScaleSheetLayoutView="75" workbookViewId="0">
      <selection activeCell="A6" sqref="A6"/>
    </sheetView>
  </sheetViews>
  <sheetFormatPr defaultColWidth="8.85546875" defaultRowHeight="12.75"/>
  <cols>
    <col min="1" max="1" width="19.5703125" style="218" bestFit="1" customWidth="1"/>
    <col min="2" max="2" width="15.5703125" style="99" customWidth="1"/>
    <col min="3" max="3" width="22.5703125" style="99" customWidth="1"/>
    <col min="4" max="4" width="19.42578125" style="99" bestFit="1" customWidth="1"/>
    <col min="5" max="5" width="24.7109375" style="108" bestFit="1" customWidth="1"/>
    <col min="6" max="13" width="19.140625" style="108" customWidth="1"/>
    <col min="14" max="14" width="14.5703125" style="108" customWidth="1"/>
    <col min="15" max="15" width="17.140625" style="108" customWidth="1"/>
    <col min="16" max="16" width="12.5703125" style="99" customWidth="1"/>
    <col min="17" max="17" width="18.85546875" style="99" bestFit="1" customWidth="1"/>
    <col min="18" max="18" width="12.5703125" style="99" customWidth="1"/>
    <col min="19" max="19" width="17.28515625" style="99" customWidth="1"/>
    <col min="20" max="20" width="12.5703125" style="99" customWidth="1"/>
    <col min="21" max="21" width="18.85546875" style="99" bestFit="1" customWidth="1"/>
    <col min="22" max="22" width="12.5703125" style="99" customWidth="1"/>
    <col min="23" max="23" width="18.140625" style="99" customWidth="1"/>
    <col min="24" max="24" width="12.5703125" style="99" customWidth="1"/>
    <col min="25" max="25" width="18.85546875" style="99" bestFit="1" customWidth="1"/>
    <col min="26" max="36" width="12.5703125" style="99" customWidth="1"/>
    <col min="37" max="16384" width="8.85546875" style="99"/>
  </cols>
  <sheetData>
    <row r="1" spans="1:32" ht="15" customHeight="1"/>
    <row r="2" spans="1:32" ht="19.5">
      <c r="A2" s="223" t="s">
        <v>6</v>
      </c>
      <c r="B2" s="243" t="s">
        <v>116</v>
      </c>
      <c r="C2" s="243"/>
      <c r="E2" s="244"/>
      <c r="F2" s="244"/>
    </row>
    <row r="3" spans="1:32" ht="15" customHeight="1"/>
    <row r="4" spans="1:32" ht="15" customHeight="1">
      <c r="B4" s="10"/>
      <c r="C4" s="169"/>
      <c r="D4" s="170"/>
    </row>
    <row r="5" spans="1:32" s="104" customFormat="1" ht="15" customHeight="1">
      <c r="A5" s="107" t="s">
        <v>1252</v>
      </c>
      <c r="B5" s="107" t="s">
        <v>9</v>
      </c>
      <c r="C5" s="107" t="s">
        <v>8</v>
      </c>
      <c r="D5" s="107" t="s">
        <v>5</v>
      </c>
      <c r="E5" s="107" t="s">
        <v>10</v>
      </c>
      <c r="F5" s="151" t="s">
        <v>152</v>
      </c>
      <c r="G5" s="152" t="s">
        <v>153</v>
      </c>
      <c r="H5" s="153" t="s">
        <v>51</v>
      </c>
      <c r="I5" s="159" t="s">
        <v>154</v>
      </c>
      <c r="J5" s="155" t="s">
        <v>155</v>
      </c>
      <c r="K5" s="160" t="s">
        <v>156</v>
      </c>
    </row>
    <row r="6" spans="1:32" s="104" customFormat="1" ht="15" customHeight="1">
      <c r="A6" s="141" t="s">
        <v>1174</v>
      </c>
      <c r="B6" s="58" t="s">
        <v>249</v>
      </c>
      <c r="C6" s="163" t="s">
        <v>111</v>
      </c>
      <c r="D6" s="166">
        <f t="shared" ref="D6:D30" si="0">SUM(F6:K6)</f>
        <v>48</v>
      </c>
      <c r="E6" s="157">
        <f>SUM(F6:K6)-MIN(F6:K6)</f>
        <v>48</v>
      </c>
      <c r="F6" s="118">
        <f t="shared" ref="F6:F37" si="1">IFERROR(VLOOKUP(C6,$C$93:$D$134,2,FALSE),0)</f>
        <v>21</v>
      </c>
      <c r="G6" s="118">
        <f t="shared" ref="G6:G37" si="2">IFERROR(VLOOKUP(C6,$G$93:$H$134,2,FALSE),0)</f>
        <v>0</v>
      </c>
      <c r="H6" s="118">
        <f t="shared" ref="H6:H37" si="3">IFERROR(VLOOKUP(C6,$K$93:$L$134,2,FALSE),0)</f>
        <v>27</v>
      </c>
      <c r="I6" s="118">
        <f t="shared" ref="I6:I37" si="4">IFERROR(VLOOKUP(C6,$O$93:$P$134,2,FALSE),0)</f>
        <v>0</v>
      </c>
      <c r="J6" s="118">
        <f t="shared" ref="J6:J37" si="5">IFERROR(VLOOKUP(C6,$S$93:$T$134,2,FALSE),0)</f>
        <v>0</v>
      </c>
      <c r="K6" s="213">
        <f t="shared" ref="K6:K37" si="6">IFERROR(VLOOKUP(C6,$W$93:$X$134,2,FALSE),0)</f>
        <v>0</v>
      </c>
      <c r="L6" s="99"/>
      <c r="M6" s="99"/>
      <c r="N6" s="99"/>
      <c r="O6" s="99"/>
      <c r="P6" s="99"/>
      <c r="Q6" s="99"/>
      <c r="R6" s="99"/>
      <c r="S6" s="99"/>
      <c r="T6" s="99"/>
      <c r="U6" s="99"/>
      <c r="V6" s="99"/>
      <c r="W6" s="99"/>
      <c r="X6" s="99"/>
      <c r="Y6" s="99"/>
      <c r="Z6" s="99"/>
      <c r="AA6" s="99"/>
      <c r="AB6" s="99"/>
      <c r="AC6" s="99"/>
      <c r="AD6" s="99"/>
      <c r="AE6" s="99"/>
      <c r="AF6" s="99"/>
    </row>
    <row r="7" spans="1:32" ht="15" customHeight="1">
      <c r="A7" s="141" t="s">
        <v>1175</v>
      </c>
      <c r="B7" s="58" t="s">
        <v>47</v>
      </c>
      <c r="C7" s="163" t="s">
        <v>113</v>
      </c>
      <c r="D7" s="166">
        <f t="shared" si="0"/>
        <v>45</v>
      </c>
      <c r="E7" s="157">
        <f t="shared" ref="E7:E30" si="7">SUM(F7:K7)-MIN(F7:K7)</f>
        <v>45</v>
      </c>
      <c r="F7" s="118">
        <f t="shared" si="1"/>
        <v>25</v>
      </c>
      <c r="G7" s="118">
        <f t="shared" si="2"/>
        <v>0</v>
      </c>
      <c r="H7" s="118">
        <f t="shared" si="3"/>
        <v>20</v>
      </c>
      <c r="I7" s="118">
        <f t="shared" si="4"/>
        <v>0</v>
      </c>
      <c r="J7" s="118">
        <f t="shared" si="5"/>
        <v>0</v>
      </c>
      <c r="K7" s="213">
        <f t="shared" si="6"/>
        <v>0</v>
      </c>
      <c r="L7" s="99"/>
      <c r="M7" s="99"/>
      <c r="N7" s="99"/>
      <c r="O7" s="99"/>
    </row>
    <row r="8" spans="1:32" ht="15" customHeight="1">
      <c r="A8" s="141" t="s">
        <v>1176</v>
      </c>
      <c r="B8" s="58" t="s">
        <v>47</v>
      </c>
      <c r="C8" s="163" t="s">
        <v>92</v>
      </c>
      <c r="D8" s="166">
        <f t="shared" si="0"/>
        <v>37</v>
      </c>
      <c r="E8" s="157">
        <f t="shared" si="7"/>
        <v>37</v>
      </c>
      <c r="F8" s="118">
        <f t="shared" si="1"/>
        <v>37</v>
      </c>
      <c r="G8" s="118">
        <f t="shared" si="2"/>
        <v>0</v>
      </c>
      <c r="H8" s="118">
        <f t="shared" si="3"/>
        <v>0</v>
      </c>
      <c r="I8" s="118">
        <f t="shared" si="4"/>
        <v>0</v>
      </c>
      <c r="J8" s="118">
        <f t="shared" si="5"/>
        <v>0</v>
      </c>
      <c r="K8" s="213">
        <f t="shared" si="6"/>
        <v>0</v>
      </c>
      <c r="L8" s="99"/>
      <c r="M8" s="99"/>
      <c r="N8" s="99"/>
      <c r="O8" s="99"/>
    </row>
    <row r="9" spans="1:32" s="104" customFormat="1" ht="15" customHeight="1">
      <c r="A9" s="141" t="s">
        <v>1177</v>
      </c>
      <c r="B9" s="58" t="s">
        <v>47</v>
      </c>
      <c r="C9" s="163" t="s">
        <v>137</v>
      </c>
      <c r="D9" s="166">
        <f t="shared" si="0"/>
        <v>30</v>
      </c>
      <c r="E9" s="157">
        <f t="shared" si="7"/>
        <v>30</v>
      </c>
      <c r="F9" s="118">
        <f t="shared" si="1"/>
        <v>30</v>
      </c>
      <c r="G9" s="118">
        <f t="shared" si="2"/>
        <v>0</v>
      </c>
      <c r="H9" s="118">
        <f t="shared" si="3"/>
        <v>0</v>
      </c>
      <c r="I9" s="118">
        <f t="shared" si="4"/>
        <v>0</v>
      </c>
      <c r="J9" s="118">
        <f t="shared" si="5"/>
        <v>0</v>
      </c>
      <c r="K9" s="213">
        <f t="shared" si="6"/>
        <v>0</v>
      </c>
      <c r="L9" s="99"/>
      <c r="M9" s="99"/>
      <c r="N9" s="99"/>
      <c r="O9" s="99"/>
      <c r="P9" s="99"/>
      <c r="Q9" s="99"/>
      <c r="R9" s="99"/>
      <c r="S9" s="99"/>
      <c r="T9" s="99"/>
      <c r="U9" s="99"/>
      <c r="V9" s="99"/>
      <c r="W9" s="99"/>
      <c r="X9" s="99"/>
      <c r="Y9" s="99"/>
      <c r="Z9" s="99"/>
      <c r="AA9" s="99"/>
      <c r="AB9" s="99"/>
      <c r="AC9" s="99"/>
      <c r="AD9" s="99"/>
      <c r="AE9" s="99"/>
      <c r="AF9" s="99"/>
    </row>
    <row r="10" spans="1:32" ht="15" customHeight="1">
      <c r="A10" s="141" t="s">
        <v>1178</v>
      </c>
      <c r="B10" s="58" t="s">
        <v>47</v>
      </c>
      <c r="C10" s="163" t="s">
        <v>927</v>
      </c>
      <c r="D10" s="166">
        <f t="shared" si="0"/>
        <v>23</v>
      </c>
      <c r="E10" s="157">
        <f t="shared" si="7"/>
        <v>23</v>
      </c>
      <c r="F10" s="118">
        <f t="shared" si="1"/>
        <v>0</v>
      </c>
      <c r="G10" s="118">
        <f t="shared" si="2"/>
        <v>0</v>
      </c>
      <c r="H10" s="118">
        <f t="shared" si="3"/>
        <v>23</v>
      </c>
      <c r="I10" s="118">
        <f t="shared" si="4"/>
        <v>0</v>
      </c>
      <c r="J10" s="118">
        <f t="shared" si="5"/>
        <v>0</v>
      </c>
      <c r="K10" s="213">
        <f t="shared" si="6"/>
        <v>0</v>
      </c>
      <c r="L10" s="99"/>
      <c r="M10" s="99"/>
      <c r="N10" s="99"/>
      <c r="O10" s="99"/>
    </row>
    <row r="11" spans="1:32" ht="15" customHeight="1">
      <c r="A11" s="141" t="s">
        <v>1179</v>
      </c>
      <c r="B11" s="58" t="s">
        <v>47</v>
      </c>
      <c r="C11" s="94" t="s">
        <v>139</v>
      </c>
      <c r="D11" s="166">
        <f t="shared" si="0"/>
        <v>17</v>
      </c>
      <c r="E11" s="157">
        <f t="shared" si="7"/>
        <v>17</v>
      </c>
      <c r="F11" s="118">
        <f t="shared" si="1"/>
        <v>0</v>
      </c>
      <c r="G11" s="118">
        <f t="shared" si="2"/>
        <v>0</v>
      </c>
      <c r="H11" s="118">
        <f t="shared" si="3"/>
        <v>17</v>
      </c>
      <c r="I11" s="118">
        <f t="shared" si="4"/>
        <v>0</v>
      </c>
      <c r="J11" s="118">
        <f t="shared" si="5"/>
        <v>0</v>
      </c>
      <c r="K11" s="213">
        <f t="shared" si="6"/>
        <v>0</v>
      </c>
      <c r="L11" s="99"/>
      <c r="M11" s="99"/>
      <c r="N11" s="99"/>
      <c r="O11" s="99"/>
    </row>
    <row r="12" spans="1:32" ht="15" customHeight="1">
      <c r="A12" s="141" t="s">
        <v>1180</v>
      </c>
      <c r="B12" s="58"/>
      <c r="C12" s="94"/>
      <c r="D12" s="166">
        <f t="shared" si="0"/>
        <v>0</v>
      </c>
      <c r="E12" s="157">
        <f t="shared" si="7"/>
        <v>0</v>
      </c>
      <c r="F12" s="118">
        <f t="shared" si="1"/>
        <v>0</v>
      </c>
      <c r="G12" s="118">
        <f t="shared" si="2"/>
        <v>0</v>
      </c>
      <c r="H12" s="118">
        <f t="shared" si="3"/>
        <v>0</v>
      </c>
      <c r="I12" s="118">
        <f t="shared" si="4"/>
        <v>0</v>
      </c>
      <c r="J12" s="118">
        <f t="shared" si="5"/>
        <v>0</v>
      </c>
      <c r="K12" s="213">
        <f t="shared" si="6"/>
        <v>0</v>
      </c>
      <c r="L12" s="99"/>
      <c r="M12" s="99"/>
      <c r="N12" s="99"/>
      <c r="O12" s="99"/>
    </row>
    <row r="13" spans="1:32" ht="15" customHeight="1">
      <c r="A13" s="141" t="s">
        <v>1181</v>
      </c>
      <c r="B13" s="58"/>
      <c r="C13" s="94"/>
      <c r="D13" s="166">
        <f t="shared" si="0"/>
        <v>0</v>
      </c>
      <c r="E13" s="157">
        <f t="shared" si="7"/>
        <v>0</v>
      </c>
      <c r="F13" s="118">
        <f t="shared" si="1"/>
        <v>0</v>
      </c>
      <c r="G13" s="118">
        <f t="shared" si="2"/>
        <v>0</v>
      </c>
      <c r="H13" s="118">
        <f t="shared" si="3"/>
        <v>0</v>
      </c>
      <c r="I13" s="118">
        <f t="shared" si="4"/>
        <v>0</v>
      </c>
      <c r="J13" s="118">
        <f t="shared" si="5"/>
        <v>0</v>
      </c>
      <c r="K13" s="213">
        <f t="shared" si="6"/>
        <v>0</v>
      </c>
      <c r="L13" s="99"/>
      <c r="M13" s="99"/>
      <c r="N13" s="99"/>
      <c r="O13" s="99"/>
    </row>
    <row r="14" spans="1:32" ht="15" customHeight="1">
      <c r="A14" s="141" t="s">
        <v>1182</v>
      </c>
      <c r="B14" s="58"/>
      <c r="C14" s="94"/>
      <c r="D14" s="166">
        <f t="shared" si="0"/>
        <v>0</v>
      </c>
      <c r="E14" s="157">
        <f t="shared" si="7"/>
        <v>0</v>
      </c>
      <c r="F14" s="118">
        <f t="shared" si="1"/>
        <v>0</v>
      </c>
      <c r="G14" s="118">
        <f t="shared" si="2"/>
        <v>0</v>
      </c>
      <c r="H14" s="118">
        <f t="shared" si="3"/>
        <v>0</v>
      </c>
      <c r="I14" s="118">
        <f t="shared" si="4"/>
        <v>0</v>
      </c>
      <c r="J14" s="118">
        <f t="shared" si="5"/>
        <v>0</v>
      </c>
      <c r="K14" s="213">
        <f t="shared" si="6"/>
        <v>0</v>
      </c>
      <c r="L14" s="99"/>
      <c r="M14" s="99"/>
      <c r="N14" s="99"/>
      <c r="O14" s="99"/>
      <c r="X14" s="104"/>
      <c r="Y14" s="104"/>
      <c r="Z14" s="104"/>
      <c r="AA14" s="104"/>
      <c r="AB14" s="104"/>
      <c r="AC14" s="104"/>
      <c r="AD14" s="104"/>
      <c r="AE14" s="104"/>
      <c r="AF14" s="104"/>
    </row>
    <row r="15" spans="1:32" ht="15" customHeight="1">
      <c r="A15" s="141" t="s">
        <v>1183</v>
      </c>
      <c r="B15" s="58"/>
      <c r="C15" s="94"/>
      <c r="D15" s="166">
        <f t="shared" si="0"/>
        <v>0</v>
      </c>
      <c r="E15" s="157">
        <f t="shared" si="7"/>
        <v>0</v>
      </c>
      <c r="F15" s="118">
        <f t="shared" si="1"/>
        <v>0</v>
      </c>
      <c r="G15" s="118">
        <f t="shared" si="2"/>
        <v>0</v>
      </c>
      <c r="H15" s="118">
        <f t="shared" si="3"/>
        <v>0</v>
      </c>
      <c r="I15" s="118">
        <f t="shared" si="4"/>
        <v>0</v>
      </c>
      <c r="J15" s="118">
        <f t="shared" si="5"/>
        <v>0</v>
      </c>
      <c r="K15" s="213">
        <f t="shared" si="6"/>
        <v>0</v>
      </c>
      <c r="L15" s="99"/>
      <c r="M15" s="99"/>
      <c r="N15" s="99"/>
      <c r="O15" s="99"/>
    </row>
    <row r="16" spans="1:32" ht="15" customHeight="1">
      <c r="A16" s="141" t="s">
        <v>1184</v>
      </c>
      <c r="B16" s="58"/>
      <c r="C16" s="94"/>
      <c r="D16" s="166">
        <f t="shared" si="0"/>
        <v>0</v>
      </c>
      <c r="E16" s="157">
        <f t="shared" si="7"/>
        <v>0</v>
      </c>
      <c r="F16" s="118">
        <f t="shared" si="1"/>
        <v>0</v>
      </c>
      <c r="G16" s="118">
        <f t="shared" si="2"/>
        <v>0</v>
      </c>
      <c r="H16" s="118">
        <f t="shared" si="3"/>
        <v>0</v>
      </c>
      <c r="I16" s="118">
        <f t="shared" si="4"/>
        <v>0</v>
      </c>
      <c r="J16" s="118">
        <f t="shared" si="5"/>
        <v>0</v>
      </c>
      <c r="K16" s="213">
        <f t="shared" si="6"/>
        <v>0</v>
      </c>
      <c r="L16" s="99"/>
      <c r="M16" s="99"/>
      <c r="N16" s="99"/>
      <c r="O16" s="99"/>
    </row>
    <row r="17" spans="1:32" ht="15" customHeight="1">
      <c r="A17" s="141" t="s">
        <v>1185</v>
      </c>
      <c r="B17" s="90"/>
      <c r="C17" s="94"/>
      <c r="D17" s="166">
        <f t="shared" si="0"/>
        <v>0</v>
      </c>
      <c r="E17" s="157">
        <f t="shared" si="7"/>
        <v>0</v>
      </c>
      <c r="F17" s="118">
        <f t="shared" si="1"/>
        <v>0</v>
      </c>
      <c r="G17" s="118">
        <f t="shared" si="2"/>
        <v>0</v>
      </c>
      <c r="H17" s="118">
        <f t="shared" si="3"/>
        <v>0</v>
      </c>
      <c r="I17" s="118">
        <f t="shared" si="4"/>
        <v>0</v>
      </c>
      <c r="J17" s="118">
        <f t="shared" si="5"/>
        <v>0</v>
      </c>
      <c r="K17" s="213">
        <f t="shared" si="6"/>
        <v>0</v>
      </c>
      <c r="L17" s="99"/>
      <c r="M17" s="99"/>
      <c r="N17" s="99"/>
      <c r="O17" s="99"/>
    </row>
    <row r="18" spans="1:32" ht="15" customHeight="1">
      <c r="A18" s="141" t="s">
        <v>1186</v>
      </c>
      <c r="B18" s="51"/>
      <c r="C18" s="94"/>
      <c r="D18" s="166">
        <f t="shared" si="0"/>
        <v>0</v>
      </c>
      <c r="E18" s="157">
        <f t="shared" si="7"/>
        <v>0</v>
      </c>
      <c r="F18" s="118">
        <f t="shared" si="1"/>
        <v>0</v>
      </c>
      <c r="G18" s="118">
        <f t="shared" si="2"/>
        <v>0</v>
      </c>
      <c r="H18" s="118">
        <f t="shared" si="3"/>
        <v>0</v>
      </c>
      <c r="I18" s="118">
        <f t="shared" si="4"/>
        <v>0</v>
      </c>
      <c r="J18" s="118">
        <f t="shared" si="5"/>
        <v>0</v>
      </c>
      <c r="K18" s="213">
        <f t="shared" si="6"/>
        <v>0</v>
      </c>
      <c r="L18" s="99"/>
      <c r="M18" s="99"/>
      <c r="N18" s="99"/>
      <c r="O18" s="99"/>
    </row>
    <row r="19" spans="1:32" ht="15" customHeight="1">
      <c r="A19" s="141" t="s">
        <v>1187</v>
      </c>
      <c r="B19" s="51"/>
      <c r="C19" s="94"/>
      <c r="D19" s="166">
        <f t="shared" si="0"/>
        <v>0</v>
      </c>
      <c r="E19" s="157">
        <f t="shared" si="7"/>
        <v>0</v>
      </c>
      <c r="F19" s="118">
        <f t="shared" si="1"/>
        <v>0</v>
      </c>
      <c r="G19" s="118">
        <f t="shared" si="2"/>
        <v>0</v>
      </c>
      <c r="H19" s="118">
        <f t="shared" si="3"/>
        <v>0</v>
      </c>
      <c r="I19" s="118">
        <f t="shared" si="4"/>
        <v>0</v>
      </c>
      <c r="J19" s="118">
        <f t="shared" si="5"/>
        <v>0</v>
      </c>
      <c r="K19" s="213">
        <f t="shared" si="6"/>
        <v>0</v>
      </c>
      <c r="L19" s="99"/>
      <c r="M19" s="99"/>
      <c r="N19" s="99"/>
      <c r="O19" s="99"/>
    </row>
    <row r="20" spans="1:32" s="104" customFormat="1" ht="15" customHeight="1">
      <c r="A20" s="141" t="s">
        <v>1188</v>
      </c>
      <c r="B20" s="51"/>
      <c r="C20" s="94"/>
      <c r="D20" s="166">
        <f t="shared" si="0"/>
        <v>0</v>
      </c>
      <c r="E20" s="157">
        <f t="shared" si="7"/>
        <v>0</v>
      </c>
      <c r="F20" s="118">
        <f t="shared" si="1"/>
        <v>0</v>
      </c>
      <c r="G20" s="118">
        <f t="shared" si="2"/>
        <v>0</v>
      </c>
      <c r="H20" s="118">
        <f t="shared" si="3"/>
        <v>0</v>
      </c>
      <c r="I20" s="118">
        <f t="shared" si="4"/>
        <v>0</v>
      </c>
      <c r="J20" s="118">
        <f t="shared" si="5"/>
        <v>0</v>
      </c>
      <c r="K20" s="213">
        <f t="shared" si="6"/>
        <v>0</v>
      </c>
      <c r="L20" s="99"/>
      <c r="M20" s="99"/>
      <c r="N20" s="99"/>
      <c r="O20" s="99"/>
      <c r="P20" s="99"/>
      <c r="Q20" s="99"/>
      <c r="R20" s="99"/>
      <c r="S20" s="99"/>
      <c r="T20" s="99"/>
      <c r="U20" s="99"/>
      <c r="V20" s="99"/>
      <c r="W20" s="99"/>
      <c r="X20" s="99"/>
      <c r="Y20" s="99"/>
      <c r="Z20" s="99"/>
      <c r="AA20" s="99"/>
      <c r="AB20" s="99"/>
      <c r="AC20" s="99"/>
      <c r="AD20" s="99"/>
      <c r="AE20" s="99"/>
      <c r="AF20" s="99"/>
    </row>
    <row r="21" spans="1:32" ht="15" customHeight="1">
      <c r="A21" s="141" t="s">
        <v>1189</v>
      </c>
      <c r="B21" s="51"/>
      <c r="C21" s="94"/>
      <c r="D21" s="166">
        <f t="shared" si="0"/>
        <v>0</v>
      </c>
      <c r="E21" s="157">
        <f t="shared" si="7"/>
        <v>0</v>
      </c>
      <c r="F21" s="118">
        <f t="shared" si="1"/>
        <v>0</v>
      </c>
      <c r="G21" s="118">
        <f t="shared" si="2"/>
        <v>0</v>
      </c>
      <c r="H21" s="118">
        <f t="shared" si="3"/>
        <v>0</v>
      </c>
      <c r="I21" s="118">
        <f t="shared" si="4"/>
        <v>0</v>
      </c>
      <c r="J21" s="118">
        <f t="shared" si="5"/>
        <v>0</v>
      </c>
      <c r="K21" s="213">
        <f t="shared" si="6"/>
        <v>0</v>
      </c>
      <c r="L21" s="99"/>
      <c r="M21" s="99"/>
      <c r="N21" s="99"/>
      <c r="O21" s="99"/>
    </row>
    <row r="22" spans="1:32" ht="15" customHeight="1">
      <c r="A22" s="141" t="s">
        <v>1190</v>
      </c>
      <c r="B22" s="51"/>
      <c r="C22" s="94"/>
      <c r="D22" s="166">
        <f t="shared" si="0"/>
        <v>0</v>
      </c>
      <c r="E22" s="157">
        <f t="shared" si="7"/>
        <v>0</v>
      </c>
      <c r="F22" s="118">
        <f t="shared" si="1"/>
        <v>0</v>
      </c>
      <c r="G22" s="118">
        <f t="shared" si="2"/>
        <v>0</v>
      </c>
      <c r="H22" s="118">
        <f t="shared" si="3"/>
        <v>0</v>
      </c>
      <c r="I22" s="118">
        <f t="shared" si="4"/>
        <v>0</v>
      </c>
      <c r="J22" s="118">
        <f t="shared" si="5"/>
        <v>0</v>
      </c>
      <c r="K22" s="213">
        <f t="shared" si="6"/>
        <v>0</v>
      </c>
      <c r="L22" s="99"/>
      <c r="M22" s="99"/>
      <c r="N22" s="99"/>
      <c r="O22" s="99"/>
    </row>
    <row r="23" spans="1:32" ht="15" customHeight="1">
      <c r="A23" s="141" t="s">
        <v>1191</v>
      </c>
      <c r="B23" s="51"/>
      <c r="C23" s="94"/>
      <c r="D23" s="166">
        <f t="shared" si="0"/>
        <v>0</v>
      </c>
      <c r="E23" s="157">
        <f t="shared" si="7"/>
        <v>0</v>
      </c>
      <c r="F23" s="118">
        <f t="shared" si="1"/>
        <v>0</v>
      </c>
      <c r="G23" s="118">
        <f t="shared" si="2"/>
        <v>0</v>
      </c>
      <c r="H23" s="118">
        <f t="shared" si="3"/>
        <v>0</v>
      </c>
      <c r="I23" s="118">
        <f t="shared" si="4"/>
        <v>0</v>
      </c>
      <c r="J23" s="118">
        <f t="shared" si="5"/>
        <v>0</v>
      </c>
      <c r="K23" s="213">
        <f t="shared" si="6"/>
        <v>0</v>
      </c>
      <c r="L23" s="99"/>
      <c r="M23" s="99"/>
      <c r="N23" s="99"/>
      <c r="O23" s="99"/>
    </row>
    <row r="24" spans="1:32" ht="15" customHeight="1">
      <c r="A24" s="141" t="s">
        <v>1192</v>
      </c>
      <c r="B24" s="51"/>
      <c r="C24" s="94"/>
      <c r="D24" s="166">
        <f t="shared" si="0"/>
        <v>0</v>
      </c>
      <c r="E24" s="157">
        <f t="shared" si="7"/>
        <v>0</v>
      </c>
      <c r="F24" s="118">
        <f t="shared" si="1"/>
        <v>0</v>
      </c>
      <c r="G24" s="118">
        <f t="shared" si="2"/>
        <v>0</v>
      </c>
      <c r="H24" s="118">
        <f t="shared" si="3"/>
        <v>0</v>
      </c>
      <c r="I24" s="118">
        <f t="shared" si="4"/>
        <v>0</v>
      </c>
      <c r="J24" s="118">
        <f t="shared" si="5"/>
        <v>0</v>
      </c>
      <c r="K24" s="213">
        <f t="shared" si="6"/>
        <v>0</v>
      </c>
      <c r="L24" s="99"/>
      <c r="M24" s="99"/>
      <c r="N24" s="99"/>
      <c r="O24" s="99"/>
    </row>
    <row r="25" spans="1:32" ht="15" customHeight="1">
      <c r="A25" s="141" t="s">
        <v>1193</v>
      </c>
      <c r="B25" s="92"/>
      <c r="C25" s="94"/>
      <c r="D25" s="166">
        <f t="shared" si="0"/>
        <v>0</v>
      </c>
      <c r="E25" s="157">
        <f t="shared" si="7"/>
        <v>0</v>
      </c>
      <c r="F25" s="118">
        <f t="shared" si="1"/>
        <v>0</v>
      </c>
      <c r="G25" s="118">
        <f t="shared" si="2"/>
        <v>0</v>
      </c>
      <c r="H25" s="118">
        <f t="shared" si="3"/>
        <v>0</v>
      </c>
      <c r="I25" s="118">
        <f t="shared" si="4"/>
        <v>0</v>
      </c>
      <c r="J25" s="118">
        <f t="shared" si="5"/>
        <v>0</v>
      </c>
      <c r="K25" s="213">
        <f t="shared" si="6"/>
        <v>0</v>
      </c>
      <c r="L25" s="99"/>
      <c r="M25" s="99"/>
      <c r="N25" s="99"/>
      <c r="O25" s="99"/>
      <c r="X25" s="104"/>
      <c r="Y25" s="104"/>
      <c r="Z25" s="104"/>
      <c r="AA25" s="104"/>
      <c r="AB25" s="104"/>
      <c r="AC25" s="104"/>
      <c r="AD25" s="104"/>
      <c r="AE25" s="104"/>
      <c r="AF25" s="104"/>
    </row>
    <row r="26" spans="1:32" ht="15" customHeight="1">
      <c r="A26" s="141" t="s">
        <v>1194</v>
      </c>
      <c r="B26" s="58"/>
      <c r="C26" s="94"/>
      <c r="D26" s="166">
        <f t="shared" si="0"/>
        <v>0</v>
      </c>
      <c r="E26" s="157">
        <f t="shared" si="7"/>
        <v>0</v>
      </c>
      <c r="F26" s="118">
        <f t="shared" si="1"/>
        <v>0</v>
      </c>
      <c r="G26" s="118">
        <f t="shared" si="2"/>
        <v>0</v>
      </c>
      <c r="H26" s="118">
        <f t="shared" si="3"/>
        <v>0</v>
      </c>
      <c r="I26" s="118">
        <f t="shared" si="4"/>
        <v>0</v>
      </c>
      <c r="J26" s="118">
        <f t="shared" si="5"/>
        <v>0</v>
      </c>
      <c r="K26" s="213">
        <f t="shared" si="6"/>
        <v>0</v>
      </c>
      <c r="L26" s="99"/>
      <c r="M26" s="99"/>
      <c r="N26" s="99"/>
      <c r="O26" s="99"/>
    </row>
    <row r="27" spans="1:32" ht="15" customHeight="1">
      <c r="A27" s="141" t="s">
        <v>1195</v>
      </c>
      <c r="B27" s="58"/>
      <c r="C27" s="94"/>
      <c r="D27" s="166">
        <f t="shared" si="0"/>
        <v>0</v>
      </c>
      <c r="E27" s="157">
        <f t="shared" si="7"/>
        <v>0</v>
      </c>
      <c r="F27" s="118">
        <f t="shared" si="1"/>
        <v>0</v>
      </c>
      <c r="G27" s="118">
        <f t="shared" si="2"/>
        <v>0</v>
      </c>
      <c r="H27" s="118">
        <f t="shared" si="3"/>
        <v>0</v>
      </c>
      <c r="I27" s="118">
        <f t="shared" si="4"/>
        <v>0</v>
      </c>
      <c r="J27" s="118">
        <f t="shared" si="5"/>
        <v>0</v>
      </c>
      <c r="K27" s="213">
        <f t="shared" si="6"/>
        <v>0</v>
      </c>
      <c r="L27" s="99"/>
      <c r="M27" s="99"/>
      <c r="N27" s="99"/>
      <c r="O27" s="99"/>
    </row>
    <row r="28" spans="1:32" ht="15" customHeight="1">
      <c r="A28" s="141" t="s">
        <v>1196</v>
      </c>
      <c r="B28" s="51"/>
      <c r="C28" s="94"/>
      <c r="D28" s="166">
        <f t="shared" si="0"/>
        <v>0</v>
      </c>
      <c r="E28" s="157">
        <f t="shared" si="7"/>
        <v>0</v>
      </c>
      <c r="F28" s="118">
        <f t="shared" si="1"/>
        <v>0</v>
      </c>
      <c r="G28" s="118">
        <f t="shared" si="2"/>
        <v>0</v>
      </c>
      <c r="H28" s="118">
        <f t="shared" si="3"/>
        <v>0</v>
      </c>
      <c r="I28" s="118">
        <f t="shared" si="4"/>
        <v>0</v>
      </c>
      <c r="J28" s="118">
        <f t="shared" si="5"/>
        <v>0</v>
      </c>
      <c r="K28" s="213">
        <f t="shared" si="6"/>
        <v>0</v>
      </c>
      <c r="L28" s="99"/>
      <c r="M28" s="99"/>
      <c r="N28" s="99"/>
      <c r="O28" s="99"/>
    </row>
    <row r="29" spans="1:32" ht="15" customHeight="1">
      <c r="A29" s="141" t="s">
        <v>1197</v>
      </c>
      <c r="B29" s="51"/>
      <c r="C29" s="94"/>
      <c r="D29" s="166">
        <f t="shared" si="0"/>
        <v>0</v>
      </c>
      <c r="E29" s="157">
        <f t="shared" si="7"/>
        <v>0</v>
      </c>
      <c r="F29" s="118">
        <f t="shared" si="1"/>
        <v>0</v>
      </c>
      <c r="G29" s="118">
        <f t="shared" si="2"/>
        <v>0</v>
      </c>
      <c r="H29" s="118">
        <f t="shared" si="3"/>
        <v>0</v>
      </c>
      <c r="I29" s="118">
        <f t="shared" si="4"/>
        <v>0</v>
      </c>
      <c r="J29" s="118">
        <f t="shared" si="5"/>
        <v>0</v>
      </c>
      <c r="K29" s="213">
        <f t="shared" si="6"/>
        <v>0</v>
      </c>
      <c r="L29" s="210"/>
      <c r="M29" s="210"/>
      <c r="N29" s="210"/>
      <c r="O29" s="99"/>
    </row>
    <row r="30" spans="1:32" ht="15" customHeight="1">
      <c r="A30" s="141" t="s">
        <v>1198</v>
      </c>
      <c r="B30" s="58"/>
      <c r="C30" s="94"/>
      <c r="D30" s="166">
        <f t="shared" si="0"/>
        <v>0</v>
      </c>
      <c r="E30" s="157">
        <f t="shared" si="7"/>
        <v>0</v>
      </c>
      <c r="F30" s="118">
        <f t="shared" si="1"/>
        <v>0</v>
      </c>
      <c r="G30" s="118">
        <f t="shared" si="2"/>
        <v>0</v>
      </c>
      <c r="H30" s="118">
        <f t="shared" si="3"/>
        <v>0</v>
      </c>
      <c r="I30" s="118">
        <f t="shared" si="4"/>
        <v>0</v>
      </c>
      <c r="J30" s="118">
        <f t="shared" si="5"/>
        <v>0</v>
      </c>
      <c r="K30" s="213">
        <f t="shared" si="6"/>
        <v>0</v>
      </c>
      <c r="L30" s="210"/>
      <c r="M30" s="210"/>
      <c r="N30" s="210"/>
      <c r="O30" s="99"/>
    </row>
    <row r="31" spans="1:32" ht="15" hidden="1" customHeight="1">
      <c r="B31" s="58"/>
      <c r="C31" s="94"/>
      <c r="D31" s="166">
        <f t="shared" ref="D31:D62" si="8">SUM(F31:N31)</f>
        <v>0</v>
      </c>
      <c r="E31" s="157">
        <f t="shared" ref="E31:E75" si="9">SUM(F31:K31)-MIN(F31:J31)</f>
        <v>0</v>
      </c>
      <c r="F31" s="118">
        <f t="shared" si="1"/>
        <v>0</v>
      </c>
      <c r="G31" s="118">
        <f t="shared" si="2"/>
        <v>0</v>
      </c>
      <c r="H31" s="118">
        <f t="shared" si="3"/>
        <v>0</v>
      </c>
      <c r="I31" s="118">
        <f t="shared" si="4"/>
        <v>0</v>
      </c>
      <c r="J31" s="118">
        <f t="shared" si="5"/>
        <v>0</v>
      </c>
      <c r="K31" s="213">
        <f t="shared" si="6"/>
        <v>0</v>
      </c>
      <c r="L31" s="210"/>
      <c r="M31" s="210"/>
      <c r="N31" s="210"/>
      <c r="O31" s="99"/>
    </row>
    <row r="32" spans="1:32" ht="15" hidden="1" customHeight="1">
      <c r="B32" s="58"/>
      <c r="C32" s="94"/>
      <c r="D32" s="166">
        <f t="shared" si="8"/>
        <v>0</v>
      </c>
      <c r="E32" s="157">
        <f t="shared" si="9"/>
        <v>0</v>
      </c>
      <c r="F32" s="118">
        <f t="shared" si="1"/>
        <v>0</v>
      </c>
      <c r="G32" s="118">
        <f t="shared" si="2"/>
        <v>0</v>
      </c>
      <c r="H32" s="118">
        <f t="shared" si="3"/>
        <v>0</v>
      </c>
      <c r="I32" s="118">
        <f t="shared" si="4"/>
        <v>0</v>
      </c>
      <c r="J32" s="118">
        <f t="shared" si="5"/>
        <v>0</v>
      </c>
      <c r="K32" s="213">
        <f t="shared" si="6"/>
        <v>0</v>
      </c>
      <c r="L32" s="210"/>
      <c r="M32" s="210"/>
      <c r="N32" s="210"/>
      <c r="O32" s="99"/>
    </row>
    <row r="33" spans="2:35" ht="15" hidden="1" customHeight="1">
      <c r="B33" s="58"/>
      <c r="C33" s="94"/>
      <c r="D33" s="166">
        <f t="shared" si="8"/>
        <v>0</v>
      </c>
      <c r="E33" s="157">
        <f t="shared" si="9"/>
        <v>0</v>
      </c>
      <c r="F33" s="118">
        <f t="shared" si="1"/>
        <v>0</v>
      </c>
      <c r="G33" s="118">
        <f t="shared" si="2"/>
        <v>0</v>
      </c>
      <c r="H33" s="118">
        <f t="shared" si="3"/>
        <v>0</v>
      </c>
      <c r="I33" s="118">
        <f t="shared" si="4"/>
        <v>0</v>
      </c>
      <c r="J33" s="118">
        <f t="shared" si="5"/>
        <v>0</v>
      </c>
      <c r="K33" s="213">
        <f t="shared" si="6"/>
        <v>0</v>
      </c>
      <c r="L33" s="210"/>
      <c r="M33" s="210"/>
      <c r="N33" s="210"/>
      <c r="O33" s="99"/>
    </row>
    <row r="34" spans="2:35" ht="15" hidden="1" customHeight="1">
      <c r="B34" s="58"/>
      <c r="C34" s="94"/>
      <c r="D34" s="166">
        <f t="shared" si="8"/>
        <v>0</v>
      </c>
      <c r="E34" s="157">
        <f t="shared" si="9"/>
        <v>0</v>
      </c>
      <c r="F34" s="118">
        <f t="shared" si="1"/>
        <v>0</v>
      </c>
      <c r="G34" s="118">
        <f t="shared" si="2"/>
        <v>0</v>
      </c>
      <c r="H34" s="118">
        <f t="shared" si="3"/>
        <v>0</v>
      </c>
      <c r="I34" s="118">
        <f t="shared" si="4"/>
        <v>0</v>
      </c>
      <c r="J34" s="118">
        <f t="shared" si="5"/>
        <v>0</v>
      </c>
      <c r="K34" s="213">
        <f t="shared" si="6"/>
        <v>0</v>
      </c>
      <c r="L34" s="210"/>
      <c r="M34" s="210"/>
      <c r="N34" s="210"/>
      <c r="O34" s="99"/>
    </row>
    <row r="35" spans="2:35" s="104" customFormat="1" ht="15" hidden="1" customHeight="1">
      <c r="B35" s="58"/>
      <c r="C35" s="94"/>
      <c r="D35" s="166">
        <f t="shared" si="8"/>
        <v>0</v>
      </c>
      <c r="E35" s="157">
        <f t="shared" si="9"/>
        <v>0</v>
      </c>
      <c r="F35" s="118">
        <f t="shared" si="1"/>
        <v>0</v>
      </c>
      <c r="G35" s="118">
        <f t="shared" si="2"/>
        <v>0</v>
      </c>
      <c r="H35" s="118">
        <f t="shared" si="3"/>
        <v>0</v>
      </c>
      <c r="I35" s="118">
        <f t="shared" si="4"/>
        <v>0</v>
      </c>
      <c r="J35" s="118">
        <f t="shared" si="5"/>
        <v>0</v>
      </c>
      <c r="K35" s="213">
        <f t="shared" si="6"/>
        <v>0</v>
      </c>
      <c r="L35" s="210"/>
      <c r="M35" s="210"/>
      <c r="N35" s="210"/>
      <c r="O35" s="99"/>
      <c r="P35" s="99"/>
      <c r="Q35" s="99"/>
      <c r="R35" s="99"/>
      <c r="S35" s="99"/>
      <c r="T35" s="99"/>
      <c r="U35" s="99"/>
      <c r="V35" s="99"/>
      <c r="W35" s="99"/>
      <c r="X35" s="99"/>
      <c r="Y35" s="99"/>
      <c r="Z35" s="99"/>
      <c r="AA35" s="99"/>
      <c r="AB35" s="99"/>
      <c r="AC35" s="99"/>
      <c r="AD35" s="99"/>
      <c r="AE35" s="99"/>
      <c r="AF35" s="99"/>
      <c r="AG35" s="99"/>
      <c r="AH35" s="99"/>
      <c r="AI35" s="99"/>
    </row>
    <row r="36" spans="2:35" ht="15" hidden="1" customHeight="1">
      <c r="B36" s="58"/>
      <c r="C36" s="94"/>
      <c r="D36" s="166">
        <f t="shared" si="8"/>
        <v>0</v>
      </c>
      <c r="E36" s="157">
        <f t="shared" si="9"/>
        <v>0</v>
      </c>
      <c r="F36" s="118">
        <f t="shared" si="1"/>
        <v>0</v>
      </c>
      <c r="G36" s="118">
        <f t="shared" si="2"/>
        <v>0</v>
      </c>
      <c r="H36" s="118">
        <f t="shared" si="3"/>
        <v>0</v>
      </c>
      <c r="I36" s="118">
        <f t="shared" si="4"/>
        <v>0</v>
      </c>
      <c r="J36" s="118">
        <f t="shared" si="5"/>
        <v>0</v>
      </c>
      <c r="K36" s="213">
        <f t="shared" si="6"/>
        <v>0</v>
      </c>
      <c r="L36" s="210"/>
      <c r="M36" s="210"/>
      <c r="N36" s="210"/>
      <c r="O36" s="99"/>
    </row>
    <row r="37" spans="2:35" ht="15" hidden="1" customHeight="1">
      <c r="B37" s="58"/>
      <c r="C37" s="94"/>
      <c r="D37" s="166">
        <f t="shared" si="8"/>
        <v>0</v>
      </c>
      <c r="E37" s="157">
        <f t="shared" si="9"/>
        <v>0</v>
      </c>
      <c r="F37" s="118">
        <f t="shared" si="1"/>
        <v>0</v>
      </c>
      <c r="G37" s="118">
        <f t="shared" si="2"/>
        <v>0</v>
      </c>
      <c r="H37" s="118">
        <f t="shared" si="3"/>
        <v>0</v>
      </c>
      <c r="I37" s="118">
        <f t="shared" si="4"/>
        <v>0</v>
      </c>
      <c r="J37" s="118">
        <f t="shared" si="5"/>
        <v>0</v>
      </c>
      <c r="K37" s="213">
        <f t="shared" si="6"/>
        <v>0</v>
      </c>
      <c r="L37" s="210"/>
      <c r="M37" s="210"/>
      <c r="N37" s="210"/>
      <c r="O37" s="99"/>
    </row>
    <row r="38" spans="2:35" ht="15" hidden="1" customHeight="1">
      <c r="B38" s="58"/>
      <c r="C38" s="94"/>
      <c r="D38" s="166">
        <f t="shared" si="8"/>
        <v>0</v>
      </c>
      <c r="E38" s="157">
        <f t="shared" si="9"/>
        <v>0</v>
      </c>
      <c r="F38" s="118">
        <f t="shared" ref="F38:F69" si="10">IFERROR(VLOOKUP(C38,$C$93:$D$134,2,FALSE),0)</f>
        <v>0</v>
      </c>
      <c r="G38" s="118">
        <f t="shared" ref="G38:G69" si="11">IFERROR(VLOOKUP(C38,$G$93:$H$134,2,FALSE),0)</f>
        <v>0</v>
      </c>
      <c r="H38" s="118">
        <f t="shared" ref="H38:H69" si="12">IFERROR(VLOOKUP(C38,$K$93:$L$134,2,FALSE),0)</f>
        <v>0</v>
      </c>
      <c r="I38" s="118">
        <f t="shared" ref="I38:I69" si="13">IFERROR(VLOOKUP(C38,$O$93:$P$134,2,FALSE),0)</f>
        <v>0</v>
      </c>
      <c r="J38" s="118">
        <f t="shared" ref="J38:J69" si="14">IFERROR(VLOOKUP(C38,$S$93:$T$134,2,FALSE),0)</f>
        <v>0</v>
      </c>
      <c r="K38" s="213">
        <f t="shared" ref="K38:K69" si="15">IFERROR(VLOOKUP(C38,$W$93:$X$134,2,FALSE),0)</f>
        <v>0</v>
      </c>
      <c r="L38" s="210"/>
      <c r="M38" s="210"/>
      <c r="N38" s="210"/>
      <c r="O38" s="99"/>
    </row>
    <row r="39" spans="2:35" ht="15" hidden="1" customHeight="1">
      <c r="B39" s="58"/>
      <c r="C39" s="94"/>
      <c r="D39" s="166">
        <f t="shared" si="8"/>
        <v>0</v>
      </c>
      <c r="E39" s="157">
        <f t="shared" si="9"/>
        <v>0</v>
      </c>
      <c r="F39" s="118">
        <f t="shared" si="10"/>
        <v>0</v>
      </c>
      <c r="G39" s="118">
        <f t="shared" si="11"/>
        <v>0</v>
      </c>
      <c r="H39" s="118">
        <f t="shared" si="12"/>
        <v>0</v>
      </c>
      <c r="I39" s="118">
        <f t="shared" si="13"/>
        <v>0</v>
      </c>
      <c r="J39" s="118">
        <f t="shared" si="14"/>
        <v>0</v>
      </c>
      <c r="K39" s="213">
        <f t="shared" si="15"/>
        <v>0</v>
      </c>
      <c r="L39" s="210"/>
      <c r="M39" s="210"/>
      <c r="N39" s="210"/>
      <c r="O39" s="99"/>
    </row>
    <row r="40" spans="2:35" ht="15" hidden="1" customHeight="1">
      <c r="B40" s="58"/>
      <c r="C40" s="94"/>
      <c r="D40" s="166">
        <f t="shared" si="8"/>
        <v>0</v>
      </c>
      <c r="E40" s="157">
        <f t="shared" si="9"/>
        <v>0</v>
      </c>
      <c r="F40" s="118">
        <f t="shared" si="10"/>
        <v>0</v>
      </c>
      <c r="G40" s="118">
        <f t="shared" si="11"/>
        <v>0</v>
      </c>
      <c r="H40" s="118">
        <f t="shared" si="12"/>
        <v>0</v>
      </c>
      <c r="I40" s="118">
        <f t="shared" si="13"/>
        <v>0</v>
      </c>
      <c r="J40" s="118">
        <f t="shared" si="14"/>
        <v>0</v>
      </c>
      <c r="K40" s="213">
        <f t="shared" si="15"/>
        <v>0</v>
      </c>
      <c r="L40" s="210"/>
      <c r="M40" s="210"/>
      <c r="N40" s="210"/>
      <c r="O40" s="99"/>
    </row>
    <row r="41" spans="2:35" ht="15" hidden="1" customHeight="1">
      <c r="B41" s="58"/>
      <c r="C41" s="94"/>
      <c r="D41" s="166">
        <f t="shared" si="8"/>
        <v>0</v>
      </c>
      <c r="E41" s="157">
        <f t="shared" si="9"/>
        <v>0</v>
      </c>
      <c r="F41" s="118">
        <f t="shared" si="10"/>
        <v>0</v>
      </c>
      <c r="G41" s="118">
        <f t="shared" si="11"/>
        <v>0</v>
      </c>
      <c r="H41" s="118">
        <f t="shared" si="12"/>
        <v>0</v>
      </c>
      <c r="I41" s="118">
        <f t="shared" si="13"/>
        <v>0</v>
      </c>
      <c r="J41" s="118">
        <f t="shared" si="14"/>
        <v>0</v>
      </c>
      <c r="K41" s="213">
        <f t="shared" si="15"/>
        <v>0</v>
      </c>
      <c r="L41" s="210"/>
      <c r="M41" s="210"/>
      <c r="N41" s="210"/>
      <c r="O41" s="99"/>
    </row>
    <row r="42" spans="2:35" ht="15" hidden="1" customHeight="1">
      <c r="B42" s="58"/>
      <c r="C42" s="94"/>
      <c r="D42" s="166">
        <f t="shared" si="8"/>
        <v>0</v>
      </c>
      <c r="E42" s="157">
        <f t="shared" si="9"/>
        <v>0</v>
      </c>
      <c r="F42" s="118">
        <f t="shared" si="10"/>
        <v>0</v>
      </c>
      <c r="G42" s="118">
        <f t="shared" si="11"/>
        <v>0</v>
      </c>
      <c r="H42" s="118">
        <f t="shared" si="12"/>
        <v>0</v>
      </c>
      <c r="I42" s="118">
        <f t="shared" si="13"/>
        <v>0</v>
      </c>
      <c r="J42" s="118">
        <f t="shared" si="14"/>
        <v>0</v>
      </c>
      <c r="K42" s="213">
        <f t="shared" si="15"/>
        <v>0</v>
      </c>
      <c r="L42" s="210"/>
      <c r="M42" s="210"/>
      <c r="N42" s="210"/>
      <c r="O42" s="99"/>
    </row>
    <row r="43" spans="2:35" ht="15" hidden="1" customHeight="1">
      <c r="B43" s="58"/>
      <c r="C43" s="94"/>
      <c r="D43" s="166">
        <f t="shared" si="8"/>
        <v>0</v>
      </c>
      <c r="E43" s="157">
        <f t="shared" si="9"/>
        <v>0</v>
      </c>
      <c r="F43" s="118">
        <f t="shared" si="10"/>
        <v>0</v>
      </c>
      <c r="G43" s="118">
        <f t="shared" si="11"/>
        <v>0</v>
      </c>
      <c r="H43" s="118">
        <f t="shared" si="12"/>
        <v>0</v>
      </c>
      <c r="I43" s="118">
        <f t="shared" si="13"/>
        <v>0</v>
      </c>
      <c r="J43" s="118">
        <f t="shared" si="14"/>
        <v>0</v>
      </c>
      <c r="K43" s="213">
        <f t="shared" si="15"/>
        <v>0</v>
      </c>
      <c r="L43" s="210"/>
      <c r="M43" s="210"/>
      <c r="N43" s="210"/>
      <c r="O43" s="99"/>
    </row>
    <row r="44" spans="2:35" ht="15" hidden="1" customHeight="1">
      <c r="B44" s="58"/>
      <c r="C44" s="94"/>
      <c r="D44" s="166">
        <f t="shared" si="8"/>
        <v>0</v>
      </c>
      <c r="E44" s="157">
        <f t="shared" si="9"/>
        <v>0</v>
      </c>
      <c r="F44" s="118">
        <f t="shared" si="10"/>
        <v>0</v>
      </c>
      <c r="G44" s="118">
        <f t="shared" si="11"/>
        <v>0</v>
      </c>
      <c r="H44" s="118">
        <f t="shared" si="12"/>
        <v>0</v>
      </c>
      <c r="I44" s="118">
        <f t="shared" si="13"/>
        <v>0</v>
      </c>
      <c r="J44" s="118">
        <f t="shared" si="14"/>
        <v>0</v>
      </c>
      <c r="K44" s="213">
        <f t="shared" si="15"/>
        <v>0</v>
      </c>
      <c r="L44" s="210"/>
      <c r="M44" s="210"/>
      <c r="N44" s="210"/>
      <c r="O44" s="99"/>
    </row>
    <row r="45" spans="2:35" ht="15" hidden="1" customHeight="1">
      <c r="B45" s="58"/>
      <c r="C45" s="94"/>
      <c r="D45" s="166">
        <f t="shared" si="8"/>
        <v>0</v>
      </c>
      <c r="E45" s="157">
        <f t="shared" si="9"/>
        <v>0</v>
      </c>
      <c r="F45" s="118">
        <f t="shared" si="10"/>
        <v>0</v>
      </c>
      <c r="G45" s="118">
        <f t="shared" si="11"/>
        <v>0</v>
      </c>
      <c r="H45" s="118">
        <f t="shared" si="12"/>
        <v>0</v>
      </c>
      <c r="I45" s="118">
        <f t="shared" si="13"/>
        <v>0</v>
      </c>
      <c r="J45" s="118">
        <f t="shared" si="14"/>
        <v>0</v>
      </c>
      <c r="K45" s="213">
        <f t="shared" si="15"/>
        <v>0</v>
      </c>
      <c r="L45" s="210"/>
      <c r="M45" s="210"/>
      <c r="N45" s="210"/>
      <c r="O45" s="99"/>
    </row>
    <row r="46" spans="2:35" ht="15" hidden="1" customHeight="1">
      <c r="B46" s="58"/>
      <c r="C46" s="94"/>
      <c r="D46" s="166">
        <f t="shared" si="8"/>
        <v>0</v>
      </c>
      <c r="E46" s="157">
        <f t="shared" si="9"/>
        <v>0</v>
      </c>
      <c r="F46" s="118">
        <f t="shared" si="10"/>
        <v>0</v>
      </c>
      <c r="G46" s="118">
        <f t="shared" si="11"/>
        <v>0</v>
      </c>
      <c r="H46" s="118">
        <f t="shared" si="12"/>
        <v>0</v>
      </c>
      <c r="I46" s="118">
        <f t="shared" si="13"/>
        <v>0</v>
      </c>
      <c r="J46" s="118">
        <f t="shared" si="14"/>
        <v>0</v>
      </c>
      <c r="K46" s="213">
        <f t="shared" si="15"/>
        <v>0</v>
      </c>
      <c r="L46" s="210"/>
      <c r="M46" s="210"/>
      <c r="N46" s="210"/>
      <c r="O46" s="99"/>
    </row>
    <row r="47" spans="2:35" ht="15" hidden="1" customHeight="1">
      <c r="B47" s="58"/>
      <c r="C47" s="94"/>
      <c r="D47" s="166">
        <f t="shared" si="8"/>
        <v>0</v>
      </c>
      <c r="E47" s="157">
        <f t="shared" si="9"/>
        <v>0</v>
      </c>
      <c r="F47" s="118">
        <f t="shared" si="10"/>
        <v>0</v>
      </c>
      <c r="G47" s="118">
        <f t="shared" si="11"/>
        <v>0</v>
      </c>
      <c r="H47" s="118">
        <f t="shared" si="12"/>
        <v>0</v>
      </c>
      <c r="I47" s="118">
        <f t="shared" si="13"/>
        <v>0</v>
      </c>
      <c r="J47" s="118">
        <f t="shared" si="14"/>
        <v>0</v>
      </c>
      <c r="K47" s="213">
        <f t="shared" si="15"/>
        <v>0</v>
      </c>
      <c r="L47" s="210"/>
      <c r="M47" s="210"/>
      <c r="N47" s="210"/>
      <c r="O47" s="99"/>
    </row>
    <row r="48" spans="2:35" ht="15" hidden="1" customHeight="1">
      <c r="B48" s="58"/>
      <c r="C48" s="94"/>
      <c r="D48" s="166">
        <f t="shared" si="8"/>
        <v>0</v>
      </c>
      <c r="E48" s="157">
        <f t="shared" si="9"/>
        <v>0</v>
      </c>
      <c r="F48" s="118">
        <f t="shared" si="10"/>
        <v>0</v>
      </c>
      <c r="G48" s="118">
        <f t="shared" si="11"/>
        <v>0</v>
      </c>
      <c r="H48" s="118">
        <f t="shared" si="12"/>
        <v>0</v>
      </c>
      <c r="I48" s="118">
        <f t="shared" si="13"/>
        <v>0</v>
      </c>
      <c r="J48" s="118">
        <f t="shared" si="14"/>
        <v>0</v>
      </c>
      <c r="K48" s="213">
        <f t="shared" si="15"/>
        <v>0</v>
      </c>
      <c r="L48" s="210"/>
      <c r="M48" s="210"/>
      <c r="N48" s="210"/>
      <c r="O48" s="99"/>
    </row>
    <row r="49" spans="2:15" ht="15" hidden="1" customHeight="1">
      <c r="B49" s="58"/>
      <c r="C49" s="94"/>
      <c r="D49" s="166">
        <f t="shared" si="8"/>
        <v>0</v>
      </c>
      <c r="E49" s="157">
        <f t="shared" si="9"/>
        <v>0</v>
      </c>
      <c r="F49" s="118">
        <f t="shared" si="10"/>
        <v>0</v>
      </c>
      <c r="G49" s="118">
        <f t="shared" si="11"/>
        <v>0</v>
      </c>
      <c r="H49" s="118">
        <f t="shared" si="12"/>
        <v>0</v>
      </c>
      <c r="I49" s="118">
        <f t="shared" si="13"/>
        <v>0</v>
      </c>
      <c r="J49" s="118">
        <f t="shared" si="14"/>
        <v>0</v>
      </c>
      <c r="K49" s="213">
        <f t="shared" si="15"/>
        <v>0</v>
      </c>
      <c r="L49" s="210"/>
      <c r="M49" s="210"/>
      <c r="N49" s="210"/>
      <c r="O49" s="99"/>
    </row>
    <row r="50" spans="2:15" ht="15" hidden="1" customHeight="1">
      <c r="B50" s="58"/>
      <c r="C50" s="94"/>
      <c r="D50" s="166">
        <f t="shared" si="8"/>
        <v>0</v>
      </c>
      <c r="E50" s="157">
        <f t="shared" si="9"/>
        <v>0</v>
      </c>
      <c r="F50" s="118">
        <f t="shared" si="10"/>
        <v>0</v>
      </c>
      <c r="G50" s="118">
        <f t="shared" si="11"/>
        <v>0</v>
      </c>
      <c r="H50" s="118">
        <f t="shared" si="12"/>
        <v>0</v>
      </c>
      <c r="I50" s="118">
        <f t="shared" si="13"/>
        <v>0</v>
      </c>
      <c r="J50" s="118">
        <f t="shared" si="14"/>
        <v>0</v>
      </c>
      <c r="K50" s="213">
        <f t="shared" si="15"/>
        <v>0</v>
      </c>
      <c r="L50" s="210"/>
      <c r="M50" s="210"/>
      <c r="N50" s="210"/>
      <c r="O50" s="99"/>
    </row>
    <row r="51" spans="2:15" ht="15" hidden="1" customHeight="1">
      <c r="B51" s="58"/>
      <c r="C51" s="94"/>
      <c r="D51" s="166">
        <f t="shared" si="8"/>
        <v>0</v>
      </c>
      <c r="E51" s="157">
        <f t="shared" si="9"/>
        <v>0</v>
      </c>
      <c r="F51" s="118">
        <f t="shared" si="10"/>
        <v>0</v>
      </c>
      <c r="G51" s="118">
        <f t="shared" si="11"/>
        <v>0</v>
      </c>
      <c r="H51" s="118">
        <f t="shared" si="12"/>
        <v>0</v>
      </c>
      <c r="I51" s="118">
        <f t="shared" si="13"/>
        <v>0</v>
      </c>
      <c r="J51" s="118">
        <f t="shared" si="14"/>
        <v>0</v>
      </c>
      <c r="K51" s="213">
        <f t="shared" si="15"/>
        <v>0</v>
      </c>
      <c r="L51" s="210"/>
      <c r="M51" s="210"/>
      <c r="N51" s="210"/>
      <c r="O51" s="99"/>
    </row>
    <row r="52" spans="2:15" ht="15" hidden="1" customHeight="1">
      <c r="B52" s="58"/>
      <c r="C52" s="94"/>
      <c r="D52" s="166">
        <f t="shared" si="8"/>
        <v>0</v>
      </c>
      <c r="E52" s="157">
        <f t="shared" si="9"/>
        <v>0</v>
      </c>
      <c r="F52" s="118">
        <f t="shared" si="10"/>
        <v>0</v>
      </c>
      <c r="G52" s="118">
        <f t="shared" si="11"/>
        <v>0</v>
      </c>
      <c r="H52" s="118">
        <f t="shared" si="12"/>
        <v>0</v>
      </c>
      <c r="I52" s="118">
        <f t="shared" si="13"/>
        <v>0</v>
      </c>
      <c r="J52" s="118">
        <f t="shared" si="14"/>
        <v>0</v>
      </c>
      <c r="K52" s="213">
        <f t="shared" si="15"/>
        <v>0</v>
      </c>
      <c r="L52" s="210"/>
      <c r="M52" s="210"/>
      <c r="N52" s="210"/>
      <c r="O52" s="99"/>
    </row>
    <row r="53" spans="2:15" ht="15" hidden="1" customHeight="1">
      <c r="B53" s="58"/>
      <c r="C53" s="94"/>
      <c r="D53" s="166">
        <f t="shared" si="8"/>
        <v>0</v>
      </c>
      <c r="E53" s="157">
        <f t="shared" si="9"/>
        <v>0</v>
      </c>
      <c r="F53" s="118">
        <f t="shared" si="10"/>
        <v>0</v>
      </c>
      <c r="G53" s="118">
        <f t="shared" si="11"/>
        <v>0</v>
      </c>
      <c r="H53" s="118">
        <f t="shared" si="12"/>
        <v>0</v>
      </c>
      <c r="I53" s="118">
        <f t="shared" si="13"/>
        <v>0</v>
      </c>
      <c r="J53" s="118">
        <f t="shared" si="14"/>
        <v>0</v>
      </c>
      <c r="K53" s="213">
        <f t="shared" si="15"/>
        <v>0</v>
      </c>
      <c r="L53" s="210"/>
      <c r="M53" s="210"/>
      <c r="N53" s="210"/>
      <c r="O53" s="99"/>
    </row>
    <row r="54" spans="2:15" ht="15" hidden="1" customHeight="1">
      <c r="B54" s="58"/>
      <c r="C54" s="94"/>
      <c r="D54" s="166">
        <f t="shared" si="8"/>
        <v>0</v>
      </c>
      <c r="E54" s="157">
        <f t="shared" si="9"/>
        <v>0</v>
      </c>
      <c r="F54" s="118">
        <f t="shared" si="10"/>
        <v>0</v>
      </c>
      <c r="G54" s="118">
        <f t="shared" si="11"/>
        <v>0</v>
      </c>
      <c r="H54" s="118">
        <f t="shared" si="12"/>
        <v>0</v>
      </c>
      <c r="I54" s="118">
        <f t="shared" si="13"/>
        <v>0</v>
      </c>
      <c r="J54" s="118">
        <f t="shared" si="14"/>
        <v>0</v>
      </c>
      <c r="K54" s="213">
        <f t="shared" si="15"/>
        <v>0</v>
      </c>
      <c r="L54" s="210"/>
      <c r="M54" s="210"/>
      <c r="N54" s="210"/>
      <c r="O54" s="99"/>
    </row>
    <row r="55" spans="2:15" ht="15" hidden="1" customHeight="1">
      <c r="B55" s="58"/>
      <c r="C55" s="94"/>
      <c r="D55" s="166">
        <f t="shared" si="8"/>
        <v>0</v>
      </c>
      <c r="E55" s="157">
        <f t="shared" si="9"/>
        <v>0</v>
      </c>
      <c r="F55" s="118">
        <f t="shared" si="10"/>
        <v>0</v>
      </c>
      <c r="G55" s="118">
        <f t="shared" si="11"/>
        <v>0</v>
      </c>
      <c r="H55" s="118">
        <f t="shared" si="12"/>
        <v>0</v>
      </c>
      <c r="I55" s="118">
        <f t="shared" si="13"/>
        <v>0</v>
      </c>
      <c r="J55" s="118">
        <f t="shared" si="14"/>
        <v>0</v>
      </c>
      <c r="K55" s="213">
        <f t="shared" si="15"/>
        <v>0</v>
      </c>
      <c r="L55" s="210"/>
      <c r="M55" s="210"/>
      <c r="N55" s="210"/>
      <c r="O55" s="99"/>
    </row>
    <row r="56" spans="2:15" ht="15" hidden="1" customHeight="1">
      <c r="B56" s="58"/>
      <c r="C56" s="94"/>
      <c r="D56" s="166">
        <f t="shared" si="8"/>
        <v>0</v>
      </c>
      <c r="E56" s="157">
        <f t="shared" si="9"/>
        <v>0</v>
      </c>
      <c r="F56" s="118">
        <f t="shared" si="10"/>
        <v>0</v>
      </c>
      <c r="G56" s="118">
        <f t="shared" si="11"/>
        <v>0</v>
      </c>
      <c r="H56" s="118">
        <f t="shared" si="12"/>
        <v>0</v>
      </c>
      <c r="I56" s="118">
        <f t="shared" si="13"/>
        <v>0</v>
      </c>
      <c r="J56" s="118">
        <f t="shared" si="14"/>
        <v>0</v>
      </c>
      <c r="K56" s="213">
        <f t="shared" si="15"/>
        <v>0</v>
      </c>
      <c r="L56" s="210"/>
      <c r="M56" s="210"/>
      <c r="N56" s="210"/>
      <c r="O56" s="99"/>
    </row>
    <row r="57" spans="2:15" ht="15" hidden="1" customHeight="1">
      <c r="B57" s="58"/>
      <c r="C57" s="94"/>
      <c r="D57" s="166">
        <f t="shared" si="8"/>
        <v>0</v>
      </c>
      <c r="E57" s="157">
        <f t="shared" si="9"/>
        <v>0</v>
      </c>
      <c r="F57" s="118">
        <f t="shared" si="10"/>
        <v>0</v>
      </c>
      <c r="G57" s="118">
        <f t="shared" si="11"/>
        <v>0</v>
      </c>
      <c r="H57" s="118">
        <f t="shared" si="12"/>
        <v>0</v>
      </c>
      <c r="I57" s="118">
        <f t="shared" si="13"/>
        <v>0</v>
      </c>
      <c r="J57" s="118">
        <f t="shared" si="14"/>
        <v>0</v>
      </c>
      <c r="K57" s="213">
        <f t="shared" si="15"/>
        <v>0</v>
      </c>
      <c r="L57" s="210"/>
      <c r="M57" s="210"/>
      <c r="N57" s="210"/>
      <c r="O57" s="99"/>
    </row>
    <row r="58" spans="2:15" ht="15" hidden="1" customHeight="1">
      <c r="B58" s="58"/>
      <c r="C58" s="94"/>
      <c r="D58" s="166">
        <f t="shared" si="8"/>
        <v>0</v>
      </c>
      <c r="E58" s="157">
        <f t="shared" si="9"/>
        <v>0</v>
      </c>
      <c r="F58" s="118">
        <f t="shared" si="10"/>
        <v>0</v>
      </c>
      <c r="G58" s="118">
        <f t="shared" si="11"/>
        <v>0</v>
      </c>
      <c r="H58" s="118">
        <f t="shared" si="12"/>
        <v>0</v>
      </c>
      <c r="I58" s="118">
        <f t="shared" si="13"/>
        <v>0</v>
      </c>
      <c r="J58" s="118">
        <f t="shared" si="14"/>
        <v>0</v>
      </c>
      <c r="K58" s="213">
        <f t="shared" si="15"/>
        <v>0</v>
      </c>
      <c r="L58" s="210"/>
      <c r="M58" s="210"/>
      <c r="N58" s="210"/>
      <c r="O58" s="99"/>
    </row>
    <row r="59" spans="2:15" ht="15" hidden="1" customHeight="1">
      <c r="B59" s="58"/>
      <c r="C59" s="94"/>
      <c r="D59" s="166">
        <f t="shared" si="8"/>
        <v>0</v>
      </c>
      <c r="E59" s="157">
        <f t="shared" si="9"/>
        <v>0</v>
      </c>
      <c r="F59" s="118">
        <f t="shared" si="10"/>
        <v>0</v>
      </c>
      <c r="G59" s="118">
        <f t="shared" si="11"/>
        <v>0</v>
      </c>
      <c r="H59" s="118">
        <f t="shared" si="12"/>
        <v>0</v>
      </c>
      <c r="I59" s="118">
        <f t="shared" si="13"/>
        <v>0</v>
      </c>
      <c r="J59" s="118">
        <f t="shared" si="14"/>
        <v>0</v>
      </c>
      <c r="K59" s="213">
        <f t="shared" si="15"/>
        <v>0</v>
      </c>
      <c r="L59" s="210"/>
      <c r="M59" s="210"/>
      <c r="N59" s="210"/>
      <c r="O59" s="99"/>
    </row>
    <row r="60" spans="2:15" ht="15" hidden="1" customHeight="1">
      <c r="B60" s="58"/>
      <c r="C60" s="94"/>
      <c r="D60" s="166">
        <f t="shared" si="8"/>
        <v>0</v>
      </c>
      <c r="E60" s="157">
        <f t="shared" si="9"/>
        <v>0</v>
      </c>
      <c r="F60" s="118">
        <f t="shared" si="10"/>
        <v>0</v>
      </c>
      <c r="G60" s="118">
        <f t="shared" si="11"/>
        <v>0</v>
      </c>
      <c r="H60" s="118">
        <f t="shared" si="12"/>
        <v>0</v>
      </c>
      <c r="I60" s="118">
        <f t="shared" si="13"/>
        <v>0</v>
      </c>
      <c r="J60" s="118">
        <f t="shared" si="14"/>
        <v>0</v>
      </c>
      <c r="K60" s="213">
        <f t="shared" si="15"/>
        <v>0</v>
      </c>
      <c r="L60" s="210"/>
      <c r="M60" s="210"/>
      <c r="N60" s="210"/>
      <c r="O60" s="99"/>
    </row>
    <row r="61" spans="2:15" ht="15" hidden="1" customHeight="1">
      <c r="B61" s="58"/>
      <c r="C61" s="94"/>
      <c r="D61" s="166">
        <f t="shared" si="8"/>
        <v>0</v>
      </c>
      <c r="E61" s="157">
        <f t="shared" si="9"/>
        <v>0</v>
      </c>
      <c r="F61" s="118">
        <f t="shared" si="10"/>
        <v>0</v>
      </c>
      <c r="G61" s="118">
        <f t="shared" si="11"/>
        <v>0</v>
      </c>
      <c r="H61" s="118">
        <f t="shared" si="12"/>
        <v>0</v>
      </c>
      <c r="I61" s="118">
        <f t="shared" si="13"/>
        <v>0</v>
      </c>
      <c r="J61" s="118">
        <f t="shared" si="14"/>
        <v>0</v>
      </c>
      <c r="K61" s="213">
        <f t="shared" si="15"/>
        <v>0</v>
      </c>
      <c r="L61" s="210"/>
      <c r="M61" s="210"/>
      <c r="N61" s="210"/>
      <c r="O61" s="99"/>
    </row>
    <row r="62" spans="2:15" ht="15" hidden="1" customHeight="1">
      <c r="B62" s="58"/>
      <c r="C62" s="94"/>
      <c r="D62" s="166">
        <f t="shared" si="8"/>
        <v>0</v>
      </c>
      <c r="E62" s="157">
        <f t="shared" si="9"/>
        <v>0</v>
      </c>
      <c r="F62" s="118">
        <f t="shared" si="10"/>
        <v>0</v>
      </c>
      <c r="G62" s="118">
        <f t="shared" si="11"/>
        <v>0</v>
      </c>
      <c r="H62" s="118">
        <f t="shared" si="12"/>
        <v>0</v>
      </c>
      <c r="I62" s="118">
        <f t="shared" si="13"/>
        <v>0</v>
      </c>
      <c r="J62" s="118">
        <f t="shared" si="14"/>
        <v>0</v>
      </c>
      <c r="K62" s="213">
        <f t="shared" si="15"/>
        <v>0</v>
      </c>
      <c r="L62" s="210"/>
      <c r="M62" s="210"/>
      <c r="N62" s="210"/>
      <c r="O62" s="99"/>
    </row>
    <row r="63" spans="2:15" ht="15" hidden="1" customHeight="1">
      <c r="B63" s="58"/>
      <c r="C63" s="94"/>
      <c r="D63" s="166">
        <f t="shared" ref="D63:D84" si="16">SUM(F63:N63)</f>
        <v>0</v>
      </c>
      <c r="E63" s="157">
        <f t="shared" si="9"/>
        <v>0</v>
      </c>
      <c r="F63" s="118">
        <f t="shared" si="10"/>
        <v>0</v>
      </c>
      <c r="G63" s="118">
        <f t="shared" si="11"/>
        <v>0</v>
      </c>
      <c r="H63" s="118">
        <f t="shared" si="12"/>
        <v>0</v>
      </c>
      <c r="I63" s="118">
        <f t="shared" si="13"/>
        <v>0</v>
      </c>
      <c r="J63" s="118">
        <f t="shared" si="14"/>
        <v>0</v>
      </c>
      <c r="K63" s="213">
        <f t="shared" si="15"/>
        <v>0</v>
      </c>
      <c r="L63" s="210"/>
      <c r="M63" s="210"/>
      <c r="N63" s="210"/>
      <c r="O63" s="99"/>
    </row>
    <row r="64" spans="2:15" ht="15" hidden="1" customHeight="1">
      <c r="B64" s="58"/>
      <c r="C64" s="94"/>
      <c r="D64" s="166">
        <f t="shared" si="16"/>
        <v>0</v>
      </c>
      <c r="E64" s="157">
        <f t="shared" si="9"/>
        <v>0</v>
      </c>
      <c r="F64" s="118">
        <f t="shared" si="10"/>
        <v>0</v>
      </c>
      <c r="G64" s="118">
        <f t="shared" si="11"/>
        <v>0</v>
      </c>
      <c r="H64" s="118">
        <f t="shared" si="12"/>
        <v>0</v>
      </c>
      <c r="I64" s="118">
        <f t="shared" si="13"/>
        <v>0</v>
      </c>
      <c r="J64" s="118">
        <f t="shared" si="14"/>
        <v>0</v>
      </c>
      <c r="K64" s="213">
        <f t="shared" si="15"/>
        <v>0</v>
      </c>
      <c r="L64" s="210"/>
      <c r="M64" s="210"/>
      <c r="N64" s="210"/>
      <c r="O64" s="99"/>
    </row>
    <row r="65" spans="2:15" hidden="1">
      <c r="B65" s="58"/>
      <c r="C65" s="94"/>
      <c r="D65" s="166">
        <f t="shared" si="16"/>
        <v>0</v>
      </c>
      <c r="E65" s="157">
        <f t="shared" si="9"/>
        <v>0</v>
      </c>
      <c r="F65" s="118">
        <f t="shared" si="10"/>
        <v>0</v>
      </c>
      <c r="G65" s="118">
        <f t="shared" si="11"/>
        <v>0</v>
      </c>
      <c r="H65" s="118">
        <f t="shared" si="12"/>
        <v>0</v>
      </c>
      <c r="I65" s="118">
        <f t="shared" si="13"/>
        <v>0</v>
      </c>
      <c r="J65" s="118">
        <f t="shared" si="14"/>
        <v>0</v>
      </c>
      <c r="K65" s="213">
        <f t="shared" si="15"/>
        <v>0</v>
      </c>
      <c r="L65" s="210"/>
      <c r="M65" s="210"/>
      <c r="N65" s="210"/>
      <c r="O65" s="99"/>
    </row>
    <row r="66" spans="2:15" hidden="1">
      <c r="B66" s="58"/>
      <c r="C66" s="94"/>
      <c r="D66" s="166">
        <f t="shared" si="16"/>
        <v>0</v>
      </c>
      <c r="E66" s="157">
        <f t="shared" si="9"/>
        <v>0</v>
      </c>
      <c r="F66" s="118">
        <f t="shared" si="10"/>
        <v>0</v>
      </c>
      <c r="G66" s="118">
        <f t="shared" si="11"/>
        <v>0</v>
      </c>
      <c r="H66" s="118">
        <f t="shared" si="12"/>
        <v>0</v>
      </c>
      <c r="I66" s="118">
        <f t="shared" si="13"/>
        <v>0</v>
      </c>
      <c r="J66" s="118">
        <f t="shared" si="14"/>
        <v>0</v>
      </c>
      <c r="K66" s="213">
        <f t="shared" si="15"/>
        <v>0</v>
      </c>
      <c r="L66" s="210"/>
      <c r="M66" s="210"/>
      <c r="N66" s="210"/>
      <c r="O66" s="99"/>
    </row>
    <row r="67" spans="2:15" hidden="1">
      <c r="B67" s="58"/>
      <c r="C67" s="94"/>
      <c r="D67" s="166">
        <f t="shared" si="16"/>
        <v>0</v>
      </c>
      <c r="E67" s="157">
        <f t="shared" si="9"/>
        <v>0</v>
      </c>
      <c r="F67" s="118">
        <f t="shared" si="10"/>
        <v>0</v>
      </c>
      <c r="G67" s="118">
        <f t="shared" si="11"/>
        <v>0</v>
      </c>
      <c r="H67" s="118">
        <f t="shared" si="12"/>
        <v>0</v>
      </c>
      <c r="I67" s="118">
        <f t="shared" si="13"/>
        <v>0</v>
      </c>
      <c r="J67" s="118">
        <f t="shared" si="14"/>
        <v>0</v>
      </c>
      <c r="K67" s="213">
        <f t="shared" si="15"/>
        <v>0</v>
      </c>
      <c r="L67" s="210"/>
      <c r="M67" s="210"/>
      <c r="N67" s="210"/>
      <c r="O67" s="99"/>
    </row>
    <row r="68" spans="2:15" hidden="1">
      <c r="B68" s="58"/>
      <c r="C68" s="94"/>
      <c r="D68" s="166">
        <f t="shared" si="16"/>
        <v>0</v>
      </c>
      <c r="E68" s="157">
        <f t="shared" si="9"/>
        <v>0</v>
      </c>
      <c r="F68" s="118">
        <f t="shared" si="10"/>
        <v>0</v>
      </c>
      <c r="G68" s="118">
        <f t="shared" si="11"/>
        <v>0</v>
      </c>
      <c r="H68" s="118">
        <f t="shared" si="12"/>
        <v>0</v>
      </c>
      <c r="I68" s="118">
        <f t="shared" si="13"/>
        <v>0</v>
      </c>
      <c r="J68" s="118">
        <f t="shared" si="14"/>
        <v>0</v>
      </c>
      <c r="K68" s="213">
        <f t="shared" si="15"/>
        <v>0</v>
      </c>
      <c r="L68" s="210"/>
      <c r="M68" s="210"/>
      <c r="N68" s="210"/>
      <c r="O68" s="99"/>
    </row>
    <row r="69" spans="2:15" hidden="1">
      <c r="B69" s="58"/>
      <c r="C69" s="94"/>
      <c r="D69" s="166">
        <f t="shared" si="16"/>
        <v>0</v>
      </c>
      <c r="E69" s="157">
        <f t="shared" si="9"/>
        <v>0</v>
      </c>
      <c r="F69" s="118">
        <f t="shared" si="10"/>
        <v>0</v>
      </c>
      <c r="G69" s="118">
        <f t="shared" si="11"/>
        <v>0</v>
      </c>
      <c r="H69" s="118">
        <f t="shared" si="12"/>
        <v>0</v>
      </c>
      <c r="I69" s="118">
        <f t="shared" si="13"/>
        <v>0</v>
      </c>
      <c r="J69" s="118">
        <f t="shared" si="14"/>
        <v>0</v>
      </c>
      <c r="K69" s="213">
        <f t="shared" si="15"/>
        <v>0</v>
      </c>
      <c r="L69" s="210"/>
      <c r="M69" s="210"/>
      <c r="N69" s="210"/>
      <c r="O69" s="99"/>
    </row>
    <row r="70" spans="2:15" hidden="1">
      <c r="B70" s="58"/>
      <c r="C70" s="94"/>
      <c r="D70" s="166">
        <f t="shared" si="16"/>
        <v>0</v>
      </c>
      <c r="E70" s="157">
        <f t="shared" si="9"/>
        <v>0</v>
      </c>
      <c r="F70" s="118">
        <f t="shared" ref="F70:F84" si="17">IFERROR(VLOOKUP(C70,$C$93:$D$134,2,FALSE),0)</f>
        <v>0</v>
      </c>
      <c r="G70" s="118">
        <f t="shared" ref="G70:G84" si="18">IFERROR(VLOOKUP(C70,$G$93:$H$134,2,FALSE),0)</f>
        <v>0</v>
      </c>
      <c r="H70" s="118">
        <f t="shared" ref="H70:H84" si="19">IFERROR(VLOOKUP(C70,$K$93:$L$134,2,FALSE),0)</f>
        <v>0</v>
      </c>
      <c r="I70" s="118">
        <f t="shared" ref="I70:I84" si="20">IFERROR(VLOOKUP(C70,$O$93:$P$134,2,FALSE),0)</f>
        <v>0</v>
      </c>
      <c r="J70" s="118">
        <f t="shared" ref="J70:J84" si="21">IFERROR(VLOOKUP(C70,$S$93:$T$134,2,FALSE),0)</f>
        <v>0</v>
      </c>
      <c r="K70" s="213">
        <f t="shared" ref="K70:K84" si="22">IFERROR(VLOOKUP(C70,$W$93:$X$134,2,FALSE),0)</f>
        <v>0</v>
      </c>
      <c r="L70" s="210"/>
      <c r="M70" s="210"/>
      <c r="N70" s="210"/>
      <c r="O70" s="99"/>
    </row>
    <row r="71" spans="2:15" hidden="1">
      <c r="B71" s="58"/>
      <c r="C71" s="94"/>
      <c r="D71" s="166">
        <f t="shared" si="16"/>
        <v>0</v>
      </c>
      <c r="E71" s="157">
        <f t="shared" si="9"/>
        <v>0</v>
      </c>
      <c r="F71" s="118">
        <f t="shared" si="17"/>
        <v>0</v>
      </c>
      <c r="G71" s="118">
        <f t="shared" si="18"/>
        <v>0</v>
      </c>
      <c r="H71" s="118">
        <f t="shared" si="19"/>
        <v>0</v>
      </c>
      <c r="I71" s="118">
        <f t="shared" si="20"/>
        <v>0</v>
      </c>
      <c r="J71" s="118">
        <f t="shared" si="21"/>
        <v>0</v>
      </c>
      <c r="K71" s="213">
        <f t="shared" si="22"/>
        <v>0</v>
      </c>
      <c r="L71" s="210"/>
      <c r="M71" s="210"/>
      <c r="N71" s="210"/>
      <c r="O71" s="99"/>
    </row>
    <row r="72" spans="2:15" hidden="1">
      <c r="B72" s="58"/>
      <c r="C72" s="94"/>
      <c r="D72" s="166">
        <f t="shared" si="16"/>
        <v>0</v>
      </c>
      <c r="E72" s="157">
        <f t="shared" si="9"/>
        <v>0</v>
      </c>
      <c r="F72" s="118">
        <f t="shared" si="17"/>
        <v>0</v>
      </c>
      <c r="G72" s="118">
        <f t="shared" si="18"/>
        <v>0</v>
      </c>
      <c r="H72" s="118">
        <f t="shared" si="19"/>
        <v>0</v>
      </c>
      <c r="I72" s="118">
        <f t="shared" si="20"/>
        <v>0</v>
      </c>
      <c r="J72" s="118">
        <f t="shared" si="21"/>
        <v>0</v>
      </c>
      <c r="K72" s="213">
        <f t="shared" si="22"/>
        <v>0</v>
      </c>
      <c r="L72" s="210"/>
      <c r="M72" s="210"/>
      <c r="N72" s="210"/>
      <c r="O72" s="99"/>
    </row>
    <row r="73" spans="2:15" hidden="1">
      <c r="B73" s="58"/>
      <c r="C73" s="94"/>
      <c r="D73" s="166">
        <f t="shared" si="16"/>
        <v>0</v>
      </c>
      <c r="E73" s="157">
        <f t="shared" si="9"/>
        <v>0</v>
      </c>
      <c r="F73" s="118">
        <f t="shared" si="17"/>
        <v>0</v>
      </c>
      <c r="G73" s="118">
        <f t="shared" si="18"/>
        <v>0</v>
      </c>
      <c r="H73" s="118">
        <f t="shared" si="19"/>
        <v>0</v>
      </c>
      <c r="I73" s="118">
        <f t="shared" si="20"/>
        <v>0</v>
      </c>
      <c r="J73" s="118">
        <f t="shared" si="21"/>
        <v>0</v>
      </c>
      <c r="K73" s="213">
        <f t="shared" si="22"/>
        <v>0</v>
      </c>
      <c r="L73" s="210"/>
      <c r="M73" s="210"/>
      <c r="N73" s="210"/>
      <c r="O73" s="99"/>
    </row>
    <row r="74" spans="2:15" hidden="1">
      <c r="B74" s="58"/>
      <c r="C74" s="94"/>
      <c r="D74" s="166">
        <f t="shared" si="16"/>
        <v>0</v>
      </c>
      <c r="E74" s="157">
        <f t="shared" si="9"/>
        <v>0</v>
      </c>
      <c r="F74" s="118">
        <f t="shared" si="17"/>
        <v>0</v>
      </c>
      <c r="G74" s="118">
        <f t="shared" si="18"/>
        <v>0</v>
      </c>
      <c r="H74" s="118">
        <f t="shared" si="19"/>
        <v>0</v>
      </c>
      <c r="I74" s="118">
        <f t="shared" si="20"/>
        <v>0</v>
      </c>
      <c r="J74" s="118">
        <f t="shared" si="21"/>
        <v>0</v>
      </c>
      <c r="K74" s="213">
        <f t="shared" si="22"/>
        <v>0</v>
      </c>
      <c r="L74" s="210"/>
      <c r="M74" s="210"/>
      <c r="N74" s="210"/>
      <c r="O74" s="99"/>
    </row>
    <row r="75" spans="2:15" hidden="1">
      <c r="B75" s="58"/>
      <c r="C75" s="94"/>
      <c r="D75" s="166">
        <f t="shared" si="16"/>
        <v>0</v>
      </c>
      <c r="E75" s="157">
        <f t="shared" si="9"/>
        <v>0</v>
      </c>
      <c r="F75" s="118">
        <f t="shared" si="17"/>
        <v>0</v>
      </c>
      <c r="G75" s="118">
        <f t="shared" si="18"/>
        <v>0</v>
      </c>
      <c r="H75" s="118">
        <f t="shared" si="19"/>
        <v>0</v>
      </c>
      <c r="I75" s="118">
        <f t="shared" si="20"/>
        <v>0</v>
      </c>
      <c r="J75" s="118">
        <f t="shared" si="21"/>
        <v>0</v>
      </c>
      <c r="K75" s="213">
        <f t="shared" si="22"/>
        <v>0</v>
      </c>
      <c r="L75" s="210"/>
      <c r="M75" s="210"/>
      <c r="N75" s="210"/>
      <c r="O75" s="99"/>
    </row>
    <row r="76" spans="2:15" ht="15" hidden="1">
      <c r="B76" s="58"/>
      <c r="C76" s="95"/>
      <c r="D76" s="166">
        <f t="shared" si="16"/>
        <v>0</v>
      </c>
      <c r="E76" s="157">
        <f t="shared" ref="E76:E84" si="23">SUM(F76:K76)-MIN(F76:J76)</f>
        <v>0</v>
      </c>
      <c r="F76" s="118">
        <f t="shared" si="17"/>
        <v>0</v>
      </c>
      <c r="G76" s="118">
        <f t="shared" si="18"/>
        <v>0</v>
      </c>
      <c r="H76" s="118">
        <f t="shared" si="19"/>
        <v>0</v>
      </c>
      <c r="I76" s="118">
        <f t="shared" si="20"/>
        <v>0</v>
      </c>
      <c r="J76" s="118">
        <f t="shared" si="21"/>
        <v>0</v>
      </c>
      <c r="K76" s="213">
        <f t="shared" si="22"/>
        <v>0</v>
      </c>
      <c r="L76" s="210"/>
      <c r="M76" s="210"/>
      <c r="N76" s="210"/>
      <c r="O76" s="99"/>
    </row>
    <row r="77" spans="2:15" ht="15" hidden="1">
      <c r="B77" s="58"/>
      <c r="C77" s="95"/>
      <c r="D77" s="166">
        <f t="shared" si="16"/>
        <v>0</v>
      </c>
      <c r="E77" s="157">
        <f t="shared" si="23"/>
        <v>0</v>
      </c>
      <c r="F77" s="118">
        <f t="shared" si="17"/>
        <v>0</v>
      </c>
      <c r="G77" s="118">
        <f t="shared" si="18"/>
        <v>0</v>
      </c>
      <c r="H77" s="118">
        <f t="shared" si="19"/>
        <v>0</v>
      </c>
      <c r="I77" s="118">
        <f t="shared" si="20"/>
        <v>0</v>
      </c>
      <c r="J77" s="118">
        <f t="shared" si="21"/>
        <v>0</v>
      </c>
      <c r="K77" s="213">
        <f t="shared" si="22"/>
        <v>0</v>
      </c>
      <c r="L77" s="210"/>
      <c r="M77" s="210"/>
      <c r="N77" s="210"/>
      <c r="O77" s="99"/>
    </row>
    <row r="78" spans="2:15" ht="15" hidden="1">
      <c r="B78" s="58"/>
      <c r="C78" s="95"/>
      <c r="D78" s="166">
        <f t="shared" si="16"/>
        <v>0</v>
      </c>
      <c r="E78" s="157">
        <f t="shared" si="23"/>
        <v>0</v>
      </c>
      <c r="F78" s="118">
        <f t="shared" si="17"/>
        <v>0</v>
      </c>
      <c r="G78" s="118">
        <f t="shared" si="18"/>
        <v>0</v>
      </c>
      <c r="H78" s="118">
        <f t="shared" si="19"/>
        <v>0</v>
      </c>
      <c r="I78" s="118">
        <f t="shared" si="20"/>
        <v>0</v>
      </c>
      <c r="J78" s="118">
        <f t="shared" si="21"/>
        <v>0</v>
      </c>
      <c r="K78" s="213">
        <f t="shared" si="22"/>
        <v>0</v>
      </c>
      <c r="L78" s="210"/>
      <c r="M78" s="210"/>
      <c r="N78" s="210"/>
      <c r="O78" s="99"/>
    </row>
    <row r="79" spans="2:15" ht="15" hidden="1">
      <c r="B79" s="58"/>
      <c r="C79" s="95"/>
      <c r="D79" s="166">
        <f t="shared" si="16"/>
        <v>0</v>
      </c>
      <c r="E79" s="157">
        <f t="shared" si="23"/>
        <v>0</v>
      </c>
      <c r="F79" s="118">
        <f t="shared" si="17"/>
        <v>0</v>
      </c>
      <c r="G79" s="118">
        <f t="shared" si="18"/>
        <v>0</v>
      </c>
      <c r="H79" s="118">
        <f t="shared" si="19"/>
        <v>0</v>
      </c>
      <c r="I79" s="118">
        <f t="shared" si="20"/>
        <v>0</v>
      </c>
      <c r="J79" s="118">
        <f t="shared" si="21"/>
        <v>0</v>
      </c>
      <c r="K79" s="213">
        <f t="shared" si="22"/>
        <v>0</v>
      </c>
      <c r="L79" s="210"/>
      <c r="M79" s="210"/>
      <c r="N79" s="210"/>
      <c r="O79" s="99"/>
    </row>
    <row r="80" spans="2:15" ht="15" hidden="1">
      <c r="B80" s="58"/>
      <c r="C80" s="95"/>
      <c r="D80" s="166">
        <f t="shared" si="16"/>
        <v>0</v>
      </c>
      <c r="E80" s="157">
        <f t="shared" si="23"/>
        <v>0</v>
      </c>
      <c r="F80" s="118">
        <f t="shared" si="17"/>
        <v>0</v>
      </c>
      <c r="G80" s="118">
        <f t="shared" si="18"/>
        <v>0</v>
      </c>
      <c r="H80" s="118">
        <f t="shared" si="19"/>
        <v>0</v>
      </c>
      <c r="I80" s="118">
        <f t="shared" si="20"/>
        <v>0</v>
      </c>
      <c r="J80" s="118">
        <f t="shared" si="21"/>
        <v>0</v>
      </c>
      <c r="K80" s="213">
        <f t="shared" si="22"/>
        <v>0</v>
      </c>
      <c r="L80" s="210"/>
      <c r="M80" s="210"/>
      <c r="N80" s="210"/>
      <c r="O80" s="99"/>
    </row>
    <row r="81" spans="2:25" ht="15" hidden="1">
      <c r="B81" s="58"/>
      <c r="C81" s="95"/>
      <c r="D81" s="166">
        <f t="shared" si="16"/>
        <v>0</v>
      </c>
      <c r="E81" s="157">
        <f t="shared" si="23"/>
        <v>0</v>
      </c>
      <c r="F81" s="118">
        <f t="shared" si="17"/>
        <v>0</v>
      </c>
      <c r="G81" s="118">
        <f t="shared" si="18"/>
        <v>0</v>
      </c>
      <c r="H81" s="118">
        <f t="shared" si="19"/>
        <v>0</v>
      </c>
      <c r="I81" s="118">
        <f t="shared" si="20"/>
        <v>0</v>
      </c>
      <c r="J81" s="118">
        <f t="shared" si="21"/>
        <v>0</v>
      </c>
      <c r="K81" s="213">
        <f t="shared" si="22"/>
        <v>0</v>
      </c>
      <c r="L81" s="210"/>
      <c r="M81" s="210"/>
      <c r="N81" s="210"/>
      <c r="O81" s="99"/>
    </row>
    <row r="82" spans="2:25" ht="15" hidden="1">
      <c r="B82" s="58"/>
      <c r="C82" s="95"/>
      <c r="D82" s="166">
        <f t="shared" si="16"/>
        <v>0</v>
      </c>
      <c r="E82" s="157">
        <f t="shared" si="23"/>
        <v>0</v>
      </c>
      <c r="F82" s="118">
        <f t="shared" si="17"/>
        <v>0</v>
      </c>
      <c r="G82" s="118">
        <f t="shared" si="18"/>
        <v>0</v>
      </c>
      <c r="H82" s="118">
        <f t="shared" si="19"/>
        <v>0</v>
      </c>
      <c r="I82" s="118">
        <f t="shared" si="20"/>
        <v>0</v>
      </c>
      <c r="J82" s="118">
        <f t="shared" si="21"/>
        <v>0</v>
      </c>
      <c r="K82" s="213">
        <f t="shared" si="22"/>
        <v>0</v>
      </c>
      <c r="L82" s="210"/>
      <c r="M82" s="210"/>
      <c r="N82" s="210"/>
      <c r="O82" s="99"/>
    </row>
    <row r="83" spans="2:25" ht="15" hidden="1">
      <c r="B83" s="58"/>
      <c r="C83" s="95"/>
      <c r="D83" s="166">
        <f t="shared" si="16"/>
        <v>0</v>
      </c>
      <c r="E83" s="157">
        <f t="shared" si="23"/>
        <v>0</v>
      </c>
      <c r="F83" s="118">
        <f t="shared" si="17"/>
        <v>0</v>
      </c>
      <c r="G83" s="118">
        <f t="shared" si="18"/>
        <v>0</v>
      </c>
      <c r="H83" s="118">
        <f t="shared" si="19"/>
        <v>0</v>
      </c>
      <c r="I83" s="118">
        <f t="shared" si="20"/>
        <v>0</v>
      </c>
      <c r="J83" s="118">
        <f t="shared" si="21"/>
        <v>0</v>
      </c>
      <c r="K83" s="213">
        <f t="shared" si="22"/>
        <v>0</v>
      </c>
      <c r="L83" s="210"/>
      <c r="M83" s="210"/>
      <c r="N83" s="210"/>
      <c r="O83" s="99"/>
    </row>
    <row r="84" spans="2:25" ht="15" hidden="1">
      <c r="B84" s="51"/>
      <c r="C84" s="95"/>
      <c r="D84" s="166">
        <f t="shared" si="16"/>
        <v>0</v>
      </c>
      <c r="E84" s="157">
        <f t="shared" si="23"/>
        <v>0</v>
      </c>
      <c r="F84" s="118">
        <f t="shared" si="17"/>
        <v>0</v>
      </c>
      <c r="G84" s="118">
        <f t="shared" si="18"/>
        <v>0</v>
      </c>
      <c r="H84" s="118">
        <f t="shared" si="19"/>
        <v>0</v>
      </c>
      <c r="I84" s="118">
        <f t="shared" si="20"/>
        <v>0</v>
      </c>
      <c r="J84" s="118">
        <f t="shared" si="21"/>
        <v>0</v>
      </c>
      <c r="K84" s="213">
        <f t="shared" si="22"/>
        <v>0</v>
      </c>
      <c r="L84" s="210"/>
      <c r="M84" s="210"/>
      <c r="N84" s="210"/>
      <c r="O84" s="99"/>
    </row>
    <row r="85" spans="2:25">
      <c r="N85" s="210"/>
      <c r="O85" s="210"/>
      <c r="P85" s="210"/>
    </row>
    <row r="88" spans="2:25" ht="13.5" thickBot="1"/>
    <row r="89" spans="2:25">
      <c r="B89" s="236" t="s">
        <v>152</v>
      </c>
      <c r="C89" s="237"/>
      <c r="D89" s="237"/>
      <c r="E89" s="238"/>
      <c r="F89" s="245" t="s">
        <v>153</v>
      </c>
      <c r="G89" s="246"/>
      <c r="H89" s="246"/>
      <c r="I89" s="247"/>
      <c r="J89" s="245" t="s">
        <v>51</v>
      </c>
      <c r="K89" s="246"/>
      <c r="L89" s="246"/>
      <c r="M89" s="247"/>
      <c r="N89" s="233" t="s">
        <v>154</v>
      </c>
      <c r="O89" s="234"/>
      <c r="P89" s="234"/>
      <c r="Q89" s="235"/>
      <c r="R89" s="233" t="s">
        <v>155</v>
      </c>
      <c r="S89" s="234"/>
      <c r="T89" s="234"/>
      <c r="U89" s="235"/>
      <c r="V89" s="233" t="s">
        <v>156</v>
      </c>
      <c r="W89" s="234"/>
      <c r="X89" s="234"/>
      <c r="Y89" s="235"/>
    </row>
    <row r="90" spans="2:25">
      <c r="B90" s="143"/>
      <c r="C90" s="138"/>
      <c r="D90" s="138"/>
      <c r="F90" s="110"/>
      <c r="I90" s="109"/>
      <c r="J90" s="110"/>
      <c r="M90" s="109"/>
      <c r="N90" s="110"/>
      <c r="Q90" s="144"/>
      <c r="R90" s="102"/>
      <c r="U90" s="144"/>
      <c r="V90" s="102"/>
      <c r="W90" s="212"/>
      <c r="X90" s="212"/>
      <c r="Y90" s="144"/>
    </row>
    <row r="91" spans="2:25">
      <c r="B91" s="102" t="s">
        <v>160</v>
      </c>
      <c r="C91" s="99" t="s">
        <v>157</v>
      </c>
      <c r="D91" s="99" t="s">
        <v>161</v>
      </c>
      <c r="E91" s="109" t="s">
        <v>172</v>
      </c>
      <c r="F91" s="110" t="s">
        <v>160</v>
      </c>
      <c r="G91" s="108" t="s">
        <v>157</v>
      </c>
      <c r="H91" s="108" t="s">
        <v>161</v>
      </c>
      <c r="I91" s="109" t="s">
        <v>172</v>
      </c>
      <c r="J91" s="110" t="s">
        <v>160</v>
      </c>
      <c r="K91" s="108" t="s">
        <v>157</v>
      </c>
      <c r="L91" s="108" t="s">
        <v>161</v>
      </c>
      <c r="M91" s="109" t="s">
        <v>172</v>
      </c>
      <c r="N91" s="110" t="s">
        <v>160</v>
      </c>
      <c r="O91" s="108" t="s">
        <v>157</v>
      </c>
      <c r="P91" s="99" t="s">
        <v>161</v>
      </c>
      <c r="Q91" s="103" t="s">
        <v>172</v>
      </c>
      <c r="R91" s="102" t="s">
        <v>160</v>
      </c>
      <c r="S91" s="99" t="s">
        <v>157</v>
      </c>
      <c r="T91" s="99" t="s">
        <v>161</v>
      </c>
      <c r="U91" s="103" t="s">
        <v>172</v>
      </c>
      <c r="V91" s="102" t="s">
        <v>160</v>
      </c>
      <c r="W91" s="212" t="s">
        <v>157</v>
      </c>
      <c r="X91" s="212" t="s">
        <v>161</v>
      </c>
      <c r="Y91" s="103" t="s">
        <v>172</v>
      </c>
    </row>
    <row r="92" spans="2:25">
      <c r="B92" s="143"/>
      <c r="C92" s="104">
        <f>COUNTA(C93:C136)</f>
        <v>7</v>
      </c>
      <c r="D92" s="138"/>
      <c r="E92" s="109"/>
      <c r="F92" s="110"/>
      <c r="G92" s="111">
        <f>COUNTA(G93:G136)</f>
        <v>0</v>
      </c>
      <c r="I92" s="109"/>
      <c r="J92" s="110"/>
      <c r="K92" s="111">
        <f>COUNTA(K93:K136)</f>
        <v>9</v>
      </c>
      <c r="M92" s="109"/>
      <c r="N92" s="110"/>
      <c r="O92" s="111">
        <f>COUNTA(O93:O136)</f>
        <v>0</v>
      </c>
      <c r="P92" s="138"/>
      <c r="Q92" s="144"/>
      <c r="R92" s="143"/>
      <c r="S92" s="104">
        <f>COUNTA(S93:S136)</f>
        <v>0</v>
      </c>
      <c r="T92" s="138"/>
      <c r="U92" s="144"/>
      <c r="V92" s="143"/>
      <c r="W92" s="104">
        <f>COUNTA(W93:W136)</f>
        <v>0</v>
      </c>
      <c r="X92" s="138"/>
      <c r="Y92" s="144"/>
    </row>
    <row r="93" spans="2:25">
      <c r="B93" s="102">
        <v>1</v>
      </c>
      <c r="C93" s="192" t="s">
        <v>92</v>
      </c>
      <c r="D93" s="99">
        <f>VLOOKUP(C92,'POINTS SCORE'!$B$10:$AI$39,2,FALSE)</f>
        <v>37</v>
      </c>
      <c r="E93" s="108">
        <f>VLOOKUP(C92,'POINTS SCORE'!$B$39:$AI$78,2,FALSE)</f>
        <v>40</v>
      </c>
      <c r="F93" s="110">
        <v>1</v>
      </c>
      <c r="G93" s="192"/>
      <c r="H93" s="108" t="e">
        <f>VLOOKUP(G92,'POINTS SCORE'!$B$10:$AI$39,2,FALSE)</f>
        <v>#N/A</v>
      </c>
      <c r="I93" s="108" t="e">
        <f>VLOOKUP(G92,'POINTS SCORE'!$B$39:$AI$78,2,FALSE)</f>
        <v>#N/A</v>
      </c>
      <c r="J93" s="110">
        <v>1</v>
      </c>
      <c r="K93" s="192" t="s">
        <v>925</v>
      </c>
      <c r="L93" s="108">
        <f>VLOOKUP(K92,'POINTS SCORE'!$B$10:$AI$39,2,FALSE)</f>
        <v>38</v>
      </c>
      <c r="M93" s="108">
        <f>VLOOKUP(K92,'POINTS SCORE'!$B$39:$AI$78,2,FALSE)</f>
        <v>40</v>
      </c>
      <c r="N93" s="110">
        <v>1</v>
      </c>
      <c r="O93" s="192"/>
      <c r="P93" s="99" t="e">
        <f>VLOOKUP(O92,'POINTS SCORE'!$B$10:$AI$39,2,FALSE)</f>
        <v>#N/A</v>
      </c>
      <c r="Q93" s="99" t="e">
        <f>VLOOKUP(O92,'POINTS SCORE'!$B$39:$AI$78,2,FALSE)</f>
        <v>#N/A</v>
      </c>
      <c r="R93" s="102">
        <v>1</v>
      </c>
      <c r="S93" s="192"/>
      <c r="T93" s="99" t="e">
        <f>VLOOKUP(S92,'POINTS SCORE'!$B$10:$AI$39,2,FALSE)</f>
        <v>#N/A</v>
      </c>
      <c r="U93" s="99" t="e">
        <f>VLOOKUP(S92,'POINTS SCORE'!$B$39:$AI$78,2,FALSE)</f>
        <v>#N/A</v>
      </c>
      <c r="V93" s="102">
        <v>1</v>
      </c>
      <c r="W93" s="212"/>
      <c r="X93" s="212" t="e">
        <f>VLOOKUP(W92,'POINTS SCORE'!$B$10:$AI$39,2,FALSE)</f>
        <v>#N/A</v>
      </c>
      <c r="Y93" s="103" t="e">
        <f>VLOOKUP(W92,'POINTS SCORE'!$B$39:$AI$78,2,FALSE)</f>
        <v>#N/A</v>
      </c>
    </row>
    <row r="94" spans="2:25">
      <c r="B94" s="102">
        <v>2</v>
      </c>
      <c r="C94" s="192" t="s">
        <v>137</v>
      </c>
      <c r="D94" s="99">
        <f>VLOOKUP(C92,'POINTS SCORE'!$B$10:$AI$39,3,FALSE)</f>
        <v>30</v>
      </c>
      <c r="E94" s="108">
        <f>VLOOKUP(C92,'POINTS SCORE'!$B$39:$AI$78,3,FALSE)</f>
        <v>39</v>
      </c>
      <c r="F94" s="110">
        <v>2</v>
      </c>
      <c r="G94" s="192"/>
      <c r="H94" s="108" t="e">
        <f>VLOOKUP(G92,'POINTS SCORE'!$B$10:$AI$39,3,FALSE)</f>
        <v>#N/A</v>
      </c>
      <c r="I94" s="108" t="e">
        <f>VLOOKUP(G92,'POINTS SCORE'!$B$39:$AI$78,3,FALSE)</f>
        <v>#N/A</v>
      </c>
      <c r="J94" s="110">
        <v>2</v>
      </c>
      <c r="K94" s="192" t="s">
        <v>926</v>
      </c>
      <c r="L94" s="108">
        <f>VLOOKUP(K92,'POINTS SCORE'!$B$10:$AI$39,3,FALSE)</f>
        <v>33</v>
      </c>
      <c r="M94" s="108">
        <f>VLOOKUP(K92,'POINTS SCORE'!$B$39:$AI$78,3,FALSE)</f>
        <v>39</v>
      </c>
      <c r="N94" s="110">
        <v>2</v>
      </c>
      <c r="O94" s="192"/>
      <c r="P94" s="99" t="e">
        <f>VLOOKUP(O92,'POINTS SCORE'!$B$10:$AI$39,3,FALSE)</f>
        <v>#N/A</v>
      </c>
      <c r="Q94" s="99" t="e">
        <f>VLOOKUP(O92,'POINTS SCORE'!$B$39:$AI$78,3,FALSE)</f>
        <v>#N/A</v>
      </c>
      <c r="R94" s="102">
        <v>2</v>
      </c>
      <c r="S94" s="192"/>
      <c r="T94" s="99" t="e">
        <f>VLOOKUP(S92,'POINTS SCORE'!$B$10:$AI$39,3,FALSE)</f>
        <v>#N/A</v>
      </c>
      <c r="U94" s="99" t="e">
        <f>VLOOKUP(S92,'POINTS SCORE'!$B$39:$AI$78,3,FALSE)</f>
        <v>#N/A</v>
      </c>
      <c r="V94" s="102">
        <v>2</v>
      </c>
      <c r="W94" s="212"/>
      <c r="X94" s="212" t="e">
        <f>VLOOKUP(W92,'POINTS SCORE'!$B$10:$AI$39,3,FALSE)</f>
        <v>#N/A</v>
      </c>
      <c r="Y94" s="103" t="e">
        <f>VLOOKUP(W92,'POINTS SCORE'!$B$39:$AI$78,3,FALSE)</f>
        <v>#N/A</v>
      </c>
    </row>
    <row r="95" spans="2:25">
      <c r="B95" s="102">
        <v>3</v>
      </c>
      <c r="C95" s="192" t="s">
        <v>113</v>
      </c>
      <c r="D95" s="99">
        <f>VLOOKUP(C92,'POINTS SCORE'!$B$10:$AI$39,4,FALSE)</f>
        <v>25</v>
      </c>
      <c r="E95" s="108">
        <f>VLOOKUP(C92,'POINTS SCORE'!$B$39:$AI$78,4,FALSE)</f>
        <v>38</v>
      </c>
      <c r="F95" s="110">
        <v>3</v>
      </c>
      <c r="G95" s="192"/>
      <c r="H95" s="108" t="e">
        <f>VLOOKUP(G92,'POINTS SCORE'!$B$10:$AI$39,4,FALSE)</f>
        <v>#N/A</v>
      </c>
      <c r="I95" s="108" t="e">
        <f>VLOOKUP(G92,'POINTS SCORE'!$B$39:$AI$78,4,FALSE)</f>
        <v>#N/A</v>
      </c>
      <c r="J95" s="110">
        <v>3</v>
      </c>
      <c r="K95" s="192" t="s">
        <v>111</v>
      </c>
      <c r="L95" s="108">
        <f>VLOOKUP(K92,'POINTS SCORE'!$B$10:$AI$39,4,FALSE)</f>
        <v>27</v>
      </c>
      <c r="M95" s="108">
        <f>VLOOKUP(K92,'POINTS SCORE'!$B$39:$AI$78,4,FALSE)</f>
        <v>38</v>
      </c>
      <c r="N95" s="110">
        <v>3</v>
      </c>
      <c r="O95" s="192"/>
      <c r="P95" s="99" t="e">
        <f>VLOOKUP(O92,'POINTS SCORE'!$B$10:$AI$39,4,FALSE)</f>
        <v>#N/A</v>
      </c>
      <c r="Q95" s="99" t="e">
        <f>VLOOKUP(O92,'POINTS SCORE'!$B$39:$AI$78,4,FALSE)</f>
        <v>#N/A</v>
      </c>
      <c r="R95" s="102">
        <v>3</v>
      </c>
      <c r="S95" s="192"/>
      <c r="T95" s="99" t="e">
        <f>VLOOKUP(S92,'POINTS SCORE'!$B$10:$AI$39,4,FALSE)</f>
        <v>#N/A</v>
      </c>
      <c r="U95" s="99" t="e">
        <f>VLOOKUP(S92,'POINTS SCORE'!$B$39:$AI$78,4,FALSE)</f>
        <v>#N/A</v>
      </c>
      <c r="V95" s="102">
        <v>3</v>
      </c>
      <c r="W95" s="212"/>
      <c r="X95" s="212" t="e">
        <f>VLOOKUP(W92,'POINTS SCORE'!$B$10:$AI$39,4,FALSE)</f>
        <v>#N/A</v>
      </c>
      <c r="Y95" s="103" t="e">
        <f>VLOOKUP(W92,'POINTS SCORE'!$B$39:$AI$78,4,FALSE)</f>
        <v>#N/A</v>
      </c>
    </row>
    <row r="96" spans="2:25">
      <c r="B96" s="102">
        <v>4</v>
      </c>
      <c r="C96" s="192" t="s">
        <v>111</v>
      </c>
      <c r="D96" s="99">
        <f>VLOOKUP(C92,'POINTS SCORE'!$B$10:$AI$39,5,FALSE)</f>
        <v>21</v>
      </c>
      <c r="E96" s="108">
        <f>VLOOKUP(C92,'POINTS SCORE'!$B$39:$AI$78,5,FALSE)</f>
        <v>37</v>
      </c>
      <c r="F96" s="110">
        <v>4</v>
      </c>
      <c r="G96" s="192"/>
      <c r="H96" s="108" t="e">
        <f>VLOOKUP(G92,'POINTS SCORE'!$B$10:$AI$39,5,FALSE)</f>
        <v>#N/A</v>
      </c>
      <c r="I96" s="108" t="e">
        <f>VLOOKUP(G92,'POINTS SCORE'!$B$39:$AI$78,5,FALSE)</f>
        <v>#N/A</v>
      </c>
      <c r="J96" s="110">
        <v>4</v>
      </c>
      <c r="K96" s="192" t="s">
        <v>927</v>
      </c>
      <c r="L96" s="108">
        <f>VLOOKUP(K92,'POINTS SCORE'!$B$10:$AI$39,5,FALSE)</f>
        <v>23</v>
      </c>
      <c r="M96" s="108">
        <f>VLOOKUP(K92,'POINTS SCORE'!$B$39:$AI$78,5,FALSE)</f>
        <v>37</v>
      </c>
      <c r="N96" s="110">
        <v>4</v>
      </c>
      <c r="O96" s="192"/>
      <c r="P96" s="99" t="e">
        <f>VLOOKUP(O92,'POINTS SCORE'!$B$10:$AI$39,5,FALSE)</f>
        <v>#N/A</v>
      </c>
      <c r="Q96" s="99" t="e">
        <f>VLOOKUP(O92,'POINTS SCORE'!$B$39:$AI$78,5,FALSE)</f>
        <v>#N/A</v>
      </c>
      <c r="R96" s="102">
        <v>4</v>
      </c>
      <c r="S96" s="192"/>
      <c r="T96" s="99" t="e">
        <f>VLOOKUP(S92,'POINTS SCORE'!$B$10:$AI$39,5,FALSE)</f>
        <v>#N/A</v>
      </c>
      <c r="U96" s="99" t="e">
        <f>VLOOKUP(S92,'POINTS SCORE'!$B$39:$AI$78,5,FALSE)</f>
        <v>#N/A</v>
      </c>
      <c r="V96" s="102">
        <v>4</v>
      </c>
      <c r="W96" s="212"/>
      <c r="X96" s="212" t="e">
        <f>VLOOKUP(W92,'POINTS SCORE'!$B$10:$AI$39,5,FALSE)</f>
        <v>#N/A</v>
      </c>
      <c r="Y96" s="103" t="e">
        <f>VLOOKUP(W92,'POINTS SCORE'!$B$39:$AI$78,5,FALSE)</f>
        <v>#N/A</v>
      </c>
    </row>
    <row r="97" spans="2:25">
      <c r="B97" s="102">
        <v>5</v>
      </c>
      <c r="C97" s="192" t="s">
        <v>189</v>
      </c>
      <c r="D97" s="99">
        <f>VLOOKUP(C92,'POINTS SCORE'!$B$10:$AI$39,6,FALSE)</f>
        <v>18</v>
      </c>
      <c r="E97" s="108">
        <f>VLOOKUP(C92,'POINTS SCORE'!$B$39:$AI$78,6,FALSE)</f>
        <v>36</v>
      </c>
      <c r="F97" s="110">
        <v>5</v>
      </c>
      <c r="G97" s="192"/>
      <c r="H97" s="108" t="e">
        <f>VLOOKUP(G92,'POINTS SCORE'!$B$10:$AI$39,6,FALSE)</f>
        <v>#N/A</v>
      </c>
      <c r="I97" s="108" t="e">
        <f>VLOOKUP(G92,'POINTS SCORE'!$B$39:$AI$78,6,FALSE)</f>
        <v>#N/A</v>
      </c>
      <c r="J97" s="110">
        <v>5</v>
      </c>
      <c r="K97" s="192" t="s">
        <v>113</v>
      </c>
      <c r="L97" s="108">
        <f>VLOOKUP(K92,'POINTS SCORE'!$B$10:$AI$39,6,FALSE)</f>
        <v>20</v>
      </c>
      <c r="M97" s="108">
        <f>VLOOKUP(K92,'POINTS SCORE'!$B$39:$AI$78,6,FALSE)</f>
        <v>36</v>
      </c>
      <c r="N97" s="110">
        <v>5</v>
      </c>
      <c r="O97" s="192"/>
      <c r="P97" s="99" t="e">
        <f>VLOOKUP(O92,'POINTS SCORE'!$B$10:$AI$39,6,FALSE)</f>
        <v>#N/A</v>
      </c>
      <c r="Q97" s="99" t="e">
        <f>VLOOKUP(O92,'POINTS SCORE'!$B$39:$AI$78,6,FALSE)</f>
        <v>#N/A</v>
      </c>
      <c r="R97" s="102">
        <v>5</v>
      </c>
      <c r="S97" s="192"/>
      <c r="T97" s="99" t="e">
        <f>VLOOKUP(S92,'POINTS SCORE'!$B$10:$AI$39,6,FALSE)</f>
        <v>#N/A</v>
      </c>
      <c r="U97" s="99" t="e">
        <f>VLOOKUP(S92,'POINTS SCORE'!$B$39:$AI$78,6,FALSE)</f>
        <v>#N/A</v>
      </c>
      <c r="V97" s="102">
        <v>5</v>
      </c>
      <c r="W97" s="212"/>
      <c r="X97" s="212" t="e">
        <f>VLOOKUP(W92,'POINTS SCORE'!$B$10:$AI$39,6,FALSE)</f>
        <v>#N/A</v>
      </c>
      <c r="Y97" s="103" t="e">
        <f>VLOOKUP(W92,'POINTS SCORE'!$B$39:$AI$78,6,FALSE)</f>
        <v>#N/A</v>
      </c>
    </row>
    <row r="98" spans="2:25">
      <c r="B98" s="102">
        <v>6</v>
      </c>
      <c r="C98" s="192" t="s">
        <v>190</v>
      </c>
      <c r="D98" s="99">
        <f>VLOOKUP(C92,'POINTS SCORE'!$B$10:$AI$39,7,FALSE)</f>
        <v>17</v>
      </c>
      <c r="E98" s="108">
        <f>VLOOKUP(C92,'POINTS SCORE'!$B$39:$AI$78,7,FALSE)</f>
        <v>35</v>
      </c>
      <c r="F98" s="110">
        <v>6</v>
      </c>
      <c r="G98" s="192"/>
      <c r="H98" s="108" t="e">
        <f>VLOOKUP(G92,'POINTS SCORE'!$B$10:$AI$39,7,FALSE)</f>
        <v>#N/A</v>
      </c>
      <c r="I98" s="108" t="e">
        <f>VLOOKUP(G92,'POINTS SCORE'!$B$39:$AI$78,7,FALSE)</f>
        <v>#N/A</v>
      </c>
      <c r="J98" s="110">
        <v>6</v>
      </c>
      <c r="K98" s="192" t="s">
        <v>928</v>
      </c>
      <c r="L98" s="108">
        <f>VLOOKUP(K92,'POINTS SCORE'!$B$10:$AI$39,7,FALSE)</f>
        <v>18</v>
      </c>
      <c r="M98" s="108">
        <f>VLOOKUP(K92,'POINTS SCORE'!$B$39:$AI$78,7,FALSE)</f>
        <v>35</v>
      </c>
      <c r="N98" s="110">
        <v>6</v>
      </c>
      <c r="O98" s="192"/>
      <c r="P98" s="99" t="e">
        <f>VLOOKUP(O92,'POINTS SCORE'!$B$10:$AI$39,7,FALSE)</f>
        <v>#N/A</v>
      </c>
      <c r="Q98" s="99" t="e">
        <f>VLOOKUP(O92,'POINTS SCORE'!$B$39:$AI$78,7,FALSE)</f>
        <v>#N/A</v>
      </c>
      <c r="R98" s="102">
        <v>6</v>
      </c>
      <c r="S98" s="192"/>
      <c r="T98" s="99" t="e">
        <f>VLOOKUP(S92,'POINTS SCORE'!$B$10:$AI$39,7,FALSE)</f>
        <v>#N/A</v>
      </c>
      <c r="U98" s="99" t="e">
        <f>VLOOKUP(S92,'POINTS SCORE'!$B$39:$AI$78,7,FALSE)</f>
        <v>#N/A</v>
      </c>
      <c r="V98" s="102">
        <v>6</v>
      </c>
      <c r="W98" s="212"/>
      <c r="X98" s="212" t="e">
        <f>VLOOKUP(W92,'POINTS SCORE'!$B$10:$AI$39,7,FALSE)</f>
        <v>#N/A</v>
      </c>
      <c r="Y98" s="103" t="e">
        <f>VLOOKUP(W92,'POINTS SCORE'!$B$39:$AI$78,7,FALSE)</f>
        <v>#N/A</v>
      </c>
    </row>
    <row r="99" spans="2:25">
      <c r="B99" s="102">
        <v>7</v>
      </c>
      <c r="C99" s="191"/>
      <c r="D99" s="99">
        <f>VLOOKUP(C92,'POINTS SCORE'!$B$10:$AI$39,8,FALSE)</f>
        <v>16</v>
      </c>
      <c r="E99" s="108">
        <f>VLOOKUP(C92,'POINTS SCORE'!$B$39:$AI$78,8,FALSE)</f>
        <v>34</v>
      </c>
      <c r="F99" s="110">
        <v>7</v>
      </c>
      <c r="G99" s="191"/>
      <c r="H99" s="108" t="e">
        <f>VLOOKUP(G92,'POINTS SCORE'!$B$10:$AI$39,8,FALSE)</f>
        <v>#N/A</v>
      </c>
      <c r="I99" s="108" t="e">
        <f>VLOOKUP(G92,'POINTS SCORE'!$B$39:$AI$78,8,FALSE)</f>
        <v>#N/A</v>
      </c>
      <c r="J99" s="110">
        <v>7</v>
      </c>
      <c r="K99" s="191" t="s">
        <v>139</v>
      </c>
      <c r="L99" s="108">
        <f>VLOOKUP(K92,'POINTS SCORE'!$B$10:$AI$39,8,FALSE)</f>
        <v>17</v>
      </c>
      <c r="M99" s="108">
        <f>VLOOKUP(K92,'POINTS SCORE'!$B$39:$AI$78,8,FALSE)</f>
        <v>34</v>
      </c>
      <c r="N99" s="110">
        <v>7</v>
      </c>
      <c r="O99" s="191"/>
      <c r="P99" s="99" t="e">
        <f>VLOOKUP(O92,'POINTS SCORE'!$B$10:$AI$39,8,FALSE)</f>
        <v>#N/A</v>
      </c>
      <c r="Q99" s="99" t="e">
        <f>VLOOKUP(O92,'POINTS SCORE'!$B$39:$AI$78,8,FALSE)</f>
        <v>#N/A</v>
      </c>
      <c r="R99" s="102">
        <v>7</v>
      </c>
      <c r="S99" s="191"/>
      <c r="T99" s="99" t="e">
        <f>VLOOKUP(S92,'POINTS SCORE'!$B$10:$AI$39,8,FALSE)</f>
        <v>#N/A</v>
      </c>
      <c r="U99" s="99" t="e">
        <f>VLOOKUP(S92,'POINTS SCORE'!$B$39:$AI$78,8,FALSE)</f>
        <v>#N/A</v>
      </c>
      <c r="V99" s="102">
        <v>7</v>
      </c>
      <c r="W99" s="211"/>
      <c r="X99" s="212" t="e">
        <f>VLOOKUP(W92,'POINTS SCORE'!$B$10:$AI$39,8,FALSE)</f>
        <v>#N/A</v>
      </c>
      <c r="Y99" s="103" t="e">
        <f>VLOOKUP(W92,'POINTS SCORE'!$B$39:$AI$78,8,FALSE)</f>
        <v>#N/A</v>
      </c>
    </row>
    <row r="100" spans="2:25">
      <c r="B100" s="102">
        <v>8</v>
      </c>
      <c r="C100" s="191"/>
      <c r="D100" s="99">
        <f>VLOOKUP(C92,'POINTS SCORE'!$B$10:$AI$39,9,FALSE)</f>
        <v>0</v>
      </c>
      <c r="E100" s="108">
        <f>VLOOKUP(C92,'POINTS SCORE'!$B$39:$AI$78,9,FALSE)</f>
        <v>0</v>
      </c>
      <c r="F100" s="110">
        <v>8</v>
      </c>
      <c r="G100" s="191"/>
      <c r="H100" s="108" t="e">
        <f>VLOOKUP(G92,'POINTS SCORE'!$B$10:$AI$39,9,FALSE)</f>
        <v>#N/A</v>
      </c>
      <c r="I100" s="108" t="e">
        <f>VLOOKUP(G92,'POINTS SCORE'!$B$39:$AI$78,9,FALSE)</f>
        <v>#N/A</v>
      </c>
      <c r="J100" s="110">
        <v>8</v>
      </c>
      <c r="K100" s="191" t="s">
        <v>929</v>
      </c>
      <c r="L100" s="108">
        <f>VLOOKUP(K92,'POINTS SCORE'!$B$10:$AI$39,9,FALSE)</f>
        <v>16</v>
      </c>
      <c r="M100" s="108">
        <f>VLOOKUP(K92,'POINTS SCORE'!$B$39:$AI$78,9,FALSE)</f>
        <v>33</v>
      </c>
      <c r="N100" s="110">
        <v>8</v>
      </c>
      <c r="O100" s="191"/>
      <c r="P100" s="99" t="e">
        <f>VLOOKUP(O92,'POINTS SCORE'!$B$10:$AI$39,9,FALSE)</f>
        <v>#N/A</v>
      </c>
      <c r="Q100" s="99" t="e">
        <f>VLOOKUP(O92,'POINTS SCORE'!$B$39:$AI$78,9,FALSE)</f>
        <v>#N/A</v>
      </c>
      <c r="R100" s="102">
        <v>8</v>
      </c>
      <c r="S100" s="191"/>
      <c r="T100" s="99" t="e">
        <f>VLOOKUP(S92,'POINTS SCORE'!$B$10:$AI$39,9,FALSE)</f>
        <v>#N/A</v>
      </c>
      <c r="U100" s="99" t="e">
        <f>VLOOKUP(S92,'POINTS SCORE'!$B$39:$AI$78,9,FALSE)</f>
        <v>#N/A</v>
      </c>
      <c r="V100" s="102">
        <v>8</v>
      </c>
      <c r="W100" s="211"/>
      <c r="X100" s="212" t="e">
        <f>VLOOKUP(W92,'POINTS SCORE'!$B$10:$AI$39,9,FALSE)</f>
        <v>#N/A</v>
      </c>
      <c r="Y100" s="103" t="e">
        <f>VLOOKUP(W92,'POINTS SCORE'!$B$39:$AI$78,9,FALSE)</f>
        <v>#N/A</v>
      </c>
    </row>
    <row r="101" spans="2:25">
      <c r="B101" s="102">
        <v>9</v>
      </c>
      <c r="C101" s="191"/>
      <c r="D101" s="99">
        <f>VLOOKUP(C92,'POINTS SCORE'!$B$10:$AI$39,10,FALSE)</f>
        <v>0</v>
      </c>
      <c r="E101" s="108">
        <f>VLOOKUP(C92,'POINTS SCORE'!$B$39:$AI$78,10,FALSE)</f>
        <v>0</v>
      </c>
      <c r="F101" s="110">
        <v>9</v>
      </c>
      <c r="G101" s="191"/>
      <c r="H101" s="108" t="e">
        <f>VLOOKUP(G92,'POINTS SCORE'!$B$10:$AI$39,10,FALSE)</f>
        <v>#N/A</v>
      </c>
      <c r="I101" s="108" t="e">
        <f>VLOOKUP(G92,'POINTS SCORE'!$B$39:$AI$78,10,FALSE)</f>
        <v>#N/A</v>
      </c>
      <c r="J101" s="110">
        <v>9</v>
      </c>
      <c r="K101" s="191"/>
      <c r="L101" s="108">
        <f>VLOOKUP(K92,'POINTS SCORE'!$B$10:$AI$39,10,FALSE)</f>
        <v>16</v>
      </c>
      <c r="M101" s="108">
        <f>VLOOKUP(K92,'POINTS SCORE'!$B$39:$AI$78,10,FALSE)</f>
        <v>32</v>
      </c>
      <c r="N101" s="110">
        <v>9</v>
      </c>
      <c r="O101" s="191"/>
      <c r="P101" s="99" t="e">
        <f>VLOOKUP(O92,'POINTS SCORE'!$B$10:$AI$39,10,FALSE)</f>
        <v>#N/A</v>
      </c>
      <c r="Q101" s="99" t="e">
        <f>VLOOKUP(O92,'POINTS SCORE'!$B$39:$AI$78,10,FALSE)</f>
        <v>#N/A</v>
      </c>
      <c r="R101" s="102">
        <v>9</v>
      </c>
      <c r="S101" s="191"/>
      <c r="T101" s="99" t="e">
        <f>VLOOKUP(S92,'POINTS SCORE'!$B$10:$AI$39,10,FALSE)</f>
        <v>#N/A</v>
      </c>
      <c r="U101" s="99" t="e">
        <f>VLOOKUP(S92,'POINTS SCORE'!$B$39:$AI$78,10,FALSE)</f>
        <v>#N/A</v>
      </c>
      <c r="V101" s="102">
        <v>9</v>
      </c>
      <c r="W101" s="211"/>
      <c r="X101" s="212" t="e">
        <f>VLOOKUP(W92,'POINTS SCORE'!$B$10:$AI$39,10,FALSE)</f>
        <v>#N/A</v>
      </c>
      <c r="Y101" s="103" t="e">
        <f>VLOOKUP(W92,'POINTS SCORE'!$B$39:$AI$78,10,FALSE)</f>
        <v>#N/A</v>
      </c>
    </row>
    <row r="102" spans="2:25">
      <c r="B102" s="102">
        <v>10</v>
      </c>
      <c r="C102" s="191"/>
      <c r="D102" s="99">
        <f>VLOOKUP(C92,'POINTS SCORE'!$B$10:$AI$39,11,FALSE)</f>
        <v>0</v>
      </c>
      <c r="E102" s="108">
        <f>VLOOKUP(C92,'POINTS SCORE'!$B$39:$AI$78,11,FALSE)</f>
        <v>0</v>
      </c>
      <c r="F102" s="110">
        <v>10</v>
      </c>
      <c r="G102" s="191"/>
      <c r="H102" s="108" t="e">
        <f>VLOOKUP(G92,'POINTS SCORE'!$B$10:$AI$39,11,FALSE)</f>
        <v>#N/A</v>
      </c>
      <c r="I102" s="108" t="e">
        <f>VLOOKUP(G92,'POINTS SCORE'!$B$39:$AI$78,11,FALSE)</f>
        <v>#N/A</v>
      </c>
      <c r="J102" s="110">
        <v>10</v>
      </c>
      <c r="K102" s="191"/>
      <c r="L102" s="108">
        <f>VLOOKUP(K92,'POINTS SCORE'!$B$10:$AI$39,11,FALSE)</f>
        <v>0</v>
      </c>
      <c r="M102" s="108">
        <f>VLOOKUP(K92,'POINTS SCORE'!$B$39:$AI$78,11,FALSE)</f>
        <v>0</v>
      </c>
      <c r="N102" s="110">
        <v>10</v>
      </c>
      <c r="O102" s="191"/>
      <c r="P102" s="99" t="e">
        <f>VLOOKUP(O92,'POINTS SCORE'!$B$10:$AI$39,11,FALSE)</f>
        <v>#N/A</v>
      </c>
      <c r="Q102" s="99" t="e">
        <f>VLOOKUP(O92,'POINTS SCORE'!$B$39:$AI$78,11,FALSE)</f>
        <v>#N/A</v>
      </c>
      <c r="R102" s="102">
        <v>10</v>
      </c>
      <c r="S102" s="191"/>
      <c r="T102" s="99" t="e">
        <f>VLOOKUP(S92,'POINTS SCORE'!$B$10:$AI$39,11,FALSE)</f>
        <v>#N/A</v>
      </c>
      <c r="U102" s="99" t="e">
        <f>VLOOKUP(S92,'POINTS SCORE'!$B$39:$AI$78,11,FALSE)</f>
        <v>#N/A</v>
      </c>
      <c r="V102" s="102">
        <v>10</v>
      </c>
      <c r="W102" s="211"/>
      <c r="X102" s="212" t="e">
        <f>VLOOKUP(W92,'POINTS SCORE'!$B$10:$AI$39,11,FALSE)</f>
        <v>#N/A</v>
      </c>
      <c r="Y102" s="103" t="e">
        <f>VLOOKUP(W92,'POINTS SCORE'!$B$39:$AI$78,11,FALSE)</f>
        <v>#N/A</v>
      </c>
    </row>
    <row r="103" spans="2:25">
      <c r="B103" s="102">
        <v>11</v>
      </c>
      <c r="C103" s="191"/>
      <c r="D103" s="99">
        <f>VLOOKUP(C92,'POINTS SCORE'!$B$10:$AI$39,12,FALSE)</f>
        <v>0</v>
      </c>
      <c r="E103" s="108">
        <f>VLOOKUP(C92,'POINTS SCORE'!$B$39:$AI$78,12,FALSE)</f>
        <v>0</v>
      </c>
      <c r="F103" s="110">
        <v>11</v>
      </c>
      <c r="G103" s="191"/>
      <c r="H103" s="108" t="e">
        <f>VLOOKUP(G92,'POINTS SCORE'!$B$10:$AI$39,12,FALSE)</f>
        <v>#N/A</v>
      </c>
      <c r="I103" s="108" t="e">
        <f>VLOOKUP(G92,'POINTS SCORE'!$B$39:$AI$78,12,FALSE)</f>
        <v>#N/A</v>
      </c>
      <c r="J103" s="110">
        <v>11</v>
      </c>
      <c r="K103" s="191"/>
      <c r="L103" s="108">
        <f>VLOOKUP(K92,'POINTS SCORE'!$B$10:$AI$39,12,FALSE)</f>
        <v>0</v>
      </c>
      <c r="M103" s="108">
        <f>VLOOKUP(K92,'POINTS SCORE'!$B$39:$AI$78,12,FALSE)</f>
        <v>0</v>
      </c>
      <c r="N103" s="110">
        <v>11</v>
      </c>
      <c r="O103" s="191"/>
      <c r="P103" s="99" t="e">
        <f>VLOOKUP(O92,'POINTS SCORE'!$B$10:$AI$39,12,FALSE)</f>
        <v>#N/A</v>
      </c>
      <c r="Q103" s="99" t="e">
        <f>VLOOKUP(O92,'POINTS SCORE'!$B$39:$AI$78,12,FALSE)</f>
        <v>#N/A</v>
      </c>
      <c r="R103" s="102">
        <v>11</v>
      </c>
      <c r="S103" s="191"/>
      <c r="T103" s="99" t="e">
        <f>VLOOKUP(S92,'POINTS SCORE'!$B$10:$AI$39,12,FALSE)</f>
        <v>#N/A</v>
      </c>
      <c r="U103" s="99" t="e">
        <f>VLOOKUP(S92,'POINTS SCORE'!$B$39:$AI$78,12,FALSE)</f>
        <v>#N/A</v>
      </c>
      <c r="V103" s="102">
        <v>11</v>
      </c>
      <c r="W103" s="211"/>
      <c r="X103" s="212" t="e">
        <f>VLOOKUP(W92,'POINTS SCORE'!$B$10:$AI$39,12,FALSE)</f>
        <v>#N/A</v>
      </c>
      <c r="Y103" s="103" t="e">
        <f>VLOOKUP(W92,'POINTS SCORE'!$B$39:$AI$78,12,FALSE)</f>
        <v>#N/A</v>
      </c>
    </row>
    <row r="104" spans="2:25">
      <c r="B104" s="102">
        <v>12</v>
      </c>
      <c r="C104" s="191"/>
      <c r="D104" s="99">
        <f>VLOOKUP(C92,'POINTS SCORE'!$B$10:$AI$39,13,FALSE)</f>
        <v>0</v>
      </c>
      <c r="E104" s="108">
        <f>VLOOKUP(C92,'POINTS SCORE'!$B$39:$AI$78,13,FALSE)</f>
        <v>0</v>
      </c>
      <c r="F104" s="110">
        <v>12</v>
      </c>
      <c r="G104" s="191"/>
      <c r="H104" s="108" t="e">
        <f>VLOOKUP(G92,'POINTS SCORE'!$B$10:$AI$39,13,FALSE)</f>
        <v>#N/A</v>
      </c>
      <c r="I104" s="108" t="e">
        <f>VLOOKUP(G92,'POINTS SCORE'!$B$39:$AI$78,13,FALSE)</f>
        <v>#N/A</v>
      </c>
      <c r="J104" s="110">
        <v>12</v>
      </c>
      <c r="K104" s="191"/>
      <c r="L104" s="108">
        <f>VLOOKUP(K92,'POINTS SCORE'!$B$10:$AI$39,13,FALSE)</f>
        <v>0</v>
      </c>
      <c r="M104" s="108">
        <f>VLOOKUP(K92,'POINTS SCORE'!$B$39:$AI$78,13,FALSE)</f>
        <v>0</v>
      </c>
      <c r="N104" s="110">
        <v>12</v>
      </c>
      <c r="O104" s="191"/>
      <c r="P104" s="99" t="e">
        <f>VLOOKUP(O92,'POINTS SCORE'!$B$10:$AI$39,13,FALSE)</f>
        <v>#N/A</v>
      </c>
      <c r="Q104" s="99" t="e">
        <f>VLOOKUP(O92,'POINTS SCORE'!$B$39:$AI$78,13,FALSE)</f>
        <v>#N/A</v>
      </c>
      <c r="R104" s="102">
        <v>12</v>
      </c>
      <c r="S104" s="191"/>
      <c r="T104" s="99" t="e">
        <f>VLOOKUP(S92,'POINTS SCORE'!$B$10:$AI$39,13,FALSE)</f>
        <v>#N/A</v>
      </c>
      <c r="U104" s="99" t="e">
        <f>VLOOKUP(S92,'POINTS SCORE'!$B$39:$AI$78,13,FALSE)</f>
        <v>#N/A</v>
      </c>
      <c r="V104" s="102">
        <v>12</v>
      </c>
      <c r="W104" s="211"/>
      <c r="X104" s="212" t="e">
        <f>VLOOKUP(W92,'POINTS SCORE'!$B$10:$AI$39,13,FALSE)</f>
        <v>#N/A</v>
      </c>
      <c r="Y104" s="103" t="e">
        <f>VLOOKUP(W92,'POINTS SCORE'!$B$39:$AI$78,13,FALSE)</f>
        <v>#N/A</v>
      </c>
    </row>
    <row r="105" spans="2:25">
      <c r="B105" s="102">
        <v>13</v>
      </c>
      <c r="C105" s="191"/>
      <c r="D105" s="99">
        <f>VLOOKUP(C92,'POINTS SCORE'!$B$10:$AI$39,14,FALSE)</f>
        <v>0</v>
      </c>
      <c r="E105" s="108">
        <f>VLOOKUP(C92,'POINTS SCORE'!$B$39:$AI$78,14,FALSE)</f>
        <v>0</v>
      </c>
      <c r="F105" s="110">
        <v>13</v>
      </c>
      <c r="G105" s="191"/>
      <c r="H105" s="108" t="e">
        <f>VLOOKUP(G92,'POINTS SCORE'!$B$10:$AI$39,14,FALSE)</f>
        <v>#N/A</v>
      </c>
      <c r="I105" s="108" t="e">
        <f>VLOOKUP(G92,'POINTS SCORE'!$B$39:$AI$78,14,FALSE)</f>
        <v>#N/A</v>
      </c>
      <c r="J105" s="110">
        <v>13</v>
      </c>
      <c r="K105" s="191"/>
      <c r="L105" s="108">
        <f>VLOOKUP(K92,'POINTS SCORE'!$B$10:$AI$39,14,FALSE)</f>
        <v>0</v>
      </c>
      <c r="M105" s="108">
        <f>VLOOKUP(K92,'POINTS SCORE'!$B$39:$AI$78,14,FALSE)</f>
        <v>0</v>
      </c>
      <c r="N105" s="110">
        <v>13</v>
      </c>
      <c r="O105" s="191"/>
      <c r="P105" s="99" t="e">
        <f>VLOOKUP(O92,'POINTS SCORE'!$B$10:$AI$39,14,FALSE)</f>
        <v>#N/A</v>
      </c>
      <c r="Q105" s="99" t="e">
        <f>VLOOKUP(O92,'POINTS SCORE'!$B$39:$AI$78,14,FALSE)</f>
        <v>#N/A</v>
      </c>
      <c r="R105" s="102">
        <v>13</v>
      </c>
      <c r="S105" s="191"/>
      <c r="T105" s="99" t="e">
        <f>VLOOKUP(S92,'POINTS SCORE'!$B$10:$AI$39,14,FALSE)</f>
        <v>#N/A</v>
      </c>
      <c r="U105" s="99" t="e">
        <f>VLOOKUP(S92,'POINTS SCORE'!$B$39:$AI$78,14,FALSE)</f>
        <v>#N/A</v>
      </c>
      <c r="V105" s="102">
        <v>13</v>
      </c>
      <c r="W105" s="211"/>
      <c r="X105" s="212" t="e">
        <f>VLOOKUP(W92,'POINTS SCORE'!$B$10:$AI$39,14,FALSE)</f>
        <v>#N/A</v>
      </c>
      <c r="Y105" s="103" t="e">
        <f>VLOOKUP(W92,'POINTS SCORE'!$B$39:$AI$78,14,FALSE)</f>
        <v>#N/A</v>
      </c>
    </row>
    <row r="106" spans="2:25">
      <c r="B106" s="102">
        <v>14</v>
      </c>
      <c r="C106" s="191"/>
      <c r="D106" s="99">
        <f>VLOOKUP(C92,'POINTS SCORE'!$B$10:$AI$39,15,FALSE)</f>
        <v>0</v>
      </c>
      <c r="E106" s="108">
        <f>VLOOKUP(C92,'POINTS SCORE'!$B$39:$AI$78,15,FALSE)</f>
        <v>0</v>
      </c>
      <c r="F106" s="110">
        <v>14</v>
      </c>
      <c r="G106" s="191"/>
      <c r="H106" s="108" t="e">
        <f>VLOOKUP(G92,'POINTS SCORE'!$B$10:$AI$39,15,FALSE)</f>
        <v>#N/A</v>
      </c>
      <c r="I106" s="108" t="e">
        <f>VLOOKUP(G92,'POINTS SCORE'!$B$39:$AI$78,15,FALSE)</f>
        <v>#N/A</v>
      </c>
      <c r="J106" s="110">
        <v>14</v>
      </c>
      <c r="K106" s="191"/>
      <c r="L106" s="108">
        <f>VLOOKUP(K92,'POINTS SCORE'!$B$10:$AI$39,15,FALSE)</f>
        <v>0</v>
      </c>
      <c r="M106" s="108">
        <f>VLOOKUP(K92,'POINTS SCORE'!$B$39:$AI$78,15,FALSE)</f>
        <v>0</v>
      </c>
      <c r="N106" s="110">
        <v>14</v>
      </c>
      <c r="O106" s="191"/>
      <c r="P106" s="99" t="e">
        <f>VLOOKUP(O92,'POINTS SCORE'!$B$10:$AI$39,15,FALSE)</f>
        <v>#N/A</v>
      </c>
      <c r="Q106" s="99" t="e">
        <f>VLOOKUP(O92,'POINTS SCORE'!$B$39:$AI$78,15,FALSE)</f>
        <v>#N/A</v>
      </c>
      <c r="R106" s="102">
        <v>14</v>
      </c>
      <c r="S106" s="191"/>
      <c r="T106" s="99" t="e">
        <f>VLOOKUP(S92,'POINTS SCORE'!$B$10:$AI$39,15,FALSE)</f>
        <v>#N/A</v>
      </c>
      <c r="U106" s="99" t="e">
        <f>VLOOKUP(S92,'POINTS SCORE'!$B$39:$AI$78,15,FALSE)</f>
        <v>#N/A</v>
      </c>
      <c r="V106" s="102">
        <v>14</v>
      </c>
      <c r="W106" s="211"/>
      <c r="X106" s="212" t="e">
        <f>VLOOKUP(W92,'POINTS SCORE'!$B$10:$AI$39,15,FALSE)</f>
        <v>#N/A</v>
      </c>
      <c r="Y106" s="103" t="e">
        <f>VLOOKUP(W92,'POINTS SCORE'!$B$39:$AI$78,15,FALSE)</f>
        <v>#N/A</v>
      </c>
    </row>
    <row r="107" spans="2:25">
      <c r="B107" s="102">
        <v>15</v>
      </c>
      <c r="C107" s="191"/>
      <c r="D107" s="99">
        <f>VLOOKUP(C92,'POINTS SCORE'!$B$10:$AI$39,16,FALSE)</f>
        <v>0</v>
      </c>
      <c r="E107" s="108">
        <f>VLOOKUP(C92,'POINTS SCORE'!$B$39:$AI$78,16,FALSE)</f>
        <v>0</v>
      </c>
      <c r="F107" s="110">
        <v>15</v>
      </c>
      <c r="G107" s="191"/>
      <c r="H107" s="108" t="e">
        <f>VLOOKUP(G92,'POINTS SCORE'!$B$10:$AI$39,16,FALSE)</f>
        <v>#N/A</v>
      </c>
      <c r="I107" s="108" t="e">
        <f>VLOOKUP(G92,'POINTS SCORE'!$B$39:$AI$78,16,FALSE)</f>
        <v>#N/A</v>
      </c>
      <c r="J107" s="110">
        <v>15</v>
      </c>
      <c r="K107" s="191"/>
      <c r="L107" s="108">
        <f>VLOOKUP(K92,'POINTS SCORE'!$B$10:$AI$39,16,FALSE)</f>
        <v>0</v>
      </c>
      <c r="M107" s="108">
        <f>VLOOKUP(K92,'POINTS SCORE'!$B$39:$AI$78,16,FALSE)</f>
        <v>0</v>
      </c>
      <c r="N107" s="110">
        <v>15</v>
      </c>
      <c r="O107" s="191"/>
      <c r="P107" s="99" t="e">
        <f>VLOOKUP(O92,'POINTS SCORE'!$B$10:$AI$39,16,FALSE)</f>
        <v>#N/A</v>
      </c>
      <c r="Q107" s="99" t="e">
        <f>VLOOKUP(O92,'POINTS SCORE'!$B$39:$AI$78,16,FALSE)</f>
        <v>#N/A</v>
      </c>
      <c r="R107" s="102">
        <v>15</v>
      </c>
      <c r="S107" s="191"/>
      <c r="T107" s="99" t="e">
        <f>VLOOKUP(S92,'POINTS SCORE'!$B$10:$AI$39,16,FALSE)</f>
        <v>#N/A</v>
      </c>
      <c r="U107" s="99" t="e">
        <f>VLOOKUP(S92,'POINTS SCORE'!$B$39:$AI$78,16,FALSE)</f>
        <v>#N/A</v>
      </c>
      <c r="V107" s="102">
        <v>15</v>
      </c>
      <c r="W107" s="211"/>
      <c r="X107" s="212" t="e">
        <f>VLOOKUP(W92,'POINTS SCORE'!$B$10:$AI$39,16,FALSE)</f>
        <v>#N/A</v>
      </c>
      <c r="Y107" s="103" t="e">
        <f>VLOOKUP(W92,'POINTS SCORE'!$B$39:$AI$78,16,FALSE)</f>
        <v>#N/A</v>
      </c>
    </row>
    <row r="108" spans="2:25">
      <c r="B108" s="102">
        <v>16</v>
      </c>
      <c r="C108" s="191"/>
      <c r="D108" s="99">
        <f>VLOOKUP(C92,'POINTS SCORE'!$B$10:$AI$39,17,FALSE)</f>
        <v>0</v>
      </c>
      <c r="E108" s="108">
        <f>VLOOKUP(C92,'POINTS SCORE'!$B$39:$AI$78,17,FALSE)</f>
        <v>0</v>
      </c>
      <c r="F108" s="110">
        <v>16</v>
      </c>
      <c r="G108" s="191"/>
      <c r="H108" s="108" t="e">
        <f>VLOOKUP(G92,'POINTS SCORE'!$B$10:$AI$39,17,FALSE)</f>
        <v>#N/A</v>
      </c>
      <c r="I108" s="108" t="e">
        <f>VLOOKUP(G92,'POINTS SCORE'!$B$39:$AI$78,17,FALSE)</f>
        <v>#N/A</v>
      </c>
      <c r="J108" s="110">
        <v>16</v>
      </c>
      <c r="K108" s="191"/>
      <c r="L108" s="108">
        <f>VLOOKUP(K92,'POINTS SCORE'!$B$10:$AI$39,17,FALSE)</f>
        <v>0</v>
      </c>
      <c r="M108" s="108">
        <f>VLOOKUP(K92,'POINTS SCORE'!$B$39:$AI$78,17,FALSE)</f>
        <v>0</v>
      </c>
      <c r="N108" s="110">
        <v>16</v>
      </c>
      <c r="O108" s="191"/>
      <c r="P108" s="99" t="e">
        <f>VLOOKUP(O92,'POINTS SCORE'!$B$10:$AI$39,17,FALSE)</f>
        <v>#N/A</v>
      </c>
      <c r="Q108" s="99" t="e">
        <f>VLOOKUP(O92,'POINTS SCORE'!$B$39:$AI$78,17,FALSE)</f>
        <v>#N/A</v>
      </c>
      <c r="R108" s="102">
        <v>16</v>
      </c>
      <c r="S108" s="191"/>
      <c r="T108" s="99" t="e">
        <f>VLOOKUP(S92,'POINTS SCORE'!$B$10:$AI$39,17,FALSE)</f>
        <v>#N/A</v>
      </c>
      <c r="U108" s="99" t="e">
        <f>VLOOKUP(S92,'POINTS SCORE'!$B$39:$AI$78,17,FALSE)</f>
        <v>#N/A</v>
      </c>
      <c r="V108" s="102">
        <v>16</v>
      </c>
      <c r="W108" s="211"/>
      <c r="X108" s="212" t="e">
        <f>VLOOKUP(W92,'POINTS SCORE'!$B$10:$AI$39,17,FALSE)</f>
        <v>#N/A</v>
      </c>
      <c r="Y108" s="103" t="e">
        <f>VLOOKUP(W92,'POINTS SCORE'!$B$39:$AI$78,17,FALSE)</f>
        <v>#N/A</v>
      </c>
    </row>
    <row r="109" spans="2:25">
      <c r="B109" s="102">
        <v>17</v>
      </c>
      <c r="C109" s="191"/>
      <c r="D109" s="99">
        <f>VLOOKUP(C92,'POINTS SCORE'!$B$10:$AI$39,18,FALSE)</f>
        <v>0</v>
      </c>
      <c r="E109" s="108">
        <f>VLOOKUP(C92,'POINTS SCORE'!$B$39:$AI$78,18,FALSE)</f>
        <v>0</v>
      </c>
      <c r="F109" s="110">
        <v>17</v>
      </c>
      <c r="G109" s="191"/>
      <c r="H109" s="108" t="e">
        <f>VLOOKUP(G92,'POINTS SCORE'!$B$10:$AI$39,18,FALSE)</f>
        <v>#N/A</v>
      </c>
      <c r="I109" s="108" t="e">
        <f>VLOOKUP(G92,'POINTS SCORE'!$B$39:$AI$78,18,FALSE)</f>
        <v>#N/A</v>
      </c>
      <c r="J109" s="110">
        <v>17</v>
      </c>
      <c r="K109" s="191"/>
      <c r="L109" s="108">
        <f>VLOOKUP(K92,'POINTS SCORE'!$B$10:$AI$39,18,FALSE)</f>
        <v>0</v>
      </c>
      <c r="M109" s="108">
        <f>VLOOKUP(K92,'POINTS SCORE'!$B$39:$AI$78,18,FALSE)</f>
        <v>0</v>
      </c>
      <c r="N109" s="110">
        <v>17</v>
      </c>
      <c r="O109" s="191"/>
      <c r="P109" s="99" t="e">
        <f>VLOOKUP(O92,'POINTS SCORE'!$B$10:$AI$39,18,FALSE)</f>
        <v>#N/A</v>
      </c>
      <c r="Q109" s="99" t="e">
        <f>VLOOKUP(O92,'POINTS SCORE'!$B$39:$AI$78,18,FALSE)</f>
        <v>#N/A</v>
      </c>
      <c r="R109" s="102">
        <v>17</v>
      </c>
      <c r="S109" s="191"/>
      <c r="T109" s="99" t="e">
        <f>VLOOKUP(S92,'POINTS SCORE'!$B$10:$AI$39,18,FALSE)</f>
        <v>#N/A</v>
      </c>
      <c r="U109" s="99" t="e">
        <f>VLOOKUP(S92,'POINTS SCORE'!$B$39:$AI$78,18,FALSE)</f>
        <v>#N/A</v>
      </c>
      <c r="V109" s="102">
        <v>17</v>
      </c>
      <c r="W109" s="211"/>
      <c r="X109" s="212" t="e">
        <f>VLOOKUP(W92,'POINTS SCORE'!$B$10:$AI$39,18,FALSE)</f>
        <v>#N/A</v>
      </c>
      <c r="Y109" s="103" t="e">
        <f>VLOOKUP(W92,'POINTS SCORE'!$B$39:$AI$78,18,FALSE)</f>
        <v>#N/A</v>
      </c>
    </row>
    <row r="110" spans="2:25">
      <c r="B110" s="102">
        <v>18</v>
      </c>
      <c r="C110" s="191"/>
      <c r="D110" s="99">
        <f>VLOOKUP(C92,'POINTS SCORE'!$B$10:$AI$39,19,FALSE)</f>
        <v>0</v>
      </c>
      <c r="E110" s="108">
        <f>VLOOKUP(C92,'POINTS SCORE'!$B$39:$AI$78,19,FALSE)</f>
        <v>0</v>
      </c>
      <c r="F110" s="110">
        <v>18</v>
      </c>
      <c r="G110" s="191"/>
      <c r="H110" s="108" t="e">
        <f>VLOOKUP(G92,'POINTS SCORE'!$B$10:$AI$39,19,FALSE)</f>
        <v>#N/A</v>
      </c>
      <c r="I110" s="108" t="e">
        <f>VLOOKUP(G92,'POINTS SCORE'!$B$39:$AI$78,19,FALSE)</f>
        <v>#N/A</v>
      </c>
      <c r="J110" s="110">
        <v>18</v>
      </c>
      <c r="K110" s="191"/>
      <c r="L110" s="108">
        <f>VLOOKUP(K92,'POINTS SCORE'!$B$10:$AI$39,19,FALSE)</f>
        <v>0</v>
      </c>
      <c r="M110" s="108">
        <f>VLOOKUP(K92,'POINTS SCORE'!$B$39:$AI$78,19,FALSE)</f>
        <v>0</v>
      </c>
      <c r="N110" s="110">
        <v>18</v>
      </c>
      <c r="O110" s="191"/>
      <c r="P110" s="99" t="e">
        <f>VLOOKUP(O92,'POINTS SCORE'!$B$10:$AI$39,19,FALSE)</f>
        <v>#N/A</v>
      </c>
      <c r="Q110" s="99" t="e">
        <f>VLOOKUP(O92,'POINTS SCORE'!$B$39:$AI$78,19,FALSE)</f>
        <v>#N/A</v>
      </c>
      <c r="R110" s="102">
        <v>18</v>
      </c>
      <c r="S110" s="191"/>
      <c r="T110" s="99" t="e">
        <f>VLOOKUP(S92,'POINTS SCORE'!$B$10:$AI$39,19,FALSE)</f>
        <v>#N/A</v>
      </c>
      <c r="U110" s="99" t="e">
        <f>VLOOKUP(S92,'POINTS SCORE'!$B$39:$AI$78,19,FALSE)</f>
        <v>#N/A</v>
      </c>
      <c r="V110" s="102">
        <v>18</v>
      </c>
      <c r="W110" s="211"/>
      <c r="X110" s="212" t="e">
        <f>VLOOKUP(W92,'POINTS SCORE'!$B$10:$AI$39,19,FALSE)</f>
        <v>#N/A</v>
      </c>
      <c r="Y110" s="103" t="e">
        <f>VLOOKUP(W92,'POINTS SCORE'!$B$39:$AI$78,19,FALSE)</f>
        <v>#N/A</v>
      </c>
    </row>
    <row r="111" spans="2:25">
      <c r="B111" s="102">
        <v>19</v>
      </c>
      <c r="C111" s="191"/>
      <c r="D111" s="99">
        <f>VLOOKUP(C92,'POINTS SCORE'!$B$10:$AI$39,20,FALSE)</f>
        <v>0</v>
      </c>
      <c r="E111" s="108">
        <f>VLOOKUP(C92,'POINTS SCORE'!$B$39:$AI$78,20,FALSE)</f>
        <v>0</v>
      </c>
      <c r="F111" s="110">
        <v>19</v>
      </c>
      <c r="G111" s="191"/>
      <c r="H111" s="108" t="e">
        <f>VLOOKUP(G92,'POINTS SCORE'!$B$10:$AI$39,20,FALSE)</f>
        <v>#N/A</v>
      </c>
      <c r="I111" s="108" t="e">
        <f>VLOOKUP(G92,'POINTS SCORE'!$B$39:$AI$78,20,FALSE)</f>
        <v>#N/A</v>
      </c>
      <c r="J111" s="110">
        <v>19</v>
      </c>
      <c r="K111" s="191"/>
      <c r="L111" s="108">
        <f>VLOOKUP(K92,'POINTS SCORE'!$B$10:$AI$39,20,FALSE)</f>
        <v>0</v>
      </c>
      <c r="M111" s="108">
        <f>VLOOKUP(K92,'POINTS SCORE'!$B$39:$AI$78,20,FALSE)</f>
        <v>0</v>
      </c>
      <c r="N111" s="110">
        <v>19</v>
      </c>
      <c r="O111" s="191"/>
      <c r="P111" s="99" t="e">
        <f>VLOOKUP(O92,'POINTS SCORE'!$B$10:$AI$39,20,FALSE)</f>
        <v>#N/A</v>
      </c>
      <c r="Q111" s="99" t="e">
        <f>VLOOKUP(O92,'POINTS SCORE'!$B$39:$AI$78,20,FALSE)</f>
        <v>#N/A</v>
      </c>
      <c r="R111" s="102">
        <v>19</v>
      </c>
      <c r="S111" s="191"/>
      <c r="T111" s="99" t="e">
        <f>VLOOKUP(S92,'POINTS SCORE'!$B$10:$AI$39,20,FALSE)</f>
        <v>#N/A</v>
      </c>
      <c r="U111" s="99" t="e">
        <f>VLOOKUP(S92,'POINTS SCORE'!$B$39:$AI$78,20,FALSE)</f>
        <v>#N/A</v>
      </c>
      <c r="V111" s="102">
        <v>19</v>
      </c>
      <c r="W111" s="211"/>
      <c r="X111" s="212" t="e">
        <f>VLOOKUP(W92,'POINTS SCORE'!$B$10:$AI$39,20,FALSE)</f>
        <v>#N/A</v>
      </c>
      <c r="Y111" s="103" t="e">
        <f>VLOOKUP(W92,'POINTS SCORE'!$B$39:$AI$78,20,FALSE)</f>
        <v>#N/A</v>
      </c>
    </row>
    <row r="112" spans="2:25">
      <c r="B112" s="102">
        <v>20</v>
      </c>
      <c r="C112" s="191"/>
      <c r="D112" s="99">
        <f>VLOOKUP(C92,'POINTS SCORE'!$B$10:$AI$39,21,FALSE)</f>
        <v>0</v>
      </c>
      <c r="E112" s="108">
        <f>VLOOKUP(C92,'POINTS SCORE'!$B$39:$AI$78,21,FALSE)</f>
        <v>0</v>
      </c>
      <c r="F112" s="110">
        <v>20</v>
      </c>
      <c r="G112" s="191"/>
      <c r="H112" s="108" t="e">
        <f>VLOOKUP(G92,'POINTS SCORE'!$B$10:$AI$39,21,FALSE)</f>
        <v>#N/A</v>
      </c>
      <c r="I112" s="108" t="e">
        <f>VLOOKUP(G92,'POINTS SCORE'!$B$39:$AI$78,21,FALSE)</f>
        <v>#N/A</v>
      </c>
      <c r="J112" s="110">
        <v>20</v>
      </c>
      <c r="K112" s="191"/>
      <c r="L112" s="108">
        <f>VLOOKUP(K92,'POINTS SCORE'!$B$10:$AI$39,21,FALSE)</f>
        <v>0</v>
      </c>
      <c r="M112" s="108">
        <f>VLOOKUP(K92,'POINTS SCORE'!$B$39:$AI$78,21,FALSE)</f>
        <v>0</v>
      </c>
      <c r="N112" s="110">
        <v>20</v>
      </c>
      <c r="O112" s="191"/>
      <c r="P112" s="99" t="e">
        <f>VLOOKUP(O92,'POINTS SCORE'!$B$10:$AI$39,21,FALSE)</f>
        <v>#N/A</v>
      </c>
      <c r="Q112" s="99" t="e">
        <f>VLOOKUP(O92,'POINTS SCORE'!$B$39:$AI$78,21,FALSE)</f>
        <v>#N/A</v>
      </c>
      <c r="R112" s="102">
        <v>20</v>
      </c>
      <c r="S112" s="191"/>
      <c r="T112" s="99" t="e">
        <f>VLOOKUP(S92,'POINTS SCORE'!$B$10:$AI$39,21,FALSE)</f>
        <v>#N/A</v>
      </c>
      <c r="U112" s="99" t="e">
        <f>VLOOKUP(S92,'POINTS SCORE'!$B$39:$AI$78,21,FALSE)</f>
        <v>#N/A</v>
      </c>
      <c r="V112" s="102">
        <v>20</v>
      </c>
      <c r="W112" s="211"/>
      <c r="X112" s="212" t="e">
        <f>VLOOKUP(W92,'POINTS SCORE'!$B$10:$AI$39,21,FALSE)</f>
        <v>#N/A</v>
      </c>
      <c r="Y112" s="103" t="e">
        <f>VLOOKUP(W92,'POINTS SCORE'!$B$39:$AI$78,21,FALSE)</f>
        <v>#N/A</v>
      </c>
    </row>
    <row r="113" spans="2:25">
      <c r="B113" s="102">
        <v>21</v>
      </c>
      <c r="C113" s="191"/>
      <c r="D113" s="99">
        <f>VLOOKUP(C92,'POINTS SCORE'!$B$10:$AI$39,22,FALSE)</f>
        <v>0</v>
      </c>
      <c r="E113" s="108">
        <f>VLOOKUP(C92,'POINTS SCORE'!$B$39:$AI$78,22,FALSE)</f>
        <v>0</v>
      </c>
      <c r="F113" s="110">
        <v>21</v>
      </c>
      <c r="G113" s="191"/>
      <c r="H113" s="108" t="e">
        <f>VLOOKUP(G92,'POINTS SCORE'!$B$10:$AI$39,22,FALSE)</f>
        <v>#N/A</v>
      </c>
      <c r="I113" s="108" t="e">
        <f>VLOOKUP(G92,'POINTS SCORE'!$B$39:$AI$78,22,FALSE)</f>
        <v>#N/A</v>
      </c>
      <c r="J113" s="110">
        <v>21</v>
      </c>
      <c r="K113" s="191"/>
      <c r="L113" s="108">
        <f>VLOOKUP(K92,'POINTS SCORE'!$B$10:$AI$39,22,FALSE)</f>
        <v>0</v>
      </c>
      <c r="M113" s="108">
        <f>VLOOKUP(K92,'POINTS SCORE'!$B$39:$AI$78,22,FALSE)</f>
        <v>0</v>
      </c>
      <c r="N113" s="110">
        <v>21</v>
      </c>
      <c r="O113" s="191"/>
      <c r="P113" s="99" t="e">
        <f>VLOOKUP(O92,'POINTS SCORE'!$B$10:$AI$39,22,FALSE)</f>
        <v>#N/A</v>
      </c>
      <c r="Q113" s="99" t="e">
        <f>VLOOKUP(O92,'POINTS SCORE'!$B$39:$AI$78,22,FALSE)</f>
        <v>#N/A</v>
      </c>
      <c r="R113" s="102">
        <v>21</v>
      </c>
      <c r="S113" s="191"/>
      <c r="T113" s="99" t="e">
        <f>VLOOKUP(S92,'POINTS SCORE'!$B$10:$AI$39,22,FALSE)</f>
        <v>#N/A</v>
      </c>
      <c r="U113" s="99" t="e">
        <f>VLOOKUP(S92,'POINTS SCORE'!$B$39:$AI$78,22,FALSE)</f>
        <v>#N/A</v>
      </c>
      <c r="V113" s="102">
        <v>21</v>
      </c>
      <c r="W113" s="211"/>
      <c r="X113" s="212" t="e">
        <f>VLOOKUP(W92,'POINTS SCORE'!$B$10:$AI$39,22,FALSE)</f>
        <v>#N/A</v>
      </c>
      <c r="Y113" s="103" t="e">
        <f>VLOOKUP(W92,'POINTS SCORE'!$B$39:$AI$78,22,FALSE)</f>
        <v>#N/A</v>
      </c>
    </row>
    <row r="114" spans="2:25">
      <c r="B114" s="102">
        <v>22</v>
      </c>
      <c r="C114" s="191"/>
      <c r="D114" s="99">
        <f>VLOOKUP(C92,'POINTS SCORE'!$B$10:$AI$39,23,FALSE)</f>
        <v>0</v>
      </c>
      <c r="E114" s="108">
        <f>VLOOKUP(C92,'POINTS SCORE'!$B$39:$AI$78,23,FALSE)</f>
        <v>0</v>
      </c>
      <c r="F114" s="110">
        <v>22</v>
      </c>
      <c r="G114" s="191"/>
      <c r="H114" s="108" t="e">
        <f>VLOOKUP(G92,'POINTS SCORE'!$B$10:$AI$39,23,FALSE)</f>
        <v>#N/A</v>
      </c>
      <c r="I114" s="108" t="e">
        <f>VLOOKUP(G92,'POINTS SCORE'!$B$39:$AI$78,23,FALSE)</f>
        <v>#N/A</v>
      </c>
      <c r="J114" s="110">
        <v>22</v>
      </c>
      <c r="K114" s="191"/>
      <c r="L114" s="108">
        <f>VLOOKUP(K92,'POINTS SCORE'!$B$10:$AI$39,23,FALSE)</f>
        <v>0</v>
      </c>
      <c r="M114" s="108">
        <f>VLOOKUP(K92,'POINTS SCORE'!$B$39:$AI$78,23,FALSE)</f>
        <v>0</v>
      </c>
      <c r="N114" s="110">
        <v>22</v>
      </c>
      <c r="O114" s="191"/>
      <c r="P114" s="99" t="e">
        <f>VLOOKUP(O92,'POINTS SCORE'!$B$10:$AI$39,23,FALSE)</f>
        <v>#N/A</v>
      </c>
      <c r="Q114" s="99" t="e">
        <f>VLOOKUP(O92,'POINTS SCORE'!$B$39:$AI$78,23,FALSE)</f>
        <v>#N/A</v>
      </c>
      <c r="R114" s="102">
        <v>22</v>
      </c>
      <c r="S114" s="191"/>
      <c r="T114" s="99" t="e">
        <f>VLOOKUP(S92,'POINTS SCORE'!$B$10:$AI$39,23,FALSE)</f>
        <v>#N/A</v>
      </c>
      <c r="U114" s="99" t="e">
        <f>VLOOKUP(S92,'POINTS SCORE'!$B$39:$AI$78,23,FALSE)</f>
        <v>#N/A</v>
      </c>
      <c r="V114" s="102">
        <v>22</v>
      </c>
      <c r="W114" s="211"/>
      <c r="X114" s="212" t="e">
        <f>VLOOKUP(W92,'POINTS SCORE'!$B$10:$AI$39,23,FALSE)</f>
        <v>#N/A</v>
      </c>
      <c r="Y114" s="103" t="e">
        <f>VLOOKUP(W92,'POINTS SCORE'!$B$39:$AI$78,23,FALSE)</f>
        <v>#N/A</v>
      </c>
    </row>
    <row r="115" spans="2:25">
      <c r="B115" s="102">
        <v>23</v>
      </c>
      <c r="C115" s="191"/>
      <c r="D115" s="99">
        <f>VLOOKUP(C92,'POINTS SCORE'!$B$10:$AI$39,24,FALSE)</f>
        <v>0</v>
      </c>
      <c r="E115" s="108">
        <f>VLOOKUP(C92,'POINTS SCORE'!$B$39:$AI$78,24,FALSE)</f>
        <v>0</v>
      </c>
      <c r="F115" s="110">
        <v>23</v>
      </c>
      <c r="G115" s="191"/>
      <c r="H115" s="108" t="e">
        <f>VLOOKUP(G92,'POINTS SCORE'!$B$10:$AI$39,24,FALSE)</f>
        <v>#N/A</v>
      </c>
      <c r="I115" s="108" t="e">
        <f>VLOOKUP(G92,'POINTS SCORE'!$B$39:$AI$78,24,FALSE)</f>
        <v>#N/A</v>
      </c>
      <c r="J115" s="110">
        <v>23</v>
      </c>
      <c r="K115" s="191"/>
      <c r="L115" s="108">
        <f>VLOOKUP(K92,'POINTS SCORE'!$B$10:$AI$39,24,FALSE)</f>
        <v>0</v>
      </c>
      <c r="M115" s="108">
        <f>VLOOKUP(K92,'POINTS SCORE'!$B$39:$AI$78,24,FALSE)</f>
        <v>0</v>
      </c>
      <c r="N115" s="110">
        <v>23</v>
      </c>
      <c r="O115" s="191"/>
      <c r="P115" s="99" t="e">
        <f>VLOOKUP(O92,'POINTS SCORE'!$B$10:$AI$39,24,FALSE)</f>
        <v>#N/A</v>
      </c>
      <c r="Q115" s="99" t="e">
        <f>VLOOKUP(O92,'POINTS SCORE'!$B$39:$AI$78,24,FALSE)</f>
        <v>#N/A</v>
      </c>
      <c r="R115" s="102">
        <v>23</v>
      </c>
      <c r="S115" s="191"/>
      <c r="T115" s="99" t="e">
        <f>VLOOKUP(S92,'POINTS SCORE'!$B$10:$AI$39,24,FALSE)</f>
        <v>#N/A</v>
      </c>
      <c r="U115" s="99" t="e">
        <f>VLOOKUP(S92,'POINTS SCORE'!$B$39:$AI$78,24,FALSE)</f>
        <v>#N/A</v>
      </c>
      <c r="V115" s="102">
        <v>23</v>
      </c>
      <c r="W115" s="211"/>
      <c r="X115" s="212" t="e">
        <f>VLOOKUP(W92,'POINTS SCORE'!$B$10:$AI$39,24,FALSE)</f>
        <v>#N/A</v>
      </c>
      <c r="Y115" s="103" t="e">
        <f>VLOOKUP(W92,'POINTS SCORE'!$B$39:$AI$78,24,FALSE)</f>
        <v>#N/A</v>
      </c>
    </row>
    <row r="116" spans="2:25">
      <c r="B116" s="102">
        <v>24</v>
      </c>
      <c r="C116" s="191"/>
      <c r="D116" s="99">
        <f>VLOOKUP(C92,'POINTS SCORE'!$B$10:$AI$39,25,FALSE)</f>
        <v>0</v>
      </c>
      <c r="E116" s="108">
        <f>VLOOKUP(C92,'POINTS SCORE'!$B$39:$AI$78,25,FALSE)</f>
        <v>0</v>
      </c>
      <c r="F116" s="110">
        <v>24</v>
      </c>
      <c r="G116" s="191"/>
      <c r="H116" s="108" t="e">
        <f>VLOOKUP(G92,'POINTS SCORE'!$B$10:$AI$39,25,FALSE)</f>
        <v>#N/A</v>
      </c>
      <c r="I116" s="108" t="e">
        <f>VLOOKUP(G92,'POINTS SCORE'!$B$39:$AI$78,25,FALSE)</f>
        <v>#N/A</v>
      </c>
      <c r="J116" s="110">
        <v>24</v>
      </c>
      <c r="K116" s="191"/>
      <c r="L116" s="108">
        <f>VLOOKUP(K92,'POINTS SCORE'!$B$10:$AI$39,25,FALSE)</f>
        <v>0</v>
      </c>
      <c r="M116" s="108">
        <f>VLOOKUP(K92,'POINTS SCORE'!$B$39:$AI$78,25,FALSE)</f>
        <v>0</v>
      </c>
      <c r="N116" s="110">
        <v>24</v>
      </c>
      <c r="O116" s="191"/>
      <c r="P116" s="99" t="e">
        <f>VLOOKUP(O92,'POINTS SCORE'!$B$10:$AI$39,25,FALSE)</f>
        <v>#N/A</v>
      </c>
      <c r="Q116" s="99" t="e">
        <f>VLOOKUP(O92,'POINTS SCORE'!$B$39:$AI$78,25,FALSE)</f>
        <v>#N/A</v>
      </c>
      <c r="R116" s="102">
        <v>24</v>
      </c>
      <c r="S116" s="191"/>
      <c r="T116" s="99" t="e">
        <f>VLOOKUP(S92,'POINTS SCORE'!$B$10:$AI$39,25,FALSE)</f>
        <v>#N/A</v>
      </c>
      <c r="U116" s="99" t="e">
        <f>VLOOKUP(S92,'POINTS SCORE'!$B$39:$AI$78,25,FALSE)</f>
        <v>#N/A</v>
      </c>
      <c r="V116" s="102">
        <v>24</v>
      </c>
      <c r="W116" s="211"/>
      <c r="X116" s="212" t="e">
        <f>VLOOKUP(W92,'POINTS SCORE'!$B$10:$AI$39,25,FALSE)</f>
        <v>#N/A</v>
      </c>
      <c r="Y116" s="103" t="e">
        <f>VLOOKUP(W92,'POINTS SCORE'!$B$39:$AI$78,25,FALSE)</f>
        <v>#N/A</v>
      </c>
    </row>
    <row r="117" spans="2:25">
      <c r="B117" s="102">
        <v>25</v>
      </c>
      <c r="C117" s="191"/>
      <c r="D117" s="99">
        <f>VLOOKUP(C92,'POINTS SCORE'!$B$10:$AI$39,26,FALSE)</f>
        <v>0</v>
      </c>
      <c r="E117" s="108">
        <f>VLOOKUP(C92,'POINTS SCORE'!$B$39:$AI$78,26,FALSE)</f>
        <v>0</v>
      </c>
      <c r="F117" s="110">
        <v>25</v>
      </c>
      <c r="G117" s="191"/>
      <c r="H117" s="108" t="e">
        <f>VLOOKUP(G92,'POINTS SCORE'!$B$10:$AI$39,26,FALSE)</f>
        <v>#N/A</v>
      </c>
      <c r="I117" s="108" t="e">
        <f>VLOOKUP(G92,'POINTS SCORE'!$B$39:$AI$78,26,FALSE)</f>
        <v>#N/A</v>
      </c>
      <c r="J117" s="110">
        <v>25</v>
      </c>
      <c r="K117" s="191"/>
      <c r="L117" s="108">
        <f>VLOOKUP(K92,'POINTS SCORE'!$B$10:$AI$39,26,FALSE)</f>
        <v>0</v>
      </c>
      <c r="M117" s="108">
        <f>VLOOKUP(K92,'POINTS SCORE'!$B$39:$AI$78,26,FALSE)</f>
        <v>0</v>
      </c>
      <c r="N117" s="110">
        <v>25</v>
      </c>
      <c r="O117" s="191"/>
      <c r="P117" s="99" t="e">
        <f>VLOOKUP(O92,'POINTS SCORE'!$B$10:$AI$39,26,FALSE)</f>
        <v>#N/A</v>
      </c>
      <c r="Q117" s="99" t="e">
        <f>VLOOKUP(O92,'POINTS SCORE'!$B$39:$AI$78,26,FALSE)</f>
        <v>#N/A</v>
      </c>
      <c r="R117" s="102">
        <v>25</v>
      </c>
      <c r="S117" s="191"/>
      <c r="T117" s="99" t="e">
        <f>VLOOKUP(S92,'POINTS SCORE'!$B$10:$AI$39,26,FALSE)</f>
        <v>#N/A</v>
      </c>
      <c r="U117" s="99" t="e">
        <f>VLOOKUP(S92,'POINTS SCORE'!$B$39:$AI$78,26,FALSE)</f>
        <v>#N/A</v>
      </c>
      <c r="V117" s="102">
        <v>25</v>
      </c>
      <c r="W117" s="211"/>
      <c r="X117" s="212" t="e">
        <f>VLOOKUP(W92,'POINTS SCORE'!$B$10:$AI$39,26,FALSE)</f>
        <v>#N/A</v>
      </c>
      <c r="Y117" s="103" t="e">
        <f>VLOOKUP(W92,'POINTS SCORE'!$B$39:$AI$78,26,FALSE)</f>
        <v>#N/A</v>
      </c>
    </row>
    <row r="118" spans="2:25">
      <c r="B118" s="102">
        <v>26</v>
      </c>
      <c r="C118" s="191"/>
      <c r="D118" s="99">
        <f>VLOOKUP(C92,'POINTS SCORE'!$B$10:$AI$39,27,FALSE)</f>
        <v>0</v>
      </c>
      <c r="E118" s="108">
        <f>VLOOKUP(C92,'POINTS SCORE'!$B$39:$AI$78,27,FALSE)</f>
        <v>0</v>
      </c>
      <c r="F118" s="110">
        <v>26</v>
      </c>
      <c r="G118" s="191"/>
      <c r="H118" s="108" t="e">
        <f>VLOOKUP(G92,'POINTS SCORE'!$B$10:$AI$39,27,FALSE)</f>
        <v>#N/A</v>
      </c>
      <c r="I118" s="108" t="e">
        <f>VLOOKUP(G92,'POINTS SCORE'!$B$39:$AI$78,27,FALSE)</f>
        <v>#N/A</v>
      </c>
      <c r="J118" s="110">
        <v>26</v>
      </c>
      <c r="K118" s="191"/>
      <c r="L118" s="108">
        <f>VLOOKUP(K92,'POINTS SCORE'!$B$10:$AI$39,27,FALSE)</f>
        <v>0</v>
      </c>
      <c r="M118" s="108">
        <f>VLOOKUP(K92,'POINTS SCORE'!$B$39:$AI$78,27,FALSE)</f>
        <v>0</v>
      </c>
      <c r="N118" s="110">
        <v>26</v>
      </c>
      <c r="O118" s="191"/>
      <c r="P118" s="99" t="e">
        <f>VLOOKUP(O92,'POINTS SCORE'!$B$10:$AI$39,27,FALSE)</f>
        <v>#N/A</v>
      </c>
      <c r="Q118" s="99" t="e">
        <f>VLOOKUP(O92,'POINTS SCORE'!$B$39:$AI$78,27,FALSE)</f>
        <v>#N/A</v>
      </c>
      <c r="R118" s="102">
        <v>26</v>
      </c>
      <c r="S118" s="191"/>
      <c r="T118" s="99" t="e">
        <f>VLOOKUP(S92,'POINTS SCORE'!$B$10:$AI$39,27,FALSE)</f>
        <v>#N/A</v>
      </c>
      <c r="U118" s="99" t="e">
        <f>VLOOKUP(S92,'POINTS SCORE'!$B$39:$AI$78,27,FALSE)</f>
        <v>#N/A</v>
      </c>
      <c r="V118" s="102">
        <v>26</v>
      </c>
      <c r="W118" s="211"/>
      <c r="X118" s="212" t="e">
        <f>VLOOKUP(W92,'POINTS SCORE'!$B$10:$AI$39,27,FALSE)</f>
        <v>#N/A</v>
      </c>
      <c r="Y118" s="103" t="e">
        <f>VLOOKUP(W92,'POINTS SCORE'!$B$39:$AI$78,27,FALSE)</f>
        <v>#N/A</v>
      </c>
    </row>
    <row r="119" spans="2:25">
      <c r="B119" s="102">
        <v>27</v>
      </c>
      <c r="C119" s="191"/>
      <c r="D119" s="99">
        <f>VLOOKUP(C92,'POINTS SCORE'!$B$10:$AI$39,28,FALSE)</f>
        <v>0</v>
      </c>
      <c r="E119" s="108">
        <f>VLOOKUP(C92,'POINTS SCORE'!$B$39:$AI$78,28,FALSE)</f>
        <v>0</v>
      </c>
      <c r="F119" s="110">
        <v>27</v>
      </c>
      <c r="G119" s="191"/>
      <c r="H119" s="108" t="e">
        <f>VLOOKUP(G92,'POINTS SCORE'!$B$10:$AI$39,28,FALSE)</f>
        <v>#N/A</v>
      </c>
      <c r="I119" s="108" t="e">
        <f>VLOOKUP(G92,'POINTS SCORE'!$B$39:$AI$78,28,FALSE)</f>
        <v>#N/A</v>
      </c>
      <c r="J119" s="110">
        <v>27</v>
      </c>
      <c r="K119" s="191"/>
      <c r="L119" s="108">
        <f>VLOOKUP(K92,'POINTS SCORE'!$B$10:$AI$39,28,FALSE)</f>
        <v>0</v>
      </c>
      <c r="M119" s="108">
        <f>VLOOKUP(K92,'POINTS SCORE'!$B$39:$AI$78,28,FALSE)</f>
        <v>0</v>
      </c>
      <c r="N119" s="110">
        <v>27</v>
      </c>
      <c r="O119" s="191"/>
      <c r="P119" s="99" t="e">
        <f>VLOOKUP(O92,'POINTS SCORE'!$B$10:$AI$39,28,FALSE)</f>
        <v>#N/A</v>
      </c>
      <c r="Q119" s="99" t="e">
        <f>VLOOKUP(O92,'POINTS SCORE'!$B$39:$AI$78,28,FALSE)</f>
        <v>#N/A</v>
      </c>
      <c r="R119" s="102">
        <v>27</v>
      </c>
      <c r="S119" s="191"/>
      <c r="T119" s="99" t="e">
        <f>VLOOKUP(S92,'POINTS SCORE'!$B$10:$AI$39,28,FALSE)</f>
        <v>#N/A</v>
      </c>
      <c r="U119" s="99" t="e">
        <f>VLOOKUP(S92,'POINTS SCORE'!$B$39:$AI$78,28,FALSE)</f>
        <v>#N/A</v>
      </c>
      <c r="V119" s="102">
        <v>27</v>
      </c>
      <c r="W119" s="211"/>
      <c r="X119" s="212" t="e">
        <f>VLOOKUP(W92,'POINTS SCORE'!$B$10:$AI$39,28,FALSE)</f>
        <v>#N/A</v>
      </c>
      <c r="Y119" s="103" t="e">
        <f>VLOOKUP(W92,'POINTS SCORE'!$B$39:$AI$78,28,FALSE)</f>
        <v>#N/A</v>
      </c>
    </row>
    <row r="120" spans="2:25">
      <c r="B120" s="102">
        <v>28</v>
      </c>
      <c r="C120" s="191"/>
      <c r="D120" s="99">
        <f>VLOOKUP(C92,'POINTS SCORE'!$B$10:$AI$39,29,FALSE)</f>
        <v>0</v>
      </c>
      <c r="E120" s="108">
        <f>VLOOKUP(C92,'POINTS SCORE'!$B$39:$AI$78,29,FALSE)</f>
        <v>0</v>
      </c>
      <c r="F120" s="110">
        <v>28</v>
      </c>
      <c r="G120" s="191"/>
      <c r="H120" s="108" t="e">
        <f>VLOOKUP(G92,'POINTS SCORE'!$B$10:$AI$39,29,FALSE)</f>
        <v>#N/A</v>
      </c>
      <c r="I120" s="108" t="e">
        <f>VLOOKUP(G92,'POINTS SCORE'!$B$39:$AI$78,29,FALSE)</f>
        <v>#N/A</v>
      </c>
      <c r="J120" s="110">
        <v>28</v>
      </c>
      <c r="K120" s="191"/>
      <c r="L120" s="108">
        <f>VLOOKUP(K92,'POINTS SCORE'!$B$10:$AI$39,29,FALSE)</f>
        <v>0</v>
      </c>
      <c r="M120" s="108">
        <f>VLOOKUP(K92,'POINTS SCORE'!$B$39:$AI$78,29,FALSE)</f>
        <v>0</v>
      </c>
      <c r="N120" s="110">
        <v>28</v>
      </c>
      <c r="O120" s="191"/>
      <c r="P120" s="99" t="e">
        <f>VLOOKUP(O92,'POINTS SCORE'!$B$10:$AI$39,29,FALSE)</f>
        <v>#N/A</v>
      </c>
      <c r="Q120" s="99" t="e">
        <f>VLOOKUP(O92,'POINTS SCORE'!$B$39:$AI$78,29,FALSE)</f>
        <v>#N/A</v>
      </c>
      <c r="R120" s="102">
        <v>28</v>
      </c>
      <c r="S120" s="191"/>
      <c r="T120" s="99" t="e">
        <f>VLOOKUP(S92,'POINTS SCORE'!$B$10:$AI$39,29,FALSE)</f>
        <v>#N/A</v>
      </c>
      <c r="U120" s="99" t="e">
        <f>VLOOKUP(S92,'POINTS SCORE'!$B$39:$AI$78,29,FALSE)</f>
        <v>#N/A</v>
      </c>
      <c r="V120" s="102">
        <v>28</v>
      </c>
      <c r="W120" s="211"/>
      <c r="X120" s="212" t="e">
        <f>VLOOKUP(W92,'POINTS SCORE'!$B$10:$AI$39,29,FALSE)</f>
        <v>#N/A</v>
      </c>
      <c r="Y120" s="103" t="e">
        <f>VLOOKUP(W92,'POINTS SCORE'!$B$39:$AI$78,29,FALSE)</f>
        <v>#N/A</v>
      </c>
    </row>
    <row r="121" spans="2:25">
      <c r="B121" s="102">
        <v>29</v>
      </c>
      <c r="C121" s="191"/>
      <c r="D121" s="99">
        <f>VLOOKUP(C92,'POINTS SCORE'!$B$10:$AI$39,30,FALSE)</f>
        <v>0</v>
      </c>
      <c r="E121" s="108">
        <f>VLOOKUP(C92,'POINTS SCORE'!$B$39:$AI$78,30,FALSE)</f>
        <v>0</v>
      </c>
      <c r="F121" s="110">
        <v>29</v>
      </c>
      <c r="G121" s="191"/>
      <c r="H121" s="108" t="e">
        <f>VLOOKUP(G92,'POINTS SCORE'!$B$10:$AI$39,30,FALSE)</f>
        <v>#N/A</v>
      </c>
      <c r="I121" s="108" t="e">
        <f>VLOOKUP(G92,'POINTS SCORE'!$B$39:$AI$78,30,FALSE)</f>
        <v>#N/A</v>
      </c>
      <c r="J121" s="110">
        <v>29</v>
      </c>
      <c r="K121" s="191"/>
      <c r="L121" s="108">
        <f>VLOOKUP(K92,'POINTS SCORE'!$B$10:$AI$39,30,FALSE)</f>
        <v>0</v>
      </c>
      <c r="M121" s="108">
        <f>VLOOKUP(K92,'POINTS SCORE'!$B$39:$AI$78,30,FALSE)</f>
        <v>0</v>
      </c>
      <c r="N121" s="110">
        <v>29</v>
      </c>
      <c r="O121" s="191"/>
      <c r="P121" s="99" t="e">
        <f>VLOOKUP(O92,'POINTS SCORE'!$B$10:$AI$39,30,FALSE)</f>
        <v>#N/A</v>
      </c>
      <c r="Q121" s="99" t="e">
        <f>VLOOKUP(O92,'POINTS SCORE'!$B$39:$AI$78,30,FALSE)</f>
        <v>#N/A</v>
      </c>
      <c r="R121" s="102">
        <v>29</v>
      </c>
      <c r="S121" s="191"/>
      <c r="T121" s="99" t="e">
        <f>VLOOKUP(S92,'POINTS SCORE'!$B$10:$AI$39,30,FALSE)</f>
        <v>#N/A</v>
      </c>
      <c r="U121" s="99" t="e">
        <f>VLOOKUP(S92,'POINTS SCORE'!$B$39:$AI$78,30,FALSE)</f>
        <v>#N/A</v>
      </c>
      <c r="V121" s="102">
        <v>29</v>
      </c>
      <c r="W121" s="211"/>
      <c r="X121" s="212" t="e">
        <f>VLOOKUP(W92,'POINTS SCORE'!$B$10:$AI$39,30,FALSE)</f>
        <v>#N/A</v>
      </c>
      <c r="Y121" s="103" t="e">
        <f>VLOOKUP(W92,'POINTS SCORE'!$B$39:$AI$78,30,FALSE)</f>
        <v>#N/A</v>
      </c>
    </row>
    <row r="122" spans="2:25">
      <c r="B122" s="102">
        <v>30</v>
      </c>
      <c r="C122" s="191"/>
      <c r="D122" s="99">
        <f>VLOOKUP(C92,'POINTS SCORE'!$B$10:$AI$39,31,FALSE)</f>
        <v>0</v>
      </c>
      <c r="E122" s="108">
        <f>VLOOKUP(C92,'POINTS SCORE'!$B$39:$AI$78,31,FALSE)</f>
        <v>0</v>
      </c>
      <c r="F122" s="110">
        <v>30</v>
      </c>
      <c r="G122" s="191"/>
      <c r="H122" s="108" t="e">
        <f>VLOOKUP(G92,'POINTS SCORE'!$B$10:$AI$39,31,FALSE)</f>
        <v>#N/A</v>
      </c>
      <c r="I122" s="108" t="e">
        <f>VLOOKUP(G92,'POINTS SCORE'!$B$39:$AI$78,31,FALSE)</f>
        <v>#N/A</v>
      </c>
      <c r="J122" s="110">
        <v>30</v>
      </c>
      <c r="K122" s="191"/>
      <c r="L122" s="108">
        <f>VLOOKUP(K92,'POINTS SCORE'!$B$10:$AI$39,31,FALSE)</f>
        <v>0</v>
      </c>
      <c r="M122" s="108">
        <f>VLOOKUP(K92,'POINTS SCORE'!$B$39:$AI$78,31,FALSE)</f>
        <v>0</v>
      </c>
      <c r="N122" s="110">
        <v>30</v>
      </c>
      <c r="O122" s="191"/>
      <c r="P122" s="99" t="e">
        <f>VLOOKUP(O92,'POINTS SCORE'!$B$10:$AI$39,31,FALSE)</f>
        <v>#N/A</v>
      </c>
      <c r="Q122" s="99" t="e">
        <f>VLOOKUP(O92,'POINTS SCORE'!$B$39:$AI$78,31,FALSE)</f>
        <v>#N/A</v>
      </c>
      <c r="R122" s="102">
        <v>30</v>
      </c>
      <c r="S122" s="191"/>
      <c r="T122" s="99" t="e">
        <f>VLOOKUP(S92,'POINTS SCORE'!$B$10:$AI$39,31,FALSE)</f>
        <v>#N/A</v>
      </c>
      <c r="U122" s="99" t="e">
        <f>VLOOKUP(S92,'POINTS SCORE'!$B$39:$AI$78,31,FALSE)</f>
        <v>#N/A</v>
      </c>
      <c r="V122" s="102">
        <v>30</v>
      </c>
      <c r="W122" s="211"/>
      <c r="X122" s="212" t="e">
        <f>VLOOKUP(W92,'POINTS SCORE'!$B$10:$AI$39,31,FALSE)</f>
        <v>#N/A</v>
      </c>
      <c r="Y122" s="103" t="e">
        <f>VLOOKUP(W92,'POINTS SCORE'!$B$39:$AI$78,31,FALSE)</f>
        <v>#N/A</v>
      </c>
    </row>
    <row r="123" spans="2:25">
      <c r="B123" s="102" t="s">
        <v>149</v>
      </c>
      <c r="C123" s="191" t="s">
        <v>191</v>
      </c>
      <c r="D123" s="99">
        <f>VLOOKUP(C92,'POINTS SCORE'!$B$10:$AI$39,32,FALSE)</f>
        <v>14</v>
      </c>
      <c r="E123" s="108">
        <f>VLOOKUP(C92,'POINTS SCORE'!$B$39:$AI$78,32,FALSE)</f>
        <v>14</v>
      </c>
      <c r="F123" s="110" t="s">
        <v>149</v>
      </c>
      <c r="G123" s="191"/>
      <c r="H123" s="108" t="e">
        <f>VLOOKUP(G92,'POINTS SCORE'!$B$10:$AI$39,32,FALSE)</f>
        <v>#N/A</v>
      </c>
      <c r="I123" s="108" t="e">
        <f>VLOOKUP(G92,'POINTS SCORE'!$B$39:$AI$78,32,FALSE)</f>
        <v>#N/A</v>
      </c>
      <c r="J123" s="110" t="s">
        <v>149</v>
      </c>
      <c r="K123" s="191" t="s">
        <v>930</v>
      </c>
      <c r="L123" s="108">
        <f>VLOOKUP(K92,'POINTS SCORE'!$B$10:$AI$39,32,FALSE)</f>
        <v>14</v>
      </c>
      <c r="M123" s="108">
        <f>VLOOKUP(K92,'POINTS SCORE'!$B$39:$AI$78,32,FALSE)</f>
        <v>14</v>
      </c>
      <c r="N123" s="110" t="s">
        <v>149</v>
      </c>
      <c r="O123" s="191"/>
      <c r="P123" s="99" t="e">
        <f>VLOOKUP(O92,'POINTS SCORE'!$B$10:$AI$39,32,FALSE)</f>
        <v>#N/A</v>
      </c>
      <c r="Q123" s="99" t="e">
        <f>VLOOKUP(O92,'POINTS SCORE'!$B$39:$AI$78,32,FALSE)</f>
        <v>#N/A</v>
      </c>
      <c r="R123" s="102" t="s">
        <v>149</v>
      </c>
      <c r="S123" s="191"/>
      <c r="T123" s="99" t="e">
        <f>VLOOKUP(S92,'POINTS SCORE'!$B$10:$AI$39,32,FALSE)</f>
        <v>#N/A</v>
      </c>
      <c r="U123" s="99" t="e">
        <f>VLOOKUP(S92,'POINTS SCORE'!$B$39:$AI$78,32,FALSE)</f>
        <v>#N/A</v>
      </c>
      <c r="V123" s="102" t="s">
        <v>149</v>
      </c>
      <c r="W123" s="211"/>
      <c r="X123" s="212" t="e">
        <f>VLOOKUP(W92,'POINTS SCORE'!$B$10:$AI$39,32,FALSE)</f>
        <v>#N/A</v>
      </c>
      <c r="Y123" s="103" t="e">
        <f>VLOOKUP(W92,'POINTS SCORE'!$B$39:$AI$78,32,FALSE)</f>
        <v>#N/A</v>
      </c>
    </row>
    <row r="124" spans="2:25">
      <c r="B124" s="102" t="s">
        <v>149</v>
      </c>
      <c r="C124" s="191"/>
      <c r="D124" s="99">
        <f>VLOOKUP(C92,'POINTS SCORE'!$B$10:$AI$39,32,FALSE)</f>
        <v>14</v>
      </c>
      <c r="E124" s="108">
        <f>VLOOKUP(C92,'POINTS SCORE'!$B$39:$AI$78,32,FALSE)</f>
        <v>14</v>
      </c>
      <c r="F124" s="110" t="s">
        <v>149</v>
      </c>
      <c r="G124" s="191"/>
      <c r="H124" s="108" t="e">
        <f>VLOOKUP(G92,'POINTS SCORE'!$B$10:$AI$39,32,FALSE)</f>
        <v>#N/A</v>
      </c>
      <c r="I124" s="108" t="e">
        <f>VLOOKUP(G92,'POINTS SCORE'!$B$39:$AI$78,32,FALSE)</f>
        <v>#N/A</v>
      </c>
      <c r="J124" s="110" t="s">
        <v>149</v>
      </c>
      <c r="K124" s="191"/>
      <c r="L124" s="108">
        <f>VLOOKUP(K92,'POINTS SCORE'!$B$10:$AI$39,32,FALSE)</f>
        <v>14</v>
      </c>
      <c r="M124" s="108">
        <f>VLOOKUP(K92,'POINTS SCORE'!$B$39:$AI$78,32,FALSE)</f>
        <v>14</v>
      </c>
      <c r="N124" s="110" t="s">
        <v>149</v>
      </c>
      <c r="O124" s="191"/>
      <c r="P124" s="99" t="e">
        <f>VLOOKUP(O92,'POINTS SCORE'!$B$10:$AI$39,32,FALSE)</f>
        <v>#N/A</v>
      </c>
      <c r="Q124" s="99" t="e">
        <f>VLOOKUP(O92,'POINTS SCORE'!$B$39:$AI$78,32,FALSE)</f>
        <v>#N/A</v>
      </c>
      <c r="R124" s="102" t="s">
        <v>149</v>
      </c>
      <c r="S124" s="191"/>
      <c r="T124" s="99" t="e">
        <f>VLOOKUP(S92,'POINTS SCORE'!$B$10:$AI$39,32,FALSE)</f>
        <v>#N/A</v>
      </c>
      <c r="U124" s="99" t="e">
        <f>VLOOKUP(S92,'POINTS SCORE'!$B$39:$AI$78,32,FALSE)</f>
        <v>#N/A</v>
      </c>
      <c r="V124" s="102" t="s">
        <v>149</v>
      </c>
      <c r="W124" s="211"/>
      <c r="X124" s="212" t="e">
        <f>VLOOKUP(W92,'POINTS SCORE'!$B$10:$AI$39,32,FALSE)</f>
        <v>#N/A</v>
      </c>
      <c r="Y124" s="103" t="e">
        <f>VLOOKUP(W92,'POINTS SCORE'!$B$39:$AI$78,32,FALSE)</f>
        <v>#N/A</v>
      </c>
    </row>
    <row r="125" spans="2:25">
      <c r="B125" s="102" t="s">
        <v>149</v>
      </c>
      <c r="C125" s="191"/>
      <c r="D125" s="99">
        <f>VLOOKUP(C92,'POINTS SCORE'!$B$10:$AI$39,32,FALSE)</f>
        <v>14</v>
      </c>
      <c r="E125" s="108">
        <f>VLOOKUP(C92,'POINTS SCORE'!$B$39:$AI$78,32,FALSE)</f>
        <v>14</v>
      </c>
      <c r="F125" s="110" t="s">
        <v>149</v>
      </c>
      <c r="G125" s="191"/>
      <c r="H125" s="108" t="e">
        <f>VLOOKUP(G92,'POINTS SCORE'!$B$10:$AI$39,32,FALSE)</f>
        <v>#N/A</v>
      </c>
      <c r="I125" s="108" t="e">
        <f>VLOOKUP(G92,'POINTS SCORE'!$B$39:$AI$78,32,FALSE)</f>
        <v>#N/A</v>
      </c>
      <c r="J125" s="110" t="s">
        <v>149</v>
      </c>
      <c r="K125" s="191"/>
      <c r="L125" s="108">
        <f>VLOOKUP(K92,'POINTS SCORE'!$B$10:$AI$39,32,FALSE)</f>
        <v>14</v>
      </c>
      <c r="M125" s="108">
        <f>VLOOKUP(K92,'POINTS SCORE'!$B$39:$AI$78,32,FALSE)</f>
        <v>14</v>
      </c>
      <c r="N125" s="110" t="s">
        <v>149</v>
      </c>
      <c r="O125" s="191"/>
      <c r="P125" s="99" t="e">
        <f>VLOOKUP(O92,'POINTS SCORE'!$B$10:$AI$39,32,FALSE)</f>
        <v>#N/A</v>
      </c>
      <c r="Q125" s="99" t="e">
        <f>VLOOKUP(O92,'POINTS SCORE'!$B$39:$AI$78,32,FALSE)</f>
        <v>#N/A</v>
      </c>
      <c r="R125" s="102" t="s">
        <v>149</v>
      </c>
      <c r="S125" s="191"/>
      <c r="T125" s="99" t="e">
        <f>VLOOKUP(S92,'POINTS SCORE'!$B$10:$AI$39,32,FALSE)</f>
        <v>#N/A</v>
      </c>
      <c r="U125" s="99" t="e">
        <f>VLOOKUP(S92,'POINTS SCORE'!$B$39:$AI$78,32,FALSE)</f>
        <v>#N/A</v>
      </c>
      <c r="V125" s="102" t="s">
        <v>149</v>
      </c>
      <c r="W125" s="211"/>
      <c r="X125" s="212" t="e">
        <f>VLOOKUP(W92,'POINTS SCORE'!$B$10:$AI$39,32,FALSE)</f>
        <v>#N/A</v>
      </c>
      <c r="Y125" s="103" t="e">
        <f>VLOOKUP(W92,'POINTS SCORE'!$B$39:$AI$78,32,FALSE)</f>
        <v>#N/A</v>
      </c>
    </row>
    <row r="126" spans="2:25">
      <c r="B126" s="102" t="s">
        <v>149</v>
      </c>
      <c r="C126" s="191"/>
      <c r="D126" s="99">
        <f>VLOOKUP(C92,'POINTS SCORE'!$B$10:$AI$39,32,FALSE)</f>
        <v>14</v>
      </c>
      <c r="E126" s="108">
        <f>VLOOKUP(C92,'POINTS SCORE'!$B$39:$AI$78,32,FALSE)</f>
        <v>14</v>
      </c>
      <c r="F126" s="110" t="s">
        <v>149</v>
      </c>
      <c r="G126" s="191"/>
      <c r="H126" s="108" t="e">
        <f>VLOOKUP(G92,'POINTS SCORE'!$B$10:$AI$39,32,FALSE)</f>
        <v>#N/A</v>
      </c>
      <c r="I126" s="108" t="e">
        <f>VLOOKUP(G92,'POINTS SCORE'!$B$39:$AI$78,32,FALSE)</f>
        <v>#N/A</v>
      </c>
      <c r="J126" s="110" t="s">
        <v>149</v>
      </c>
      <c r="K126" s="191"/>
      <c r="L126" s="108">
        <f>VLOOKUP(K92,'POINTS SCORE'!$B$10:$AI$39,32,FALSE)</f>
        <v>14</v>
      </c>
      <c r="M126" s="108">
        <f>VLOOKUP(K92,'POINTS SCORE'!$B$39:$AI$78,32,FALSE)</f>
        <v>14</v>
      </c>
      <c r="N126" s="110" t="s">
        <v>149</v>
      </c>
      <c r="O126" s="191"/>
      <c r="P126" s="99" t="e">
        <f>VLOOKUP(O92,'POINTS SCORE'!$B$10:$AI$39,32,FALSE)</f>
        <v>#N/A</v>
      </c>
      <c r="Q126" s="99" t="e">
        <f>VLOOKUP(O92,'POINTS SCORE'!$B$39:$AI$78,32,FALSE)</f>
        <v>#N/A</v>
      </c>
      <c r="R126" s="102" t="s">
        <v>149</v>
      </c>
      <c r="S126" s="191"/>
      <c r="T126" s="99" t="e">
        <f>VLOOKUP(S92,'POINTS SCORE'!$B$10:$AI$39,32,FALSE)</f>
        <v>#N/A</v>
      </c>
      <c r="U126" s="99" t="e">
        <f>VLOOKUP(S92,'POINTS SCORE'!$B$39:$AI$78,32,FALSE)</f>
        <v>#N/A</v>
      </c>
      <c r="V126" s="102" t="s">
        <v>149</v>
      </c>
      <c r="W126" s="211"/>
      <c r="X126" s="212" t="e">
        <f>VLOOKUP(W92,'POINTS SCORE'!$B$10:$AI$39,32,FALSE)</f>
        <v>#N/A</v>
      </c>
      <c r="Y126" s="103" t="e">
        <f>VLOOKUP(W92,'POINTS SCORE'!$B$39:$AI$78,32,FALSE)</f>
        <v>#N/A</v>
      </c>
    </row>
    <row r="127" spans="2:25">
      <c r="B127" s="102" t="s">
        <v>149</v>
      </c>
      <c r="C127" s="191"/>
      <c r="D127" s="99">
        <f>VLOOKUP(C92,'POINTS SCORE'!$B$10:$AI$39,32,FALSE)</f>
        <v>14</v>
      </c>
      <c r="E127" s="108">
        <f>VLOOKUP(C92,'POINTS SCORE'!$B$39:$AI$78,32,FALSE)</f>
        <v>14</v>
      </c>
      <c r="F127" s="110" t="s">
        <v>149</v>
      </c>
      <c r="G127" s="191"/>
      <c r="H127" s="108" t="e">
        <f>VLOOKUP(G92,'POINTS SCORE'!$B$10:$AI$39,32,FALSE)</f>
        <v>#N/A</v>
      </c>
      <c r="I127" s="108" t="e">
        <f>VLOOKUP(G92,'POINTS SCORE'!$B$39:$AI$78,32,FALSE)</f>
        <v>#N/A</v>
      </c>
      <c r="J127" s="110" t="s">
        <v>149</v>
      </c>
      <c r="K127" s="191"/>
      <c r="L127" s="108">
        <f>VLOOKUP(K92,'POINTS SCORE'!$B$10:$AI$39,32,FALSE)</f>
        <v>14</v>
      </c>
      <c r="M127" s="108">
        <f>VLOOKUP(K92,'POINTS SCORE'!$B$39:$AI$78,32,FALSE)</f>
        <v>14</v>
      </c>
      <c r="N127" s="110" t="s">
        <v>149</v>
      </c>
      <c r="O127" s="191"/>
      <c r="P127" s="99" t="e">
        <f>VLOOKUP(O92,'POINTS SCORE'!$B$10:$AI$39,32,FALSE)</f>
        <v>#N/A</v>
      </c>
      <c r="Q127" s="99" t="e">
        <f>VLOOKUP(O92,'POINTS SCORE'!$B$39:$AI$78,32,FALSE)</f>
        <v>#N/A</v>
      </c>
      <c r="R127" s="102" t="s">
        <v>149</v>
      </c>
      <c r="S127" s="191"/>
      <c r="T127" s="99" t="e">
        <f>VLOOKUP(S92,'POINTS SCORE'!$B$10:$AI$39,32,FALSE)</f>
        <v>#N/A</v>
      </c>
      <c r="U127" s="99" t="e">
        <f>VLOOKUP(S92,'POINTS SCORE'!$B$39:$AI$78,32,FALSE)</f>
        <v>#N/A</v>
      </c>
      <c r="V127" s="102" t="s">
        <v>149</v>
      </c>
      <c r="W127" s="211"/>
      <c r="X127" s="212" t="e">
        <f>VLOOKUP(W92,'POINTS SCORE'!$B$10:$AI$39,32,FALSE)</f>
        <v>#N/A</v>
      </c>
      <c r="Y127" s="103" t="e">
        <f>VLOOKUP(W92,'POINTS SCORE'!$B$39:$AI$78,32,FALSE)</f>
        <v>#N/A</v>
      </c>
    </row>
    <row r="128" spans="2:25">
      <c r="B128" s="102" t="s">
        <v>149</v>
      </c>
      <c r="C128" s="191"/>
      <c r="D128" s="99">
        <f>VLOOKUP(C92,'POINTS SCORE'!$B$10:$AI$39,32,FALSE)</f>
        <v>14</v>
      </c>
      <c r="E128" s="108">
        <f>VLOOKUP(C92,'POINTS SCORE'!$B$39:$AI$78,32,FALSE)</f>
        <v>14</v>
      </c>
      <c r="F128" s="110" t="s">
        <v>149</v>
      </c>
      <c r="G128" s="191"/>
      <c r="H128" s="108" t="e">
        <f>VLOOKUP(G92,'POINTS SCORE'!$B$10:$AI$39,32,FALSE)</f>
        <v>#N/A</v>
      </c>
      <c r="I128" s="108" t="e">
        <f>VLOOKUP(G92,'POINTS SCORE'!$B$39:$AI$78,32,FALSE)</f>
        <v>#N/A</v>
      </c>
      <c r="J128" s="110" t="s">
        <v>149</v>
      </c>
      <c r="K128" s="191"/>
      <c r="L128" s="108">
        <f>VLOOKUP(K92,'POINTS SCORE'!$B$10:$AI$39,32,FALSE)</f>
        <v>14</v>
      </c>
      <c r="M128" s="108">
        <f>VLOOKUP(K92,'POINTS SCORE'!$B$39:$AI$78,32,FALSE)</f>
        <v>14</v>
      </c>
      <c r="N128" s="110" t="s">
        <v>149</v>
      </c>
      <c r="O128" s="191"/>
      <c r="P128" s="99" t="e">
        <f>VLOOKUP(O92,'POINTS SCORE'!$B$10:$AI$39,32,FALSE)</f>
        <v>#N/A</v>
      </c>
      <c r="Q128" s="99" t="e">
        <f>VLOOKUP(O92,'POINTS SCORE'!$B$39:$AI$78,32,FALSE)</f>
        <v>#N/A</v>
      </c>
      <c r="R128" s="102" t="s">
        <v>149</v>
      </c>
      <c r="S128" s="191"/>
      <c r="T128" s="99" t="e">
        <f>VLOOKUP(S92,'POINTS SCORE'!$B$10:$AI$39,32,FALSE)</f>
        <v>#N/A</v>
      </c>
      <c r="U128" s="99" t="e">
        <f>VLOOKUP(S92,'POINTS SCORE'!$B$39:$AI$78,32,FALSE)</f>
        <v>#N/A</v>
      </c>
      <c r="V128" s="102" t="s">
        <v>149</v>
      </c>
      <c r="W128" s="211"/>
      <c r="X128" s="212" t="e">
        <f>VLOOKUP(W92,'POINTS SCORE'!$B$10:$AI$39,32,FALSE)</f>
        <v>#N/A</v>
      </c>
      <c r="Y128" s="103" t="e">
        <f>VLOOKUP(W92,'POINTS SCORE'!$B$39:$AI$78,32,FALSE)</f>
        <v>#N/A</v>
      </c>
    </row>
    <row r="129" spans="2:25">
      <c r="B129" s="102" t="s">
        <v>149</v>
      </c>
      <c r="C129" s="191"/>
      <c r="D129" s="99">
        <f>VLOOKUP(C92,'POINTS SCORE'!$B$10:$AI$39,32,FALSE)</f>
        <v>14</v>
      </c>
      <c r="E129" s="108">
        <f>VLOOKUP(C92,'POINTS SCORE'!$B$39:$AI$78,33,FALSE)</f>
        <v>14</v>
      </c>
      <c r="F129" s="110" t="s">
        <v>150</v>
      </c>
      <c r="G129" s="191"/>
      <c r="H129" s="108" t="e">
        <f>VLOOKUP(G92,'POINTS SCORE'!$B$10:$AI$39,33,FALSE)</f>
        <v>#N/A</v>
      </c>
      <c r="I129" s="108" t="e">
        <f>VLOOKUP(G92,'POINTS SCORE'!$B$39:$AI$78,33,FALSE)</f>
        <v>#N/A</v>
      </c>
      <c r="J129" s="110" t="s">
        <v>150</v>
      </c>
      <c r="K129" s="191"/>
      <c r="L129" s="108">
        <f>VLOOKUP(K92,'POINTS SCORE'!$B$10:$AI$39,33,FALSE)</f>
        <v>14</v>
      </c>
      <c r="M129" s="108">
        <f>VLOOKUP(K92,'POINTS SCORE'!$B$39:$AI$78,33,FALSE)</f>
        <v>14</v>
      </c>
      <c r="N129" s="110" t="s">
        <v>150</v>
      </c>
      <c r="O129" s="191"/>
      <c r="P129" s="99" t="e">
        <f>VLOOKUP(O92,'POINTS SCORE'!$B$10:$AI$39,33,FALSE)</f>
        <v>#N/A</v>
      </c>
      <c r="Q129" s="99" t="e">
        <f>VLOOKUP(O92,'POINTS SCORE'!$B$39:$AI$78,33,FALSE)</f>
        <v>#N/A</v>
      </c>
      <c r="R129" s="102" t="s">
        <v>150</v>
      </c>
      <c r="S129" s="191"/>
      <c r="T129" s="99" t="e">
        <f>VLOOKUP(S92,'POINTS SCORE'!$B$10:$AI$39,33,FALSE)</f>
        <v>#N/A</v>
      </c>
      <c r="U129" s="99" t="e">
        <f>VLOOKUP(S92,'POINTS SCORE'!$B$39:$AI$78,33,FALSE)</f>
        <v>#N/A</v>
      </c>
      <c r="V129" s="102" t="s">
        <v>150</v>
      </c>
      <c r="W129" s="211"/>
      <c r="X129" s="212" t="e">
        <f>VLOOKUP(W92,'POINTS SCORE'!$B$10:$AI$39,33,FALSE)</f>
        <v>#N/A</v>
      </c>
      <c r="Y129" s="103" t="e">
        <f>VLOOKUP(W92,'POINTS SCORE'!$B$39:$AI$78,33,FALSE)</f>
        <v>#N/A</v>
      </c>
    </row>
    <row r="130" spans="2:25">
      <c r="B130" s="102" t="s">
        <v>150</v>
      </c>
      <c r="C130" s="191"/>
      <c r="D130" s="99">
        <f>VLOOKUP(C92,'POINTS SCORE'!$B$10:$AI$39,33,FALSE)</f>
        <v>14</v>
      </c>
      <c r="E130" s="108">
        <f>VLOOKUP(C92,'POINTS SCORE'!$B$39:$AI$78,33,FALSE)</f>
        <v>14</v>
      </c>
      <c r="F130" s="110" t="s">
        <v>150</v>
      </c>
      <c r="G130" s="191"/>
      <c r="H130" s="108" t="e">
        <f>VLOOKUP(G92,'POINTS SCORE'!$B$10:$AI$39,33,FALSE)</f>
        <v>#N/A</v>
      </c>
      <c r="I130" s="108" t="e">
        <f>VLOOKUP(G92,'POINTS SCORE'!$B$39:$AI$78,33,FALSE)</f>
        <v>#N/A</v>
      </c>
      <c r="J130" s="110" t="s">
        <v>150</v>
      </c>
      <c r="K130" s="191"/>
      <c r="L130" s="108">
        <f>VLOOKUP(K92,'POINTS SCORE'!$B$10:$AI$39,33,FALSE)</f>
        <v>14</v>
      </c>
      <c r="M130" s="108">
        <f>VLOOKUP(K92,'POINTS SCORE'!$B$39:$AI$78,33,FALSE)</f>
        <v>14</v>
      </c>
      <c r="N130" s="110" t="s">
        <v>150</v>
      </c>
      <c r="O130" s="191"/>
      <c r="P130" s="99" t="e">
        <f>VLOOKUP(O92,'POINTS SCORE'!$B$10:$AI$39,33,FALSE)</f>
        <v>#N/A</v>
      </c>
      <c r="Q130" s="99" t="e">
        <f>VLOOKUP(O92,'POINTS SCORE'!$B$39:$AI$78,33,FALSE)</f>
        <v>#N/A</v>
      </c>
      <c r="R130" s="102" t="s">
        <v>150</v>
      </c>
      <c r="S130" s="191"/>
      <c r="T130" s="99" t="e">
        <f>VLOOKUP(S92,'POINTS SCORE'!$B$10:$AI$39,33,FALSE)</f>
        <v>#N/A</v>
      </c>
      <c r="U130" s="99" t="e">
        <f>VLOOKUP(S92,'POINTS SCORE'!$B$39:$AI$78,33,FALSE)</f>
        <v>#N/A</v>
      </c>
      <c r="V130" s="102" t="s">
        <v>150</v>
      </c>
      <c r="W130" s="211"/>
      <c r="X130" s="212" t="e">
        <f>VLOOKUP(W92,'POINTS SCORE'!$B$10:$AI$39,33,FALSE)</f>
        <v>#N/A</v>
      </c>
      <c r="Y130" s="103" t="e">
        <f>VLOOKUP(W92,'POINTS SCORE'!$B$39:$AI$78,33,FALSE)</f>
        <v>#N/A</v>
      </c>
    </row>
    <row r="131" spans="2:25">
      <c r="B131" s="102" t="s">
        <v>150</v>
      </c>
      <c r="C131" s="191"/>
      <c r="D131" s="99">
        <f>VLOOKUP(C92,'POINTS SCORE'!$B$10:$AI$39,33,FALSE)</f>
        <v>14</v>
      </c>
      <c r="E131" s="108">
        <f>VLOOKUP(C92,'POINTS SCORE'!$B$39:$AI$78,33,FALSE)</f>
        <v>14</v>
      </c>
      <c r="F131" s="110" t="s">
        <v>150</v>
      </c>
      <c r="G131" s="191"/>
      <c r="H131" s="108" t="e">
        <f>VLOOKUP(G92,'POINTS SCORE'!$B$10:$AI$39,33,FALSE)</f>
        <v>#N/A</v>
      </c>
      <c r="I131" s="108" t="e">
        <f>VLOOKUP(G92,'POINTS SCORE'!$B$39:$AI$78,33,FALSE)</f>
        <v>#N/A</v>
      </c>
      <c r="J131" s="110" t="s">
        <v>150</v>
      </c>
      <c r="K131" s="191"/>
      <c r="L131" s="108">
        <f>VLOOKUP(K92,'POINTS SCORE'!$B$10:$AI$39,33,FALSE)</f>
        <v>14</v>
      </c>
      <c r="M131" s="108">
        <f>VLOOKUP(K92,'POINTS SCORE'!$B$39:$AI$78,33,FALSE)</f>
        <v>14</v>
      </c>
      <c r="N131" s="110" t="s">
        <v>150</v>
      </c>
      <c r="O131" s="191"/>
      <c r="P131" s="99" t="e">
        <f>VLOOKUP(O92,'POINTS SCORE'!$B$10:$AI$39,33,FALSE)</f>
        <v>#N/A</v>
      </c>
      <c r="Q131" s="99" t="e">
        <f>VLOOKUP(O92,'POINTS SCORE'!$B$39:$AI$78,33,FALSE)</f>
        <v>#N/A</v>
      </c>
      <c r="R131" s="102" t="s">
        <v>150</v>
      </c>
      <c r="S131" s="191"/>
      <c r="T131" s="99" t="e">
        <f>VLOOKUP(S92,'POINTS SCORE'!$B$10:$AI$39,33,FALSE)</f>
        <v>#N/A</v>
      </c>
      <c r="U131" s="99" t="e">
        <f>VLOOKUP(S92,'POINTS SCORE'!$B$39:$AI$78,33,FALSE)</f>
        <v>#N/A</v>
      </c>
      <c r="V131" s="102" t="s">
        <v>150</v>
      </c>
      <c r="W131" s="211"/>
      <c r="X131" s="212" t="e">
        <f>VLOOKUP(W92,'POINTS SCORE'!$B$10:$AI$39,33,FALSE)</f>
        <v>#N/A</v>
      </c>
      <c r="Y131" s="103" t="e">
        <f>VLOOKUP(W92,'POINTS SCORE'!$B$39:$AI$78,33,FALSE)</f>
        <v>#N/A</v>
      </c>
    </row>
    <row r="132" spans="2:25">
      <c r="B132" s="102" t="s">
        <v>151</v>
      </c>
      <c r="C132" s="191"/>
      <c r="D132" s="99">
        <f>VLOOKUP(C92,'POINTS SCORE'!$B$10:$AI$39,34,FALSE)</f>
        <v>0</v>
      </c>
      <c r="E132" s="108">
        <f>VLOOKUP(C92,'POINTS SCORE'!$B$39:$AI$78,34,FALSE)</f>
        <v>0</v>
      </c>
      <c r="F132" s="110" t="s">
        <v>151</v>
      </c>
      <c r="G132" s="191"/>
      <c r="H132" s="108" t="e">
        <f>VLOOKUP(G92,'POINTS SCORE'!$B$10:$AI$39,34,FALSE)</f>
        <v>#N/A</v>
      </c>
      <c r="I132" s="108" t="e">
        <f>VLOOKUP(G92,'POINTS SCORE'!$B$39:$AI$78,34,FALSE)</f>
        <v>#N/A</v>
      </c>
      <c r="J132" s="110" t="s">
        <v>151</v>
      </c>
      <c r="K132" s="191"/>
      <c r="L132" s="108">
        <f>VLOOKUP(K92,'POINTS SCORE'!$B$10:$AI$39,34,FALSE)</f>
        <v>0</v>
      </c>
      <c r="M132" s="108">
        <f>VLOOKUP(K92,'POINTS SCORE'!$B$39:$AI$78,34,FALSE)</f>
        <v>0</v>
      </c>
      <c r="N132" s="110" t="s">
        <v>151</v>
      </c>
      <c r="O132" s="191"/>
      <c r="P132" s="99" t="e">
        <f>VLOOKUP(O92,'POINTS SCORE'!$B$10:$AI$39,34,FALSE)</f>
        <v>#N/A</v>
      </c>
      <c r="Q132" s="99" t="e">
        <f>VLOOKUP(O92,'POINTS SCORE'!$B$39:$AI$78,34,FALSE)</f>
        <v>#N/A</v>
      </c>
      <c r="R132" s="102" t="s">
        <v>151</v>
      </c>
      <c r="S132" s="191"/>
      <c r="T132" s="99" t="e">
        <f>VLOOKUP(S92,'POINTS SCORE'!$B$10:$AI$39,34,FALSE)</f>
        <v>#N/A</v>
      </c>
      <c r="U132" s="99" t="e">
        <f>VLOOKUP(S92,'POINTS SCORE'!$B$39:$AI$78,34,FALSE)</f>
        <v>#N/A</v>
      </c>
      <c r="V132" s="102" t="s">
        <v>151</v>
      </c>
      <c r="W132" s="211"/>
      <c r="X132" s="212" t="e">
        <f>VLOOKUP(W92,'POINTS SCORE'!$B$10:$AI$39,34,FALSE)</f>
        <v>#N/A</v>
      </c>
      <c r="Y132" s="103" t="e">
        <f>VLOOKUP(W92,'POINTS SCORE'!$B$39:$AI$78,34,FALSE)</f>
        <v>#N/A</v>
      </c>
    </row>
    <row r="133" spans="2:25">
      <c r="B133" s="102" t="s">
        <v>151</v>
      </c>
      <c r="C133" s="191"/>
      <c r="D133" s="99">
        <f>VLOOKUP(C92,'POINTS SCORE'!$B$10:$AI$39,34,FALSE)</f>
        <v>0</v>
      </c>
      <c r="E133" s="108">
        <f>VLOOKUP(C92,'POINTS SCORE'!$B$39:$AI$78,34,FALSE)</f>
        <v>0</v>
      </c>
      <c r="F133" s="110" t="s">
        <v>151</v>
      </c>
      <c r="G133" s="191"/>
      <c r="H133" s="108" t="e">
        <f>VLOOKUP(G92,'POINTS SCORE'!$B$10:$AI$39,34,FALSE)</f>
        <v>#N/A</v>
      </c>
      <c r="I133" s="108" t="e">
        <f>VLOOKUP(G92,'POINTS SCORE'!$B$39:$AI$78,34,FALSE)</f>
        <v>#N/A</v>
      </c>
      <c r="J133" s="110" t="s">
        <v>151</v>
      </c>
      <c r="K133" s="191"/>
      <c r="L133" s="108">
        <f>VLOOKUP(K92,'POINTS SCORE'!$B$10:$AI$39,34,FALSE)</f>
        <v>0</v>
      </c>
      <c r="M133" s="108">
        <f>VLOOKUP(K92,'POINTS SCORE'!$B$39:$AI$78,34,FALSE)</f>
        <v>0</v>
      </c>
      <c r="N133" s="110" t="s">
        <v>151</v>
      </c>
      <c r="O133" s="191"/>
      <c r="P133" s="99" t="e">
        <f>VLOOKUP(O92,'POINTS SCORE'!$B$10:$AI$39,34,FALSE)</f>
        <v>#N/A</v>
      </c>
      <c r="Q133" s="99" t="e">
        <f>VLOOKUP(O92,'POINTS SCORE'!$B$39:$AI$78,34,FALSE)</f>
        <v>#N/A</v>
      </c>
      <c r="R133" s="102" t="s">
        <v>151</v>
      </c>
      <c r="S133" s="191"/>
      <c r="T133" s="99" t="e">
        <f>VLOOKUP(S92,'POINTS SCORE'!$B$10:$AI$39,34,FALSE)</f>
        <v>#N/A</v>
      </c>
      <c r="U133" s="99" t="e">
        <f>VLOOKUP(S92,'POINTS SCORE'!$B$39:$AI$78,34,FALSE)</f>
        <v>#N/A</v>
      </c>
      <c r="V133" s="102" t="s">
        <v>151</v>
      </c>
      <c r="W133" s="211"/>
      <c r="X133" s="212" t="e">
        <f>VLOOKUP(W92,'POINTS SCORE'!$B$10:$AI$39,34,FALSE)</f>
        <v>#N/A</v>
      </c>
      <c r="Y133" s="103" t="e">
        <f>VLOOKUP(W92,'POINTS SCORE'!$B$39:$AI$78,34,FALSE)</f>
        <v>#N/A</v>
      </c>
    </row>
    <row r="134" spans="2:25">
      <c r="B134" s="102" t="s">
        <v>151</v>
      </c>
      <c r="C134" s="191"/>
      <c r="D134" s="99">
        <f>VLOOKUP(C92,'POINTS SCORE'!$B$10:$AI$39,34,FALSE)</f>
        <v>0</v>
      </c>
      <c r="E134" s="108">
        <f>VLOOKUP(C92,'POINTS SCORE'!$B$39:$AI$78,34,FALSE)</f>
        <v>0</v>
      </c>
      <c r="F134" s="110" t="s">
        <v>151</v>
      </c>
      <c r="G134" s="191"/>
      <c r="H134" s="108" t="e">
        <f>VLOOKUP(G92,'POINTS SCORE'!$B$10:$AI$39,34,FALSE)</f>
        <v>#N/A</v>
      </c>
      <c r="I134" s="108" t="e">
        <f>VLOOKUP(G92,'POINTS SCORE'!$B$39:$AI$78,34,FALSE)</f>
        <v>#N/A</v>
      </c>
      <c r="J134" s="110" t="s">
        <v>151</v>
      </c>
      <c r="K134" s="191"/>
      <c r="L134" s="108">
        <f>VLOOKUP(K92,'POINTS SCORE'!$B$10:$AI$39,34,FALSE)</f>
        <v>0</v>
      </c>
      <c r="M134" s="108">
        <f>VLOOKUP(K92,'POINTS SCORE'!$B$39:$AI$78,34,FALSE)</f>
        <v>0</v>
      </c>
      <c r="N134" s="110" t="s">
        <v>151</v>
      </c>
      <c r="O134" s="191"/>
      <c r="P134" s="99" t="e">
        <f>VLOOKUP(O92,'POINTS SCORE'!$B$10:$AI$39,34,FALSE)</f>
        <v>#N/A</v>
      </c>
      <c r="Q134" s="99" t="e">
        <f>VLOOKUP(O92,'POINTS SCORE'!$B$39:$AI$78,34,FALSE)</f>
        <v>#N/A</v>
      </c>
      <c r="R134" s="102" t="s">
        <v>151</v>
      </c>
      <c r="S134" s="191"/>
      <c r="T134" s="99" t="e">
        <f>VLOOKUP(S92,'POINTS SCORE'!$B$10:$AI$39,34,FALSE)</f>
        <v>#N/A</v>
      </c>
      <c r="U134" s="99" t="e">
        <f>VLOOKUP(S92,'POINTS SCORE'!$B$39:$AI$78,34,FALSE)</f>
        <v>#N/A</v>
      </c>
      <c r="V134" s="102" t="s">
        <v>151</v>
      </c>
      <c r="W134" s="211"/>
      <c r="X134" s="212" t="e">
        <f>VLOOKUP(W92,'POINTS SCORE'!$B$10:$AI$39,34,FALSE)</f>
        <v>#N/A</v>
      </c>
      <c r="Y134" s="103" t="e">
        <f>VLOOKUP(W92,'POINTS SCORE'!$B$39:$AI$78,34,FALSE)</f>
        <v>#N/A</v>
      </c>
    </row>
    <row r="135" spans="2:25">
      <c r="B135" s="102"/>
      <c r="F135" s="110"/>
      <c r="I135" s="109"/>
      <c r="J135" s="110"/>
      <c r="M135" s="109"/>
      <c r="N135" s="110"/>
      <c r="Q135" s="103"/>
      <c r="R135" s="102"/>
      <c r="U135" s="103"/>
      <c r="V135" s="102"/>
      <c r="W135" s="212"/>
      <c r="X135" s="212"/>
      <c r="Y135" s="103"/>
    </row>
    <row r="136" spans="2:25" ht="13.5" thickBot="1">
      <c r="B136" s="145"/>
      <c r="C136" s="146"/>
      <c r="D136" s="146"/>
      <c r="E136" s="162"/>
      <c r="F136" s="165"/>
      <c r="G136" s="162"/>
      <c r="H136" s="162"/>
      <c r="I136" s="161"/>
      <c r="J136" s="165"/>
      <c r="K136" s="162"/>
      <c r="L136" s="162"/>
      <c r="M136" s="161"/>
      <c r="N136" s="165"/>
      <c r="O136" s="162"/>
      <c r="P136" s="146"/>
      <c r="Q136" s="150"/>
      <c r="R136" s="145"/>
      <c r="S136" s="146"/>
      <c r="T136" s="146"/>
      <c r="U136" s="150"/>
      <c r="V136" s="145"/>
      <c r="W136" s="146"/>
      <c r="X136" s="146"/>
      <c r="Y136" s="150"/>
    </row>
  </sheetData>
  <autoFilter ref="A5:K84"/>
  <mergeCells count="8">
    <mergeCell ref="R89:U89"/>
    <mergeCell ref="V89:Y89"/>
    <mergeCell ref="E2:F2"/>
    <mergeCell ref="B89:E89"/>
    <mergeCell ref="F89:I89"/>
    <mergeCell ref="J89:M89"/>
    <mergeCell ref="N89:Q89"/>
    <mergeCell ref="B2:C2"/>
  </mergeCells>
  <phoneticPr fontId="2" type="noConversion"/>
  <pageMargins left="0.75" right="0.75" top="1" bottom="1" header="0.5" footer="0.5"/>
  <pageSetup paperSize="9" scale="54" orientation="portrait"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44F9679C-2C62-4649-84F9-75243608799D}">
            <xm:f>VLOOKUP(C93,'Club Member Export'!$D:$D,1,FALSE)=C93</xm:f>
            <x14:dxf>
              <fill>
                <patternFill>
                  <bgColor rgb="FFFFFF00"/>
                </patternFill>
              </fill>
            </x14:dxf>
          </x14:cfRule>
          <xm:sqref>C93:C134 G93:G134 K93:K134 O93:O134 S93:S134 W93:W134</xm:sqref>
        </x14:conditionalFormatting>
      </x14:conditionalFormattings>
    </ext>
  </extLst>
</worksheet>
</file>

<file path=xl/worksheets/sheet12.xml><?xml version="1.0" encoding="utf-8"?>
<worksheet xmlns="http://schemas.openxmlformats.org/spreadsheetml/2006/main" xmlns:r="http://schemas.openxmlformats.org/officeDocument/2006/relationships">
  <sheetPr>
    <tabColor theme="4" tint="-0.249977111117893"/>
  </sheetPr>
  <dimension ref="A1:AI136"/>
  <sheetViews>
    <sheetView zoomScaleSheetLayoutView="75" workbookViewId="0">
      <selection activeCell="A6" sqref="A6"/>
    </sheetView>
  </sheetViews>
  <sheetFormatPr defaultColWidth="8.85546875" defaultRowHeight="12.75"/>
  <cols>
    <col min="1" max="1" width="19.5703125" style="218" bestFit="1" customWidth="1"/>
    <col min="2" max="2" width="15.5703125" style="99" customWidth="1"/>
    <col min="3" max="3" width="22.5703125" style="99" customWidth="1"/>
    <col min="4" max="4" width="19.42578125" style="99" bestFit="1" customWidth="1"/>
    <col min="5" max="5" width="24.7109375" style="108" bestFit="1" customWidth="1"/>
    <col min="6" max="13" width="19.140625" style="108" customWidth="1"/>
    <col min="14" max="15" width="14.5703125" style="108" customWidth="1"/>
    <col min="16" max="16" width="12.5703125" style="99" customWidth="1"/>
    <col min="17" max="17" width="18.85546875" style="99" bestFit="1" customWidth="1"/>
    <col min="18" max="20" width="12.5703125" style="99" customWidth="1"/>
    <col min="21" max="21" width="18.85546875" style="99" bestFit="1" customWidth="1"/>
    <col min="22" max="24" width="12.5703125" style="99" customWidth="1"/>
    <col min="25" max="25" width="18.85546875" style="99" bestFit="1" customWidth="1"/>
    <col min="26" max="36" width="12.5703125" style="99" customWidth="1"/>
    <col min="37" max="16384" width="8.85546875" style="99"/>
  </cols>
  <sheetData>
    <row r="1" spans="1:32" ht="15" customHeight="1"/>
    <row r="2" spans="1:32" ht="19.5">
      <c r="A2" s="223" t="s">
        <v>6</v>
      </c>
      <c r="B2" s="243" t="s">
        <v>117</v>
      </c>
      <c r="C2" s="243"/>
      <c r="E2" s="244"/>
      <c r="F2" s="244"/>
    </row>
    <row r="3" spans="1:32" ht="15" customHeight="1"/>
    <row r="4" spans="1:32" ht="15" customHeight="1">
      <c r="B4" s="10"/>
      <c r="C4" s="169"/>
      <c r="D4" s="170"/>
    </row>
    <row r="5" spans="1:32" s="104" customFormat="1" ht="15" customHeight="1">
      <c r="A5" s="107" t="s">
        <v>1252</v>
      </c>
      <c r="B5" s="107" t="s">
        <v>9</v>
      </c>
      <c r="C5" s="107" t="s">
        <v>8</v>
      </c>
      <c r="D5" s="107" t="s">
        <v>5</v>
      </c>
      <c r="E5" s="107" t="s">
        <v>10</v>
      </c>
      <c r="F5" s="151" t="s">
        <v>152</v>
      </c>
      <c r="G5" s="152" t="s">
        <v>153</v>
      </c>
      <c r="H5" s="153" t="s">
        <v>51</v>
      </c>
      <c r="I5" s="159" t="s">
        <v>154</v>
      </c>
      <c r="J5" s="155" t="s">
        <v>155</v>
      </c>
      <c r="K5" s="160" t="s">
        <v>156</v>
      </c>
    </row>
    <row r="6" spans="1:32" s="104" customFormat="1" ht="15" customHeight="1">
      <c r="A6" s="141" t="s">
        <v>1174</v>
      </c>
      <c r="B6" s="58" t="s">
        <v>47</v>
      </c>
      <c r="C6" s="163" t="s">
        <v>138</v>
      </c>
      <c r="D6" s="166">
        <f t="shared" ref="D6:D30" si="0">SUM(F6:K6)</f>
        <v>30</v>
      </c>
      <c r="E6" s="157">
        <f>SUM(F6:K6)-MIN(F6:K6)</f>
        <v>30</v>
      </c>
      <c r="F6" s="118">
        <f t="shared" ref="F6:F37" si="1">IFERROR(VLOOKUP(C6,$C$93:$D$134,2,FALSE),0)</f>
        <v>30</v>
      </c>
      <c r="G6" s="118">
        <f t="shared" ref="G6:G37" si="2">IFERROR(VLOOKUP(C6,$G$93:$H$134,2,FALSE),0)</f>
        <v>0</v>
      </c>
      <c r="H6" s="118">
        <f t="shared" ref="H6:H37" si="3">IFERROR(VLOOKUP(C6,$K$93:$L$134,2,FALSE),0)</f>
        <v>0</v>
      </c>
      <c r="I6" s="118">
        <f t="shared" ref="I6:I37" si="4">IFERROR(VLOOKUP(C6,$O$93:$P$134,2,FALSE),0)</f>
        <v>0</v>
      </c>
      <c r="J6" s="118">
        <f t="shared" ref="J6:J37" si="5">IFERROR(VLOOKUP(C6,$S$93:$T$134,2,FALSE),0)</f>
        <v>0</v>
      </c>
      <c r="K6" s="213">
        <f t="shared" ref="K6:K37" si="6">IFERROR(VLOOKUP(C6,$W$93:$X$134,2,FALSE),0)</f>
        <v>0</v>
      </c>
      <c r="L6" s="99"/>
      <c r="M6" s="99"/>
      <c r="N6" s="99"/>
      <c r="O6" s="99"/>
      <c r="P6" s="99"/>
      <c r="Q6" s="99"/>
      <c r="R6" s="99"/>
      <c r="S6" s="99"/>
      <c r="T6" s="99"/>
      <c r="U6" s="99"/>
      <c r="V6" s="99"/>
      <c r="W6" s="99"/>
      <c r="X6" s="99"/>
      <c r="Y6" s="99"/>
      <c r="Z6" s="99"/>
      <c r="AA6" s="99"/>
      <c r="AB6" s="99"/>
      <c r="AC6" s="99"/>
      <c r="AD6" s="99"/>
      <c r="AE6" s="99"/>
      <c r="AF6" s="99"/>
    </row>
    <row r="7" spans="1:32" ht="15" customHeight="1">
      <c r="A7" s="141" t="s">
        <v>1175</v>
      </c>
      <c r="B7" s="58" t="s">
        <v>47</v>
      </c>
      <c r="C7" s="163" t="s">
        <v>139</v>
      </c>
      <c r="D7" s="166">
        <f t="shared" si="0"/>
        <v>21</v>
      </c>
      <c r="E7" s="157">
        <f t="shared" ref="E7:E30" si="7">SUM(F7:K7)-MIN(F7:K7)</f>
        <v>21</v>
      </c>
      <c r="F7" s="118">
        <f t="shared" si="1"/>
        <v>21</v>
      </c>
      <c r="G7" s="118">
        <f t="shared" si="2"/>
        <v>0</v>
      </c>
      <c r="H7" s="118">
        <f t="shared" si="3"/>
        <v>0</v>
      </c>
      <c r="I7" s="118">
        <f t="shared" si="4"/>
        <v>0</v>
      </c>
      <c r="J7" s="118">
        <f t="shared" si="5"/>
        <v>0</v>
      </c>
      <c r="K7" s="213">
        <f t="shared" si="6"/>
        <v>0</v>
      </c>
      <c r="L7" s="99"/>
      <c r="M7" s="99"/>
      <c r="N7" s="99"/>
      <c r="O7" s="99"/>
    </row>
    <row r="8" spans="1:32" ht="15" customHeight="1">
      <c r="A8" s="141" t="s">
        <v>1176</v>
      </c>
      <c r="B8" s="58"/>
      <c r="C8" s="163"/>
      <c r="D8" s="166">
        <f t="shared" si="0"/>
        <v>0</v>
      </c>
      <c r="E8" s="157">
        <f t="shared" si="7"/>
        <v>0</v>
      </c>
      <c r="F8" s="118">
        <f t="shared" si="1"/>
        <v>0</v>
      </c>
      <c r="G8" s="118">
        <f t="shared" si="2"/>
        <v>0</v>
      </c>
      <c r="H8" s="118">
        <f t="shared" si="3"/>
        <v>0</v>
      </c>
      <c r="I8" s="118">
        <f t="shared" si="4"/>
        <v>0</v>
      </c>
      <c r="J8" s="118">
        <f t="shared" si="5"/>
        <v>0</v>
      </c>
      <c r="K8" s="213">
        <f t="shared" si="6"/>
        <v>0</v>
      </c>
      <c r="L8" s="99"/>
      <c r="M8" s="99"/>
      <c r="N8" s="99"/>
      <c r="O8" s="99"/>
    </row>
    <row r="9" spans="1:32" s="104" customFormat="1" ht="15" customHeight="1">
      <c r="A9" s="141" t="s">
        <v>1177</v>
      </c>
      <c r="B9" s="58"/>
      <c r="C9" s="163"/>
      <c r="D9" s="166">
        <f t="shared" si="0"/>
        <v>0</v>
      </c>
      <c r="E9" s="157">
        <f t="shared" si="7"/>
        <v>0</v>
      </c>
      <c r="F9" s="118">
        <f t="shared" si="1"/>
        <v>0</v>
      </c>
      <c r="G9" s="118">
        <f t="shared" si="2"/>
        <v>0</v>
      </c>
      <c r="H9" s="118">
        <f t="shared" si="3"/>
        <v>0</v>
      </c>
      <c r="I9" s="118">
        <f t="shared" si="4"/>
        <v>0</v>
      </c>
      <c r="J9" s="118">
        <f t="shared" si="5"/>
        <v>0</v>
      </c>
      <c r="K9" s="213">
        <f t="shared" si="6"/>
        <v>0</v>
      </c>
      <c r="L9" s="99"/>
      <c r="M9" s="99"/>
      <c r="N9" s="99"/>
      <c r="O9" s="99"/>
      <c r="P9" s="99"/>
      <c r="Q9" s="99"/>
      <c r="R9" s="99"/>
      <c r="S9" s="99"/>
      <c r="T9" s="99"/>
      <c r="U9" s="99"/>
      <c r="V9" s="99"/>
      <c r="W9" s="99"/>
      <c r="X9" s="99"/>
      <c r="Y9" s="99"/>
      <c r="Z9" s="99"/>
      <c r="AA9" s="99"/>
      <c r="AB9" s="99"/>
      <c r="AC9" s="99"/>
      <c r="AD9" s="99"/>
      <c r="AE9" s="99"/>
      <c r="AF9" s="99"/>
    </row>
    <row r="10" spans="1:32" ht="15" customHeight="1">
      <c r="A10" s="141" t="s">
        <v>1178</v>
      </c>
      <c r="B10" s="58"/>
      <c r="C10" s="163"/>
      <c r="D10" s="166">
        <f t="shared" si="0"/>
        <v>0</v>
      </c>
      <c r="E10" s="157">
        <f t="shared" si="7"/>
        <v>0</v>
      </c>
      <c r="F10" s="118">
        <f t="shared" si="1"/>
        <v>0</v>
      </c>
      <c r="G10" s="118">
        <f t="shared" si="2"/>
        <v>0</v>
      </c>
      <c r="H10" s="118">
        <f t="shared" si="3"/>
        <v>0</v>
      </c>
      <c r="I10" s="118">
        <f t="shared" si="4"/>
        <v>0</v>
      </c>
      <c r="J10" s="118">
        <f t="shared" si="5"/>
        <v>0</v>
      </c>
      <c r="K10" s="213">
        <f t="shared" si="6"/>
        <v>0</v>
      </c>
      <c r="L10" s="99"/>
      <c r="M10" s="99"/>
      <c r="N10" s="99"/>
      <c r="O10" s="99"/>
    </row>
    <row r="11" spans="1:32" ht="15" customHeight="1">
      <c r="A11" s="141" t="s">
        <v>1179</v>
      </c>
      <c r="B11" s="58"/>
      <c r="C11" s="94"/>
      <c r="D11" s="166">
        <f t="shared" si="0"/>
        <v>0</v>
      </c>
      <c r="E11" s="157">
        <f t="shared" si="7"/>
        <v>0</v>
      </c>
      <c r="F11" s="118">
        <f t="shared" si="1"/>
        <v>0</v>
      </c>
      <c r="G11" s="118">
        <f t="shared" si="2"/>
        <v>0</v>
      </c>
      <c r="H11" s="118">
        <f t="shared" si="3"/>
        <v>0</v>
      </c>
      <c r="I11" s="118">
        <f t="shared" si="4"/>
        <v>0</v>
      </c>
      <c r="J11" s="118">
        <f t="shared" si="5"/>
        <v>0</v>
      </c>
      <c r="K11" s="213">
        <f t="shared" si="6"/>
        <v>0</v>
      </c>
      <c r="L11" s="99"/>
      <c r="M11" s="99"/>
      <c r="N11" s="99"/>
      <c r="O11" s="99"/>
    </row>
    <row r="12" spans="1:32" ht="15" customHeight="1">
      <c r="A12" s="141" t="s">
        <v>1180</v>
      </c>
      <c r="B12" s="58"/>
      <c r="C12" s="94"/>
      <c r="D12" s="166">
        <f t="shared" si="0"/>
        <v>0</v>
      </c>
      <c r="E12" s="157">
        <f t="shared" si="7"/>
        <v>0</v>
      </c>
      <c r="F12" s="118">
        <f t="shared" si="1"/>
        <v>0</v>
      </c>
      <c r="G12" s="118">
        <f t="shared" si="2"/>
        <v>0</v>
      </c>
      <c r="H12" s="118">
        <f t="shared" si="3"/>
        <v>0</v>
      </c>
      <c r="I12" s="118">
        <f t="shared" si="4"/>
        <v>0</v>
      </c>
      <c r="J12" s="118">
        <f t="shared" si="5"/>
        <v>0</v>
      </c>
      <c r="K12" s="213">
        <f t="shared" si="6"/>
        <v>0</v>
      </c>
      <c r="L12" s="99"/>
      <c r="M12" s="99"/>
      <c r="N12" s="99"/>
      <c r="O12" s="99"/>
    </row>
    <row r="13" spans="1:32" ht="15" customHeight="1">
      <c r="A13" s="141" t="s">
        <v>1181</v>
      </c>
      <c r="B13" s="58"/>
      <c r="C13" s="94"/>
      <c r="D13" s="166">
        <f t="shared" si="0"/>
        <v>0</v>
      </c>
      <c r="E13" s="157">
        <f t="shared" si="7"/>
        <v>0</v>
      </c>
      <c r="F13" s="118">
        <f t="shared" si="1"/>
        <v>0</v>
      </c>
      <c r="G13" s="118">
        <f t="shared" si="2"/>
        <v>0</v>
      </c>
      <c r="H13" s="118">
        <f t="shared" si="3"/>
        <v>0</v>
      </c>
      <c r="I13" s="118">
        <f t="shared" si="4"/>
        <v>0</v>
      </c>
      <c r="J13" s="118">
        <f t="shared" si="5"/>
        <v>0</v>
      </c>
      <c r="K13" s="213">
        <f t="shared" si="6"/>
        <v>0</v>
      </c>
      <c r="L13" s="99"/>
      <c r="M13" s="99"/>
      <c r="N13" s="99"/>
      <c r="O13" s="99"/>
    </row>
    <row r="14" spans="1:32" ht="15" customHeight="1">
      <c r="A14" s="141" t="s">
        <v>1182</v>
      </c>
      <c r="B14" s="58"/>
      <c r="C14" s="94"/>
      <c r="D14" s="166">
        <f t="shared" si="0"/>
        <v>0</v>
      </c>
      <c r="E14" s="157">
        <f t="shared" si="7"/>
        <v>0</v>
      </c>
      <c r="F14" s="118">
        <f t="shared" si="1"/>
        <v>0</v>
      </c>
      <c r="G14" s="118">
        <f t="shared" si="2"/>
        <v>0</v>
      </c>
      <c r="H14" s="118">
        <f t="shared" si="3"/>
        <v>0</v>
      </c>
      <c r="I14" s="118">
        <f t="shared" si="4"/>
        <v>0</v>
      </c>
      <c r="J14" s="118">
        <f t="shared" si="5"/>
        <v>0</v>
      </c>
      <c r="K14" s="213">
        <f t="shared" si="6"/>
        <v>0</v>
      </c>
      <c r="L14" s="99"/>
      <c r="M14" s="99"/>
      <c r="N14" s="99"/>
      <c r="O14" s="99"/>
      <c r="X14" s="104"/>
      <c r="Y14" s="104"/>
      <c r="Z14" s="104"/>
      <c r="AA14" s="104"/>
      <c r="AB14" s="104"/>
      <c r="AC14" s="104"/>
      <c r="AD14" s="104"/>
      <c r="AE14" s="104"/>
      <c r="AF14" s="104"/>
    </row>
    <row r="15" spans="1:32" ht="15" customHeight="1">
      <c r="A15" s="141" t="s">
        <v>1183</v>
      </c>
      <c r="B15" s="58"/>
      <c r="C15" s="94"/>
      <c r="D15" s="166">
        <f t="shared" si="0"/>
        <v>0</v>
      </c>
      <c r="E15" s="157">
        <f t="shared" si="7"/>
        <v>0</v>
      </c>
      <c r="F15" s="118">
        <f t="shared" si="1"/>
        <v>0</v>
      </c>
      <c r="G15" s="118">
        <f t="shared" si="2"/>
        <v>0</v>
      </c>
      <c r="H15" s="118">
        <f t="shared" si="3"/>
        <v>0</v>
      </c>
      <c r="I15" s="118">
        <f t="shared" si="4"/>
        <v>0</v>
      </c>
      <c r="J15" s="118">
        <f t="shared" si="5"/>
        <v>0</v>
      </c>
      <c r="K15" s="213">
        <f t="shared" si="6"/>
        <v>0</v>
      </c>
      <c r="L15" s="99"/>
      <c r="M15" s="99"/>
      <c r="N15" s="99"/>
      <c r="O15" s="99"/>
    </row>
    <row r="16" spans="1:32" ht="15" customHeight="1">
      <c r="A16" s="141" t="s">
        <v>1184</v>
      </c>
      <c r="B16" s="58"/>
      <c r="C16" s="94"/>
      <c r="D16" s="166">
        <f t="shared" si="0"/>
        <v>0</v>
      </c>
      <c r="E16" s="157">
        <f t="shared" si="7"/>
        <v>0</v>
      </c>
      <c r="F16" s="118">
        <f t="shared" si="1"/>
        <v>0</v>
      </c>
      <c r="G16" s="118">
        <f t="shared" si="2"/>
        <v>0</v>
      </c>
      <c r="H16" s="118">
        <f t="shared" si="3"/>
        <v>0</v>
      </c>
      <c r="I16" s="118">
        <f t="shared" si="4"/>
        <v>0</v>
      </c>
      <c r="J16" s="118">
        <f t="shared" si="5"/>
        <v>0</v>
      </c>
      <c r="K16" s="213">
        <f t="shared" si="6"/>
        <v>0</v>
      </c>
      <c r="L16" s="99"/>
      <c r="M16" s="99"/>
      <c r="N16" s="99"/>
      <c r="O16" s="99"/>
    </row>
    <row r="17" spans="1:32" ht="15" customHeight="1">
      <c r="A17" s="141" t="s">
        <v>1185</v>
      </c>
      <c r="B17" s="90"/>
      <c r="C17" s="94"/>
      <c r="D17" s="166">
        <f t="shared" si="0"/>
        <v>0</v>
      </c>
      <c r="E17" s="157">
        <f t="shared" si="7"/>
        <v>0</v>
      </c>
      <c r="F17" s="118">
        <f t="shared" si="1"/>
        <v>0</v>
      </c>
      <c r="G17" s="118">
        <f t="shared" si="2"/>
        <v>0</v>
      </c>
      <c r="H17" s="118">
        <f t="shared" si="3"/>
        <v>0</v>
      </c>
      <c r="I17" s="118">
        <f t="shared" si="4"/>
        <v>0</v>
      </c>
      <c r="J17" s="118">
        <f t="shared" si="5"/>
        <v>0</v>
      </c>
      <c r="K17" s="213">
        <f t="shared" si="6"/>
        <v>0</v>
      </c>
      <c r="L17" s="99"/>
      <c r="M17" s="99"/>
      <c r="N17" s="99"/>
      <c r="O17" s="99"/>
    </row>
    <row r="18" spans="1:32" ht="15" customHeight="1">
      <c r="A18" s="141" t="s">
        <v>1186</v>
      </c>
      <c r="B18" s="51"/>
      <c r="C18" s="94"/>
      <c r="D18" s="166">
        <f t="shared" si="0"/>
        <v>0</v>
      </c>
      <c r="E18" s="157">
        <f t="shared" si="7"/>
        <v>0</v>
      </c>
      <c r="F18" s="118">
        <f t="shared" si="1"/>
        <v>0</v>
      </c>
      <c r="G18" s="118">
        <f t="shared" si="2"/>
        <v>0</v>
      </c>
      <c r="H18" s="118">
        <f t="shared" si="3"/>
        <v>0</v>
      </c>
      <c r="I18" s="118">
        <f t="shared" si="4"/>
        <v>0</v>
      </c>
      <c r="J18" s="118">
        <f t="shared" si="5"/>
        <v>0</v>
      </c>
      <c r="K18" s="213">
        <f t="shared" si="6"/>
        <v>0</v>
      </c>
      <c r="L18" s="99"/>
      <c r="M18" s="99"/>
      <c r="N18" s="99"/>
      <c r="O18" s="99"/>
    </row>
    <row r="19" spans="1:32" ht="15" customHeight="1">
      <c r="A19" s="141" t="s">
        <v>1187</v>
      </c>
      <c r="B19" s="51"/>
      <c r="C19" s="94"/>
      <c r="D19" s="166">
        <f t="shared" si="0"/>
        <v>0</v>
      </c>
      <c r="E19" s="157">
        <f t="shared" si="7"/>
        <v>0</v>
      </c>
      <c r="F19" s="118">
        <f t="shared" si="1"/>
        <v>0</v>
      </c>
      <c r="G19" s="118">
        <f t="shared" si="2"/>
        <v>0</v>
      </c>
      <c r="H19" s="118">
        <f t="shared" si="3"/>
        <v>0</v>
      </c>
      <c r="I19" s="118">
        <f t="shared" si="4"/>
        <v>0</v>
      </c>
      <c r="J19" s="118">
        <f t="shared" si="5"/>
        <v>0</v>
      </c>
      <c r="K19" s="213">
        <f t="shared" si="6"/>
        <v>0</v>
      </c>
      <c r="L19" s="99"/>
      <c r="M19" s="99"/>
      <c r="N19" s="99"/>
      <c r="O19" s="99"/>
    </row>
    <row r="20" spans="1:32" s="104" customFormat="1" ht="15" customHeight="1">
      <c r="A20" s="141" t="s">
        <v>1188</v>
      </c>
      <c r="B20" s="51"/>
      <c r="C20" s="94"/>
      <c r="D20" s="166">
        <f t="shared" si="0"/>
        <v>0</v>
      </c>
      <c r="E20" s="157">
        <f t="shared" si="7"/>
        <v>0</v>
      </c>
      <c r="F20" s="118">
        <f t="shared" si="1"/>
        <v>0</v>
      </c>
      <c r="G20" s="118">
        <f t="shared" si="2"/>
        <v>0</v>
      </c>
      <c r="H20" s="118">
        <f t="shared" si="3"/>
        <v>0</v>
      </c>
      <c r="I20" s="118">
        <f t="shared" si="4"/>
        <v>0</v>
      </c>
      <c r="J20" s="118">
        <f t="shared" si="5"/>
        <v>0</v>
      </c>
      <c r="K20" s="213">
        <f t="shared" si="6"/>
        <v>0</v>
      </c>
      <c r="L20" s="99"/>
      <c r="M20" s="99"/>
      <c r="N20" s="99"/>
      <c r="O20" s="99"/>
      <c r="P20" s="99"/>
      <c r="Q20" s="99"/>
      <c r="R20" s="99"/>
      <c r="S20" s="99"/>
      <c r="T20" s="99"/>
      <c r="U20" s="99"/>
      <c r="V20" s="99"/>
      <c r="W20" s="99"/>
      <c r="X20" s="99"/>
      <c r="Y20" s="99"/>
      <c r="Z20" s="99"/>
      <c r="AA20" s="99"/>
      <c r="AB20" s="99"/>
      <c r="AC20" s="99"/>
      <c r="AD20" s="99"/>
      <c r="AE20" s="99"/>
      <c r="AF20" s="99"/>
    </row>
    <row r="21" spans="1:32" ht="15" customHeight="1">
      <c r="A21" s="141" t="s">
        <v>1189</v>
      </c>
      <c r="B21" s="51"/>
      <c r="C21" s="94"/>
      <c r="D21" s="166">
        <f t="shared" si="0"/>
        <v>0</v>
      </c>
      <c r="E21" s="157">
        <f t="shared" si="7"/>
        <v>0</v>
      </c>
      <c r="F21" s="118">
        <f t="shared" si="1"/>
        <v>0</v>
      </c>
      <c r="G21" s="118">
        <f t="shared" si="2"/>
        <v>0</v>
      </c>
      <c r="H21" s="118">
        <f t="shared" si="3"/>
        <v>0</v>
      </c>
      <c r="I21" s="118">
        <f t="shared" si="4"/>
        <v>0</v>
      </c>
      <c r="J21" s="118">
        <f t="shared" si="5"/>
        <v>0</v>
      </c>
      <c r="K21" s="213">
        <f t="shared" si="6"/>
        <v>0</v>
      </c>
      <c r="L21" s="99"/>
      <c r="M21" s="99"/>
      <c r="N21" s="99"/>
      <c r="O21" s="99"/>
    </row>
    <row r="22" spans="1:32" ht="15" customHeight="1">
      <c r="A22" s="141" t="s">
        <v>1190</v>
      </c>
      <c r="B22" s="51"/>
      <c r="C22" s="94"/>
      <c r="D22" s="166">
        <f t="shared" si="0"/>
        <v>0</v>
      </c>
      <c r="E22" s="157">
        <f t="shared" si="7"/>
        <v>0</v>
      </c>
      <c r="F22" s="118">
        <f t="shared" si="1"/>
        <v>0</v>
      </c>
      <c r="G22" s="118">
        <f t="shared" si="2"/>
        <v>0</v>
      </c>
      <c r="H22" s="118">
        <f t="shared" si="3"/>
        <v>0</v>
      </c>
      <c r="I22" s="118">
        <f t="shared" si="4"/>
        <v>0</v>
      </c>
      <c r="J22" s="118">
        <f t="shared" si="5"/>
        <v>0</v>
      </c>
      <c r="K22" s="213">
        <f t="shared" si="6"/>
        <v>0</v>
      </c>
      <c r="L22" s="99"/>
      <c r="M22" s="99"/>
      <c r="N22" s="99"/>
      <c r="O22" s="99"/>
    </row>
    <row r="23" spans="1:32" ht="15" customHeight="1">
      <c r="A23" s="141" t="s">
        <v>1191</v>
      </c>
      <c r="B23" s="51"/>
      <c r="C23" s="94"/>
      <c r="D23" s="166">
        <f t="shared" si="0"/>
        <v>0</v>
      </c>
      <c r="E23" s="157">
        <f t="shared" si="7"/>
        <v>0</v>
      </c>
      <c r="F23" s="118">
        <f t="shared" si="1"/>
        <v>0</v>
      </c>
      <c r="G23" s="118">
        <f t="shared" si="2"/>
        <v>0</v>
      </c>
      <c r="H23" s="118">
        <f t="shared" si="3"/>
        <v>0</v>
      </c>
      <c r="I23" s="118">
        <f t="shared" si="4"/>
        <v>0</v>
      </c>
      <c r="J23" s="118">
        <f t="shared" si="5"/>
        <v>0</v>
      </c>
      <c r="K23" s="213">
        <f t="shared" si="6"/>
        <v>0</v>
      </c>
      <c r="L23" s="99"/>
      <c r="M23" s="99"/>
      <c r="N23" s="99"/>
      <c r="O23" s="99"/>
    </row>
    <row r="24" spans="1:32" ht="15" customHeight="1">
      <c r="A24" s="141" t="s">
        <v>1192</v>
      </c>
      <c r="B24" s="51"/>
      <c r="C24" s="94"/>
      <c r="D24" s="166">
        <f t="shared" si="0"/>
        <v>0</v>
      </c>
      <c r="E24" s="157">
        <f t="shared" si="7"/>
        <v>0</v>
      </c>
      <c r="F24" s="118">
        <f t="shared" si="1"/>
        <v>0</v>
      </c>
      <c r="G24" s="118">
        <f t="shared" si="2"/>
        <v>0</v>
      </c>
      <c r="H24" s="118">
        <f t="shared" si="3"/>
        <v>0</v>
      </c>
      <c r="I24" s="118">
        <f t="shared" si="4"/>
        <v>0</v>
      </c>
      <c r="J24" s="118">
        <f t="shared" si="5"/>
        <v>0</v>
      </c>
      <c r="K24" s="213">
        <f t="shared" si="6"/>
        <v>0</v>
      </c>
      <c r="L24" s="99"/>
      <c r="M24" s="99"/>
      <c r="N24" s="99"/>
      <c r="O24" s="99"/>
    </row>
    <row r="25" spans="1:32" ht="15" customHeight="1">
      <c r="A25" s="141" t="s">
        <v>1193</v>
      </c>
      <c r="B25" s="92"/>
      <c r="C25" s="94"/>
      <c r="D25" s="166">
        <f t="shared" si="0"/>
        <v>0</v>
      </c>
      <c r="E25" s="157">
        <f t="shared" si="7"/>
        <v>0</v>
      </c>
      <c r="F25" s="118">
        <f t="shared" si="1"/>
        <v>0</v>
      </c>
      <c r="G25" s="118">
        <f t="shared" si="2"/>
        <v>0</v>
      </c>
      <c r="H25" s="118">
        <f t="shared" si="3"/>
        <v>0</v>
      </c>
      <c r="I25" s="118">
        <f t="shared" si="4"/>
        <v>0</v>
      </c>
      <c r="J25" s="118">
        <f t="shared" si="5"/>
        <v>0</v>
      </c>
      <c r="K25" s="213">
        <f t="shared" si="6"/>
        <v>0</v>
      </c>
      <c r="L25" s="99"/>
      <c r="M25" s="99"/>
      <c r="N25" s="99"/>
      <c r="O25" s="99"/>
      <c r="X25" s="104"/>
      <c r="Y25" s="104"/>
      <c r="Z25" s="104"/>
      <c r="AA25" s="104"/>
      <c r="AB25" s="104"/>
      <c r="AC25" s="104"/>
      <c r="AD25" s="104"/>
      <c r="AE25" s="104"/>
      <c r="AF25" s="104"/>
    </row>
    <row r="26" spans="1:32" ht="15" customHeight="1">
      <c r="A26" s="141" t="s">
        <v>1194</v>
      </c>
      <c r="B26" s="58"/>
      <c r="C26" s="94"/>
      <c r="D26" s="166">
        <f t="shared" si="0"/>
        <v>0</v>
      </c>
      <c r="E26" s="157">
        <f t="shared" si="7"/>
        <v>0</v>
      </c>
      <c r="F26" s="118">
        <f t="shared" si="1"/>
        <v>0</v>
      </c>
      <c r="G26" s="118">
        <f t="shared" si="2"/>
        <v>0</v>
      </c>
      <c r="H26" s="118">
        <f t="shared" si="3"/>
        <v>0</v>
      </c>
      <c r="I26" s="118">
        <f t="shared" si="4"/>
        <v>0</v>
      </c>
      <c r="J26" s="118">
        <f t="shared" si="5"/>
        <v>0</v>
      </c>
      <c r="K26" s="213">
        <f t="shared" si="6"/>
        <v>0</v>
      </c>
      <c r="L26" s="99"/>
      <c r="M26" s="99"/>
      <c r="N26" s="99"/>
      <c r="O26" s="99"/>
    </row>
    <row r="27" spans="1:32" ht="15" customHeight="1">
      <c r="A27" s="141" t="s">
        <v>1195</v>
      </c>
      <c r="B27" s="58"/>
      <c r="C27" s="94"/>
      <c r="D27" s="166">
        <f t="shared" si="0"/>
        <v>0</v>
      </c>
      <c r="E27" s="157">
        <f t="shared" si="7"/>
        <v>0</v>
      </c>
      <c r="F27" s="118">
        <f t="shared" si="1"/>
        <v>0</v>
      </c>
      <c r="G27" s="118">
        <f t="shared" si="2"/>
        <v>0</v>
      </c>
      <c r="H27" s="118">
        <f t="shared" si="3"/>
        <v>0</v>
      </c>
      <c r="I27" s="118">
        <f t="shared" si="4"/>
        <v>0</v>
      </c>
      <c r="J27" s="118">
        <f t="shared" si="5"/>
        <v>0</v>
      </c>
      <c r="K27" s="213">
        <f t="shared" si="6"/>
        <v>0</v>
      </c>
      <c r="L27" s="99"/>
      <c r="M27" s="99"/>
      <c r="N27" s="99"/>
      <c r="O27" s="99"/>
    </row>
    <row r="28" spans="1:32" ht="15" customHeight="1">
      <c r="A28" s="141" t="s">
        <v>1196</v>
      </c>
      <c r="B28" s="51"/>
      <c r="C28" s="94"/>
      <c r="D28" s="166">
        <f t="shared" si="0"/>
        <v>0</v>
      </c>
      <c r="E28" s="157">
        <f t="shared" si="7"/>
        <v>0</v>
      </c>
      <c r="F28" s="118">
        <f t="shared" si="1"/>
        <v>0</v>
      </c>
      <c r="G28" s="118">
        <f t="shared" si="2"/>
        <v>0</v>
      </c>
      <c r="H28" s="118">
        <f t="shared" si="3"/>
        <v>0</v>
      </c>
      <c r="I28" s="118">
        <f t="shared" si="4"/>
        <v>0</v>
      </c>
      <c r="J28" s="118">
        <f t="shared" si="5"/>
        <v>0</v>
      </c>
      <c r="K28" s="213">
        <f t="shared" si="6"/>
        <v>0</v>
      </c>
      <c r="L28" s="210"/>
      <c r="M28" s="210"/>
      <c r="N28" s="210"/>
      <c r="O28" s="99"/>
    </row>
    <row r="29" spans="1:32" ht="15" customHeight="1">
      <c r="A29" s="141" t="s">
        <v>1197</v>
      </c>
      <c r="B29" s="51"/>
      <c r="C29" s="94"/>
      <c r="D29" s="166">
        <f t="shared" si="0"/>
        <v>0</v>
      </c>
      <c r="E29" s="157">
        <f t="shared" si="7"/>
        <v>0</v>
      </c>
      <c r="F29" s="118">
        <f t="shared" si="1"/>
        <v>0</v>
      </c>
      <c r="G29" s="118">
        <f t="shared" si="2"/>
        <v>0</v>
      </c>
      <c r="H29" s="118">
        <f t="shared" si="3"/>
        <v>0</v>
      </c>
      <c r="I29" s="118">
        <f t="shared" si="4"/>
        <v>0</v>
      </c>
      <c r="J29" s="118">
        <f t="shared" si="5"/>
        <v>0</v>
      </c>
      <c r="K29" s="213">
        <f t="shared" si="6"/>
        <v>0</v>
      </c>
      <c r="L29" s="210"/>
      <c r="M29" s="210"/>
      <c r="N29" s="210"/>
      <c r="O29" s="99"/>
    </row>
    <row r="30" spans="1:32" ht="15" customHeight="1">
      <c r="A30" s="141" t="s">
        <v>1198</v>
      </c>
      <c r="B30" s="58"/>
      <c r="C30" s="94"/>
      <c r="D30" s="166">
        <f t="shared" si="0"/>
        <v>0</v>
      </c>
      <c r="E30" s="157">
        <f t="shared" si="7"/>
        <v>0</v>
      </c>
      <c r="F30" s="118">
        <f t="shared" si="1"/>
        <v>0</v>
      </c>
      <c r="G30" s="118">
        <f t="shared" si="2"/>
        <v>0</v>
      </c>
      <c r="H30" s="118">
        <f t="shared" si="3"/>
        <v>0</v>
      </c>
      <c r="I30" s="118">
        <f t="shared" si="4"/>
        <v>0</v>
      </c>
      <c r="J30" s="118">
        <f t="shared" si="5"/>
        <v>0</v>
      </c>
      <c r="K30" s="213">
        <f t="shared" si="6"/>
        <v>0</v>
      </c>
      <c r="L30" s="210"/>
      <c r="M30" s="210"/>
      <c r="N30" s="210"/>
      <c r="O30" s="99"/>
    </row>
    <row r="31" spans="1:32" ht="15" hidden="1" customHeight="1">
      <c r="B31" s="58"/>
      <c r="C31" s="94"/>
      <c r="D31" s="166">
        <f t="shared" ref="D31:D62" si="8">SUM(F31:N31)</f>
        <v>0</v>
      </c>
      <c r="E31" s="157">
        <f t="shared" ref="E31:E37" si="9">SUM(F31:K31)-MIN(F31:J31)</f>
        <v>0</v>
      </c>
      <c r="F31" s="118">
        <f t="shared" si="1"/>
        <v>0</v>
      </c>
      <c r="G31" s="118">
        <f t="shared" si="2"/>
        <v>0</v>
      </c>
      <c r="H31" s="118">
        <f t="shared" si="3"/>
        <v>0</v>
      </c>
      <c r="I31" s="118">
        <f t="shared" si="4"/>
        <v>0</v>
      </c>
      <c r="J31" s="118">
        <f t="shared" si="5"/>
        <v>0</v>
      </c>
      <c r="K31" s="213">
        <f t="shared" si="6"/>
        <v>0</v>
      </c>
      <c r="L31" s="210"/>
      <c r="M31" s="210"/>
      <c r="N31" s="210"/>
      <c r="O31" s="99"/>
    </row>
    <row r="32" spans="1:32" ht="15" hidden="1" customHeight="1">
      <c r="B32" s="58"/>
      <c r="C32" s="94"/>
      <c r="D32" s="166">
        <f t="shared" si="8"/>
        <v>0</v>
      </c>
      <c r="E32" s="157">
        <f t="shared" si="9"/>
        <v>0</v>
      </c>
      <c r="F32" s="118">
        <f t="shared" si="1"/>
        <v>0</v>
      </c>
      <c r="G32" s="118">
        <f t="shared" si="2"/>
        <v>0</v>
      </c>
      <c r="H32" s="118">
        <f t="shared" si="3"/>
        <v>0</v>
      </c>
      <c r="I32" s="118">
        <f t="shared" si="4"/>
        <v>0</v>
      </c>
      <c r="J32" s="118">
        <f t="shared" si="5"/>
        <v>0</v>
      </c>
      <c r="K32" s="213">
        <f t="shared" si="6"/>
        <v>0</v>
      </c>
      <c r="L32" s="210"/>
      <c r="M32" s="210"/>
      <c r="N32" s="210"/>
      <c r="O32" s="99"/>
    </row>
    <row r="33" spans="2:35" ht="15" hidden="1" customHeight="1">
      <c r="B33" s="58"/>
      <c r="C33" s="94"/>
      <c r="D33" s="166">
        <f t="shared" si="8"/>
        <v>0</v>
      </c>
      <c r="E33" s="157">
        <f t="shared" si="9"/>
        <v>0</v>
      </c>
      <c r="F33" s="118">
        <f t="shared" si="1"/>
        <v>0</v>
      </c>
      <c r="G33" s="118">
        <f t="shared" si="2"/>
        <v>0</v>
      </c>
      <c r="H33" s="118">
        <f t="shared" si="3"/>
        <v>0</v>
      </c>
      <c r="I33" s="118">
        <f t="shared" si="4"/>
        <v>0</v>
      </c>
      <c r="J33" s="118">
        <f t="shared" si="5"/>
        <v>0</v>
      </c>
      <c r="K33" s="213">
        <f t="shared" si="6"/>
        <v>0</v>
      </c>
      <c r="L33" s="210"/>
      <c r="M33" s="210"/>
      <c r="N33" s="210"/>
      <c r="O33" s="99"/>
    </row>
    <row r="34" spans="2:35" ht="15" hidden="1" customHeight="1">
      <c r="B34" s="58"/>
      <c r="C34" s="94"/>
      <c r="D34" s="166">
        <f t="shared" si="8"/>
        <v>0</v>
      </c>
      <c r="E34" s="157">
        <f t="shared" si="9"/>
        <v>0</v>
      </c>
      <c r="F34" s="118">
        <f t="shared" si="1"/>
        <v>0</v>
      </c>
      <c r="G34" s="118">
        <f t="shared" si="2"/>
        <v>0</v>
      </c>
      <c r="H34" s="118">
        <f t="shared" si="3"/>
        <v>0</v>
      </c>
      <c r="I34" s="118">
        <f t="shared" si="4"/>
        <v>0</v>
      </c>
      <c r="J34" s="118">
        <f t="shared" si="5"/>
        <v>0</v>
      </c>
      <c r="K34" s="213">
        <f t="shared" si="6"/>
        <v>0</v>
      </c>
      <c r="L34" s="210"/>
      <c r="M34" s="210"/>
      <c r="N34" s="210"/>
      <c r="O34" s="99"/>
    </row>
    <row r="35" spans="2:35" s="104" customFormat="1" ht="15" hidden="1" customHeight="1">
      <c r="B35" s="58"/>
      <c r="C35" s="94"/>
      <c r="D35" s="166">
        <f t="shared" si="8"/>
        <v>0</v>
      </c>
      <c r="E35" s="157">
        <f t="shared" si="9"/>
        <v>0</v>
      </c>
      <c r="F35" s="118">
        <f t="shared" si="1"/>
        <v>0</v>
      </c>
      <c r="G35" s="118">
        <f t="shared" si="2"/>
        <v>0</v>
      </c>
      <c r="H35" s="118">
        <f t="shared" si="3"/>
        <v>0</v>
      </c>
      <c r="I35" s="118">
        <f t="shared" si="4"/>
        <v>0</v>
      </c>
      <c r="J35" s="118">
        <f t="shared" si="5"/>
        <v>0</v>
      </c>
      <c r="K35" s="213">
        <f t="shared" si="6"/>
        <v>0</v>
      </c>
      <c r="L35" s="210"/>
      <c r="M35" s="210"/>
      <c r="N35" s="210"/>
      <c r="O35" s="99"/>
      <c r="P35" s="99"/>
      <c r="Q35" s="99"/>
      <c r="R35" s="99"/>
      <c r="S35" s="99"/>
      <c r="T35" s="99"/>
      <c r="U35" s="99"/>
      <c r="V35" s="99"/>
      <c r="W35" s="99"/>
      <c r="X35" s="99"/>
      <c r="Y35" s="99"/>
      <c r="Z35" s="99"/>
      <c r="AA35" s="99"/>
      <c r="AB35" s="99"/>
      <c r="AC35" s="99"/>
      <c r="AD35" s="99"/>
      <c r="AE35" s="99"/>
      <c r="AF35" s="99"/>
      <c r="AG35" s="99"/>
      <c r="AH35" s="99"/>
      <c r="AI35" s="99"/>
    </row>
    <row r="36" spans="2:35" ht="15" hidden="1" customHeight="1">
      <c r="B36" s="58"/>
      <c r="C36" s="94"/>
      <c r="D36" s="166">
        <f t="shared" si="8"/>
        <v>0</v>
      </c>
      <c r="E36" s="157">
        <f t="shared" si="9"/>
        <v>0</v>
      </c>
      <c r="F36" s="118">
        <f t="shared" si="1"/>
        <v>0</v>
      </c>
      <c r="G36" s="118">
        <f t="shared" si="2"/>
        <v>0</v>
      </c>
      <c r="H36" s="118">
        <f t="shared" si="3"/>
        <v>0</v>
      </c>
      <c r="I36" s="118">
        <f t="shared" si="4"/>
        <v>0</v>
      </c>
      <c r="J36" s="118">
        <f t="shared" si="5"/>
        <v>0</v>
      </c>
      <c r="K36" s="213">
        <f t="shared" si="6"/>
        <v>0</v>
      </c>
      <c r="L36" s="210"/>
      <c r="M36" s="210"/>
      <c r="N36" s="210"/>
      <c r="O36" s="99"/>
    </row>
    <row r="37" spans="2:35" ht="15" hidden="1" customHeight="1">
      <c r="B37" s="58"/>
      <c r="C37" s="94"/>
      <c r="D37" s="166">
        <f t="shared" si="8"/>
        <v>0</v>
      </c>
      <c r="E37" s="157">
        <f t="shared" si="9"/>
        <v>0</v>
      </c>
      <c r="F37" s="118">
        <f t="shared" si="1"/>
        <v>0</v>
      </c>
      <c r="G37" s="118">
        <f t="shared" si="2"/>
        <v>0</v>
      </c>
      <c r="H37" s="118">
        <f t="shared" si="3"/>
        <v>0</v>
      </c>
      <c r="I37" s="118">
        <f t="shared" si="4"/>
        <v>0</v>
      </c>
      <c r="J37" s="118">
        <f t="shared" si="5"/>
        <v>0</v>
      </c>
      <c r="K37" s="213">
        <f t="shared" si="6"/>
        <v>0</v>
      </c>
      <c r="L37" s="210"/>
      <c r="M37" s="210"/>
      <c r="N37" s="210"/>
      <c r="O37" s="99"/>
    </row>
    <row r="38" spans="2:35" ht="15" hidden="1" customHeight="1">
      <c r="B38" s="58"/>
      <c r="C38" s="94"/>
      <c r="D38" s="166">
        <f t="shared" si="8"/>
        <v>0</v>
      </c>
      <c r="E38" s="157">
        <f t="shared" ref="E38:E69" si="10">SUM(F38:K38)-MIN(F38:J38)</f>
        <v>0</v>
      </c>
      <c r="F38" s="118">
        <f t="shared" ref="F38:F69" si="11">IFERROR(VLOOKUP(C38,$C$93:$D$134,2,FALSE),0)</f>
        <v>0</v>
      </c>
      <c r="G38" s="118">
        <f t="shared" ref="G38:G69" si="12">IFERROR(VLOOKUP(C38,$G$93:$H$134,2,FALSE),0)</f>
        <v>0</v>
      </c>
      <c r="H38" s="118">
        <f t="shared" ref="H38:H69" si="13">IFERROR(VLOOKUP(C38,$K$93:$L$134,2,FALSE),0)</f>
        <v>0</v>
      </c>
      <c r="I38" s="118">
        <f t="shared" ref="I38:I69" si="14">IFERROR(VLOOKUP(C38,$O$93:$P$134,2,FALSE),0)</f>
        <v>0</v>
      </c>
      <c r="J38" s="118">
        <f t="shared" ref="J38:J69" si="15">IFERROR(VLOOKUP(C38,$S$93:$T$134,2,FALSE),0)</f>
        <v>0</v>
      </c>
      <c r="K38" s="213">
        <f t="shared" ref="K38:K69" si="16">IFERROR(VLOOKUP(C38,$W$93:$X$134,2,FALSE),0)</f>
        <v>0</v>
      </c>
      <c r="L38" s="210"/>
      <c r="M38" s="210"/>
      <c r="N38" s="210"/>
      <c r="O38" s="99"/>
    </row>
    <row r="39" spans="2:35" ht="15" hidden="1" customHeight="1">
      <c r="B39" s="58"/>
      <c r="C39" s="94"/>
      <c r="D39" s="166">
        <f t="shared" si="8"/>
        <v>0</v>
      </c>
      <c r="E39" s="157">
        <f t="shared" si="10"/>
        <v>0</v>
      </c>
      <c r="F39" s="118">
        <f t="shared" si="11"/>
        <v>0</v>
      </c>
      <c r="G39" s="118">
        <f t="shared" si="12"/>
        <v>0</v>
      </c>
      <c r="H39" s="118">
        <f t="shared" si="13"/>
        <v>0</v>
      </c>
      <c r="I39" s="118">
        <f t="shared" si="14"/>
        <v>0</v>
      </c>
      <c r="J39" s="118">
        <f t="shared" si="15"/>
        <v>0</v>
      </c>
      <c r="K39" s="213">
        <f t="shared" si="16"/>
        <v>0</v>
      </c>
      <c r="L39" s="210"/>
      <c r="M39" s="210"/>
      <c r="N39" s="210"/>
      <c r="O39" s="99"/>
    </row>
    <row r="40" spans="2:35" ht="15" hidden="1" customHeight="1">
      <c r="B40" s="58"/>
      <c r="C40" s="94"/>
      <c r="D40" s="166">
        <f t="shared" si="8"/>
        <v>0</v>
      </c>
      <c r="E40" s="157">
        <f t="shared" si="10"/>
        <v>0</v>
      </c>
      <c r="F40" s="118">
        <f t="shared" si="11"/>
        <v>0</v>
      </c>
      <c r="G40" s="118">
        <f t="shared" si="12"/>
        <v>0</v>
      </c>
      <c r="H40" s="118">
        <f t="shared" si="13"/>
        <v>0</v>
      </c>
      <c r="I40" s="118">
        <f t="shared" si="14"/>
        <v>0</v>
      </c>
      <c r="J40" s="118">
        <f t="shared" si="15"/>
        <v>0</v>
      </c>
      <c r="K40" s="213">
        <f t="shared" si="16"/>
        <v>0</v>
      </c>
      <c r="L40" s="210"/>
      <c r="M40" s="210"/>
      <c r="N40" s="210"/>
      <c r="O40" s="99"/>
    </row>
    <row r="41" spans="2:35" ht="15" hidden="1" customHeight="1">
      <c r="B41" s="58"/>
      <c r="C41" s="94"/>
      <c r="D41" s="166">
        <f t="shared" si="8"/>
        <v>0</v>
      </c>
      <c r="E41" s="157">
        <f t="shared" si="10"/>
        <v>0</v>
      </c>
      <c r="F41" s="118">
        <f t="shared" si="11"/>
        <v>0</v>
      </c>
      <c r="G41" s="118">
        <f t="shared" si="12"/>
        <v>0</v>
      </c>
      <c r="H41" s="118">
        <f t="shared" si="13"/>
        <v>0</v>
      </c>
      <c r="I41" s="118">
        <f t="shared" si="14"/>
        <v>0</v>
      </c>
      <c r="J41" s="118">
        <f t="shared" si="15"/>
        <v>0</v>
      </c>
      <c r="K41" s="213">
        <f t="shared" si="16"/>
        <v>0</v>
      </c>
      <c r="L41" s="210"/>
      <c r="M41" s="210"/>
      <c r="N41" s="210"/>
      <c r="O41" s="99"/>
    </row>
    <row r="42" spans="2:35" ht="15" hidden="1" customHeight="1">
      <c r="B42" s="58"/>
      <c r="C42" s="94"/>
      <c r="D42" s="166">
        <f t="shared" si="8"/>
        <v>0</v>
      </c>
      <c r="E42" s="157">
        <f t="shared" si="10"/>
        <v>0</v>
      </c>
      <c r="F42" s="118">
        <f t="shared" si="11"/>
        <v>0</v>
      </c>
      <c r="G42" s="118">
        <f t="shared" si="12"/>
        <v>0</v>
      </c>
      <c r="H42" s="118">
        <f t="shared" si="13"/>
        <v>0</v>
      </c>
      <c r="I42" s="118">
        <f t="shared" si="14"/>
        <v>0</v>
      </c>
      <c r="J42" s="118">
        <f t="shared" si="15"/>
        <v>0</v>
      </c>
      <c r="K42" s="213">
        <f t="shared" si="16"/>
        <v>0</v>
      </c>
      <c r="L42" s="210"/>
      <c r="M42" s="210"/>
      <c r="N42" s="210"/>
      <c r="O42" s="99"/>
    </row>
    <row r="43" spans="2:35" ht="15" hidden="1" customHeight="1">
      <c r="B43" s="58"/>
      <c r="C43" s="94"/>
      <c r="D43" s="166">
        <f t="shared" si="8"/>
        <v>0</v>
      </c>
      <c r="E43" s="157">
        <f t="shared" si="10"/>
        <v>0</v>
      </c>
      <c r="F43" s="118">
        <f t="shared" si="11"/>
        <v>0</v>
      </c>
      <c r="G43" s="118">
        <f t="shared" si="12"/>
        <v>0</v>
      </c>
      <c r="H43" s="118">
        <f t="shared" si="13"/>
        <v>0</v>
      </c>
      <c r="I43" s="118">
        <f t="shared" si="14"/>
        <v>0</v>
      </c>
      <c r="J43" s="118">
        <f t="shared" si="15"/>
        <v>0</v>
      </c>
      <c r="K43" s="213">
        <f t="shared" si="16"/>
        <v>0</v>
      </c>
      <c r="L43" s="210"/>
      <c r="M43" s="210"/>
      <c r="N43" s="210"/>
      <c r="O43" s="99"/>
    </row>
    <row r="44" spans="2:35" ht="15" hidden="1" customHeight="1">
      <c r="B44" s="58"/>
      <c r="C44" s="94"/>
      <c r="D44" s="166">
        <f t="shared" si="8"/>
        <v>0</v>
      </c>
      <c r="E44" s="157">
        <f t="shared" si="10"/>
        <v>0</v>
      </c>
      <c r="F44" s="118">
        <f t="shared" si="11"/>
        <v>0</v>
      </c>
      <c r="G44" s="118">
        <f t="shared" si="12"/>
        <v>0</v>
      </c>
      <c r="H44" s="118">
        <f t="shared" si="13"/>
        <v>0</v>
      </c>
      <c r="I44" s="118">
        <f t="shared" si="14"/>
        <v>0</v>
      </c>
      <c r="J44" s="118">
        <f t="shared" si="15"/>
        <v>0</v>
      </c>
      <c r="K44" s="213">
        <f t="shared" si="16"/>
        <v>0</v>
      </c>
      <c r="L44" s="210"/>
      <c r="M44" s="210"/>
      <c r="N44" s="210"/>
      <c r="O44" s="99"/>
    </row>
    <row r="45" spans="2:35" ht="15" hidden="1" customHeight="1">
      <c r="B45" s="58"/>
      <c r="C45" s="94"/>
      <c r="D45" s="166">
        <f t="shared" si="8"/>
        <v>0</v>
      </c>
      <c r="E45" s="157">
        <f t="shared" si="10"/>
        <v>0</v>
      </c>
      <c r="F45" s="118">
        <f t="shared" si="11"/>
        <v>0</v>
      </c>
      <c r="G45" s="118">
        <f t="shared" si="12"/>
        <v>0</v>
      </c>
      <c r="H45" s="118">
        <f t="shared" si="13"/>
        <v>0</v>
      </c>
      <c r="I45" s="118">
        <f t="shared" si="14"/>
        <v>0</v>
      </c>
      <c r="J45" s="118">
        <f t="shared" si="15"/>
        <v>0</v>
      </c>
      <c r="K45" s="213">
        <f t="shared" si="16"/>
        <v>0</v>
      </c>
      <c r="L45" s="210"/>
      <c r="M45" s="210"/>
      <c r="N45" s="210"/>
      <c r="O45" s="99"/>
    </row>
    <row r="46" spans="2:35" ht="15" hidden="1" customHeight="1">
      <c r="B46" s="58"/>
      <c r="C46" s="94"/>
      <c r="D46" s="166">
        <f t="shared" si="8"/>
        <v>0</v>
      </c>
      <c r="E46" s="157">
        <f t="shared" si="10"/>
        <v>0</v>
      </c>
      <c r="F46" s="118">
        <f t="shared" si="11"/>
        <v>0</v>
      </c>
      <c r="G46" s="118">
        <f t="shared" si="12"/>
        <v>0</v>
      </c>
      <c r="H46" s="118">
        <f t="shared" si="13"/>
        <v>0</v>
      </c>
      <c r="I46" s="118">
        <f t="shared" si="14"/>
        <v>0</v>
      </c>
      <c r="J46" s="118">
        <f t="shared" si="15"/>
        <v>0</v>
      </c>
      <c r="K46" s="213">
        <f t="shared" si="16"/>
        <v>0</v>
      </c>
      <c r="L46" s="210"/>
      <c r="M46" s="210"/>
      <c r="N46" s="210"/>
      <c r="O46" s="99"/>
    </row>
    <row r="47" spans="2:35" ht="15" hidden="1" customHeight="1">
      <c r="B47" s="58"/>
      <c r="C47" s="94"/>
      <c r="D47" s="166">
        <f t="shared" si="8"/>
        <v>0</v>
      </c>
      <c r="E47" s="157">
        <f t="shared" si="10"/>
        <v>0</v>
      </c>
      <c r="F47" s="118">
        <f t="shared" si="11"/>
        <v>0</v>
      </c>
      <c r="G47" s="118">
        <f t="shared" si="12"/>
        <v>0</v>
      </c>
      <c r="H47" s="118">
        <f t="shared" si="13"/>
        <v>0</v>
      </c>
      <c r="I47" s="118">
        <f t="shared" si="14"/>
        <v>0</v>
      </c>
      <c r="J47" s="118">
        <f t="shared" si="15"/>
        <v>0</v>
      </c>
      <c r="K47" s="213">
        <f t="shared" si="16"/>
        <v>0</v>
      </c>
      <c r="L47" s="210"/>
      <c r="M47" s="210"/>
      <c r="N47" s="210"/>
      <c r="O47" s="99"/>
    </row>
    <row r="48" spans="2:35" ht="15" hidden="1" customHeight="1">
      <c r="B48" s="58"/>
      <c r="C48" s="94"/>
      <c r="D48" s="166">
        <f t="shared" si="8"/>
        <v>0</v>
      </c>
      <c r="E48" s="157">
        <f t="shared" si="10"/>
        <v>0</v>
      </c>
      <c r="F48" s="118">
        <f t="shared" si="11"/>
        <v>0</v>
      </c>
      <c r="G48" s="118">
        <f t="shared" si="12"/>
        <v>0</v>
      </c>
      <c r="H48" s="118">
        <f t="shared" si="13"/>
        <v>0</v>
      </c>
      <c r="I48" s="118">
        <f t="shared" si="14"/>
        <v>0</v>
      </c>
      <c r="J48" s="118">
        <f t="shared" si="15"/>
        <v>0</v>
      </c>
      <c r="K48" s="213">
        <f t="shared" si="16"/>
        <v>0</v>
      </c>
      <c r="L48" s="210"/>
      <c r="M48" s="210"/>
      <c r="N48" s="210"/>
      <c r="O48" s="99"/>
    </row>
    <row r="49" spans="2:15" ht="15" hidden="1" customHeight="1">
      <c r="B49" s="58"/>
      <c r="C49" s="94"/>
      <c r="D49" s="166">
        <f t="shared" si="8"/>
        <v>0</v>
      </c>
      <c r="E49" s="157">
        <f t="shared" si="10"/>
        <v>0</v>
      </c>
      <c r="F49" s="118">
        <f t="shared" si="11"/>
        <v>0</v>
      </c>
      <c r="G49" s="118">
        <f t="shared" si="12"/>
        <v>0</v>
      </c>
      <c r="H49" s="118">
        <f t="shared" si="13"/>
        <v>0</v>
      </c>
      <c r="I49" s="118">
        <f t="shared" si="14"/>
        <v>0</v>
      </c>
      <c r="J49" s="118">
        <f t="shared" si="15"/>
        <v>0</v>
      </c>
      <c r="K49" s="213">
        <f t="shared" si="16"/>
        <v>0</v>
      </c>
      <c r="L49" s="210"/>
      <c r="M49" s="210"/>
      <c r="N49" s="210"/>
      <c r="O49" s="99"/>
    </row>
    <row r="50" spans="2:15" ht="15" hidden="1" customHeight="1">
      <c r="B50" s="58"/>
      <c r="C50" s="94"/>
      <c r="D50" s="166">
        <f t="shared" si="8"/>
        <v>0</v>
      </c>
      <c r="E50" s="157">
        <f t="shared" si="10"/>
        <v>0</v>
      </c>
      <c r="F50" s="118">
        <f t="shared" si="11"/>
        <v>0</v>
      </c>
      <c r="G50" s="118">
        <f t="shared" si="12"/>
        <v>0</v>
      </c>
      <c r="H50" s="118">
        <f t="shared" si="13"/>
        <v>0</v>
      </c>
      <c r="I50" s="118">
        <f t="shared" si="14"/>
        <v>0</v>
      </c>
      <c r="J50" s="118">
        <f t="shared" si="15"/>
        <v>0</v>
      </c>
      <c r="K50" s="213">
        <f t="shared" si="16"/>
        <v>0</v>
      </c>
      <c r="L50" s="210"/>
      <c r="M50" s="210"/>
      <c r="N50" s="210"/>
      <c r="O50" s="99"/>
    </row>
    <row r="51" spans="2:15" ht="15" hidden="1" customHeight="1">
      <c r="B51" s="58"/>
      <c r="C51" s="94"/>
      <c r="D51" s="166">
        <f t="shared" si="8"/>
        <v>0</v>
      </c>
      <c r="E51" s="157">
        <f t="shared" si="10"/>
        <v>0</v>
      </c>
      <c r="F51" s="118">
        <f t="shared" si="11"/>
        <v>0</v>
      </c>
      <c r="G51" s="118">
        <f t="shared" si="12"/>
        <v>0</v>
      </c>
      <c r="H51" s="118">
        <f t="shared" si="13"/>
        <v>0</v>
      </c>
      <c r="I51" s="118">
        <f t="shared" si="14"/>
        <v>0</v>
      </c>
      <c r="J51" s="118">
        <f t="shared" si="15"/>
        <v>0</v>
      </c>
      <c r="K51" s="213">
        <f t="shared" si="16"/>
        <v>0</v>
      </c>
      <c r="L51" s="210"/>
      <c r="M51" s="210"/>
      <c r="N51" s="210"/>
      <c r="O51" s="99"/>
    </row>
    <row r="52" spans="2:15" ht="15" hidden="1" customHeight="1">
      <c r="B52" s="58"/>
      <c r="C52" s="94"/>
      <c r="D52" s="166">
        <f t="shared" si="8"/>
        <v>0</v>
      </c>
      <c r="E52" s="157">
        <f t="shared" si="10"/>
        <v>0</v>
      </c>
      <c r="F52" s="118">
        <f t="shared" si="11"/>
        <v>0</v>
      </c>
      <c r="G52" s="118">
        <f t="shared" si="12"/>
        <v>0</v>
      </c>
      <c r="H52" s="118">
        <f t="shared" si="13"/>
        <v>0</v>
      </c>
      <c r="I52" s="118">
        <f t="shared" si="14"/>
        <v>0</v>
      </c>
      <c r="J52" s="118">
        <f t="shared" si="15"/>
        <v>0</v>
      </c>
      <c r="K52" s="213">
        <f t="shared" si="16"/>
        <v>0</v>
      </c>
      <c r="L52" s="210"/>
      <c r="M52" s="210"/>
      <c r="N52" s="210"/>
      <c r="O52" s="99"/>
    </row>
    <row r="53" spans="2:15" ht="15" hidden="1" customHeight="1">
      <c r="B53" s="58"/>
      <c r="C53" s="94"/>
      <c r="D53" s="166">
        <f t="shared" si="8"/>
        <v>0</v>
      </c>
      <c r="E53" s="157">
        <f t="shared" si="10"/>
        <v>0</v>
      </c>
      <c r="F53" s="118">
        <f t="shared" si="11"/>
        <v>0</v>
      </c>
      <c r="G53" s="118">
        <f t="shared" si="12"/>
        <v>0</v>
      </c>
      <c r="H53" s="118">
        <f t="shared" si="13"/>
        <v>0</v>
      </c>
      <c r="I53" s="118">
        <f t="shared" si="14"/>
        <v>0</v>
      </c>
      <c r="J53" s="118">
        <f t="shared" si="15"/>
        <v>0</v>
      </c>
      <c r="K53" s="213">
        <f t="shared" si="16"/>
        <v>0</v>
      </c>
      <c r="L53" s="210"/>
      <c r="M53" s="210"/>
      <c r="N53" s="210"/>
      <c r="O53" s="99"/>
    </row>
    <row r="54" spans="2:15" ht="15" hidden="1" customHeight="1">
      <c r="B54" s="58"/>
      <c r="C54" s="94"/>
      <c r="D54" s="166">
        <f t="shared" si="8"/>
        <v>0</v>
      </c>
      <c r="E54" s="157">
        <f t="shared" si="10"/>
        <v>0</v>
      </c>
      <c r="F54" s="118">
        <f t="shared" si="11"/>
        <v>0</v>
      </c>
      <c r="G54" s="118">
        <f t="shared" si="12"/>
        <v>0</v>
      </c>
      <c r="H54" s="118">
        <f t="shared" si="13"/>
        <v>0</v>
      </c>
      <c r="I54" s="118">
        <f t="shared" si="14"/>
        <v>0</v>
      </c>
      <c r="J54" s="118">
        <f t="shared" si="15"/>
        <v>0</v>
      </c>
      <c r="K54" s="213">
        <f t="shared" si="16"/>
        <v>0</v>
      </c>
      <c r="L54" s="210"/>
      <c r="M54" s="210"/>
      <c r="N54" s="210"/>
      <c r="O54" s="99"/>
    </row>
    <row r="55" spans="2:15" ht="15" hidden="1" customHeight="1">
      <c r="B55" s="58"/>
      <c r="C55" s="94"/>
      <c r="D55" s="166">
        <f t="shared" si="8"/>
        <v>0</v>
      </c>
      <c r="E55" s="157">
        <f t="shared" si="10"/>
        <v>0</v>
      </c>
      <c r="F55" s="118">
        <f t="shared" si="11"/>
        <v>0</v>
      </c>
      <c r="G55" s="118">
        <f t="shared" si="12"/>
        <v>0</v>
      </c>
      <c r="H55" s="118">
        <f t="shared" si="13"/>
        <v>0</v>
      </c>
      <c r="I55" s="118">
        <f t="shared" si="14"/>
        <v>0</v>
      </c>
      <c r="J55" s="118">
        <f t="shared" si="15"/>
        <v>0</v>
      </c>
      <c r="K55" s="213">
        <f t="shared" si="16"/>
        <v>0</v>
      </c>
      <c r="L55" s="210"/>
      <c r="M55" s="210"/>
      <c r="N55" s="210"/>
      <c r="O55" s="99"/>
    </row>
    <row r="56" spans="2:15" ht="15" hidden="1" customHeight="1">
      <c r="B56" s="58"/>
      <c r="C56" s="94"/>
      <c r="D56" s="166">
        <f t="shared" si="8"/>
        <v>0</v>
      </c>
      <c r="E56" s="157">
        <f t="shared" si="10"/>
        <v>0</v>
      </c>
      <c r="F56" s="118">
        <f t="shared" si="11"/>
        <v>0</v>
      </c>
      <c r="G56" s="118">
        <f t="shared" si="12"/>
        <v>0</v>
      </c>
      <c r="H56" s="118">
        <f t="shared" si="13"/>
        <v>0</v>
      </c>
      <c r="I56" s="118">
        <f t="shared" si="14"/>
        <v>0</v>
      </c>
      <c r="J56" s="118">
        <f t="shared" si="15"/>
        <v>0</v>
      </c>
      <c r="K56" s="213">
        <f t="shared" si="16"/>
        <v>0</v>
      </c>
      <c r="L56" s="210"/>
      <c r="M56" s="210"/>
      <c r="N56" s="210"/>
      <c r="O56" s="99"/>
    </row>
    <row r="57" spans="2:15" ht="15" hidden="1" customHeight="1">
      <c r="B57" s="58"/>
      <c r="C57" s="94"/>
      <c r="D57" s="166">
        <f t="shared" si="8"/>
        <v>0</v>
      </c>
      <c r="E57" s="157">
        <f t="shared" si="10"/>
        <v>0</v>
      </c>
      <c r="F57" s="118">
        <f t="shared" si="11"/>
        <v>0</v>
      </c>
      <c r="G57" s="118">
        <f t="shared" si="12"/>
        <v>0</v>
      </c>
      <c r="H57" s="118">
        <f t="shared" si="13"/>
        <v>0</v>
      </c>
      <c r="I57" s="118">
        <f t="shared" si="14"/>
        <v>0</v>
      </c>
      <c r="J57" s="118">
        <f t="shared" si="15"/>
        <v>0</v>
      </c>
      <c r="K57" s="213">
        <f t="shared" si="16"/>
        <v>0</v>
      </c>
      <c r="L57" s="210"/>
      <c r="M57" s="210"/>
      <c r="N57" s="210"/>
      <c r="O57" s="99"/>
    </row>
    <row r="58" spans="2:15" ht="15" hidden="1" customHeight="1">
      <c r="B58" s="58"/>
      <c r="C58" s="94"/>
      <c r="D58" s="166">
        <f t="shared" si="8"/>
        <v>0</v>
      </c>
      <c r="E58" s="157">
        <f t="shared" si="10"/>
        <v>0</v>
      </c>
      <c r="F58" s="118">
        <f t="shared" si="11"/>
        <v>0</v>
      </c>
      <c r="G58" s="118">
        <f t="shared" si="12"/>
        <v>0</v>
      </c>
      <c r="H58" s="118">
        <f t="shared" si="13"/>
        <v>0</v>
      </c>
      <c r="I58" s="118">
        <f t="shared" si="14"/>
        <v>0</v>
      </c>
      <c r="J58" s="118">
        <f t="shared" si="15"/>
        <v>0</v>
      </c>
      <c r="K58" s="213">
        <f t="shared" si="16"/>
        <v>0</v>
      </c>
      <c r="L58" s="210"/>
      <c r="M58" s="210"/>
      <c r="N58" s="210"/>
      <c r="O58" s="99"/>
    </row>
    <row r="59" spans="2:15" ht="15" hidden="1" customHeight="1">
      <c r="B59" s="58"/>
      <c r="C59" s="94"/>
      <c r="D59" s="166">
        <f t="shared" si="8"/>
        <v>0</v>
      </c>
      <c r="E59" s="157">
        <f t="shared" si="10"/>
        <v>0</v>
      </c>
      <c r="F59" s="118">
        <f t="shared" si="11"/>
        <v>0</v>
      </c>
      <c r="G59" s="118">
        <f t="shared" si="12"/>
        <v>0</v>
      </c>
      <c r="H59" s="118">
        <f t="shared" si="13"/>
        <v>0</v>
      </c>
      <c r="I59" s="118">
        <f t="shared" si="14"/>
        <v>0</v>
      </c>
      <c r="J59" s="118">
        <f t="shared" si="15"/>
        <v>0</v>
      </c>
      <c r="K59" s="213">
        <f t="shared" si="16"/>
        <v>0</v>
      </c>
      <c r="L59" s="210"/>
      <c r="M59" s="210"/>
      <c r="N59" s="210"/>
      <c r="O59" s="99"/>
    </row>
    <row r="60" spans="2:15" ht="15" hidden="1" customHeight="1">
      <c r="B60" s="58"/>
      <c r="C60" s="94"/>
      <c r="D60" s="166">
        <f t="shared" si="8"/>
        <v>0</v>
      </c>
      <c r="E60" s="157">
        <f t="shared" si="10"/>
        <v>0</v>
      </c>
      <c r="F60" s="118">
        <f t="shared" si="11"/>
        <v>0</v>
      </c>
      <c r="G60" s="118">
        <f t="shared" si="12"/>
        <v>0</v>
      </c>
      <c r="H60" s="118">
        <f t="shared" si="13"/>
        <v>0</v>
      </c>
      <c r="I60" s="118">
        <f t="shared" si="14"/>
        <v>0</v>
      </c>
      <c r="J60" s="118">
        <f t="shared" si="15"/>
        <v>0</v>
      </c>
      <c r="K60" s="213">
        <f t="shared" si="16"/>
        <v>0</v>
      </c>
      <c r="L60" s="210"/>
      <c r="M60" s="210"/>
      <c r="N60" s="210"/>
      <c r="O60" s="99"/>
    </row>
    <row r="61" spans="2:15" ht="15" hidden="1" customHeight="1">
      <c r="B61" s="58"/>
      <c r="C61" s="94"/>
      <c r="D61" s="166">
        <f t="shared" si="8"/>
        <v>0</v>
      </c>
      <c r="E61" s="157">
        <f t="shared" si="10"/>
        <v>0</v>
      </c>
      <c r="F61" s="118">
        <f t="shared" si="11"/>
        <v>0</v>
      </c>
      <c r="G61" s="118">
        <f t="shared" si="12"/>
        <v>0</v>
      </c>
      <c r="H61" s="118">
        <f t="shared" si="13"/>
        <v>0</v>
      </c>
      <c r="I61" s="118">
        <f t="shared" si="14"/>
        <v>0</v>
      </c>
      <c r="J61" s="118">
        <f t="shared" si="15"/>
        <v>0</v>
      </c>
      <c r="K61" s="213">
        <f t="shared" si="16"/>
        <v>0</v>
      </c>
      <c r="L61" s="210"/>
      <c r="M61" s="210"/>
      <c r="N61" s="210"/>
      <c r="O61" s="99"/>
    </row>
    <row r="62" spans="2:15" ht="15" hidden="1" customHeight="1">
      <c r="B62" s="58"/>
      <c r="C62" s="94"/>
      <c r="D62" s="166">
        <f t="shared" si="8"/>
        <v>0</v>
      </c>
      <c r="E62" s="157">
        <f t="shared" si="10"/>
        <v>0</v>
      </c>
      <c r="F62" s="118">
        <f t="shared" si="11"/>
        <v>0</v>
      </c>
      <c r="G62" s="118">
        <f t="shared" si="12"/>
        <v>0</v>
      </c>
      <c r="H62" s="118">
        <f t="shared" si="13"/>
        <v>0</v>
      </c>
      <c r="I62" s="118">
        <f t="shared" si="14"/>
        <v>0</v>
      </c>
      <c r="J62" s="118">
        <f t="shared" si="15"/>
        <v>0</v>
      </c>
      <c r="K62" s="213">
        <f t="shared" si="16"/>
        <v>0</v>
      </c>
      <c r="L62" s="210"/>
      <c r="M62" s="210"/>
      <c r="N62" s="210"/>
      <c r="O62" s="99"/>
    </row>
    <row r="63" spans="2:15" ht="15" hidden="1" customHeight="1">
      <c r="B63" s="58"/>
      <c r="C63" s="94"/>
      <c r="D63" s="166">
        <f t="shared" ref="D63:D84" si="17">SUM(F63:N63)</f>
        <v>0</v>
      </c>
      <c r="E63" s="157">
        <f t="shared" si="10"/>
        <v>0</v>
      </c>
      <c r="F63" s="118">
        <f t="shared" si="11"/>
        <v>0</v>
      </c>
      <c r="G63" s="118">
        <f t="shared" si="12"/>
        <v>0</v>
      </c>
      <c r="H63" s="118">
        <f t="shared" si="13"/>
        <v>0</v>
      </c>
      <c r="I63" s="118">
        <f t="shared" si="14"/>
        <v>0</v>
      </c>
      <c r="J63" s="118">
        <f t="shared" si="15"/>
        <v>0</v>
      </c>
      <c r="K63" s="213">
        <f t="shared" si="16"/>
        <v>0</v>
      </c>
      <c r="L63" s="210"/>
      <c r="M63" s="210"/>
      <c r="N63" s="210"/>
      <c r="O63" s="99"/>
    </row>
    <row r="64" spans="2:15" ht="15" hidden="1" customHeight="1">
      <c r="B64" s="58"/>
      <c r="C64" s="94"/>
      <c r="D64" s="166">
        <f t="shared" si="17"/>
        <v>0</v>
      </c>
      <c r="E64" s="157">
        <f t="shared" si="10"/>
        <v>0</v>
      </c>
      <c r="F64" s="118">
        <f t="shared" si="11"/>
        <v>0</v>
      </c>
      <c r="G64" s="118">
        <f t="shared" si="12"/>
        <v>0</v>
      </c>
      <c r="H64" s="118">
        <f t="shared" si="13"/>
        <v>0</v>
      </c>
      <c r="I64" s="118">
        <f t="shared" si="14"/>
        <v>0</v>
      </c>
      <c r="J64" s="118">
        <f t="shared" si="15"/>
        <v>0</v>
      </c>
      <c r="K64" s="213">
        <f t="shared" si="16"/>
        <v>0</v>
      </c>
      <c r="L64" s="210"/>
      <c r="M64" s="210"/>
      <c r="N64" s="210"/>
      <c r="O64" s="99"/>
    </row>
    <row r="65" spans="2:15" hidden="1">
      <c r="B65" s="58"/>
      <c r="C65" s="94"/>
      <c r="D65" s="166">
        <f t="shared" si="17"/>
        <v>0</v>
      </c>
      <c r="E65" s="157">
        <f t="shared" si="10"/>
        <v>0</v>
      </c>
      <c r="F65" s="118">
        <f t="shared" si="11"/>
        <v>0</v>
      </c>
      <c r="G65" s="118">
        <f t="shared" si="12"/>
        <v>0</v>
      </c>
      <c r="H65" s="118">
        <f t="shared" si="13"/>
        <v>0</v>
      </c>
      <c r="I65" s="118">
        <f t="shared" si="14"/>
        <v>0</v>
      </c>
      <c r="J65" s="118">
        <f t="shared" si="15"/>
        <v>0</v>
      </c>
      <c r="K65" s="213">
        <f t="shared" si="16"/>
        <v>0</v>
      </c>
      <c r="L65" s="210"/>
      <c r="M65" s="210"/>
      <c r="N65" s="210"/>
      <c r="O65" s="99"/>
    </row>
    <row r="66" spans="2:15" hidden="1">
      <c r="B66" s="58"/>
      <c r="C66" s="94"/>
      <c r="D66" s="166">
        <f t="shared" si="17"/>
        <v>0</v>
      </c>
      <c r="E66" s="157">
        <f t="shared" si="10"/>
        <v>0</v>
      </c>
      <c r="F66" s="118">
        <f t="shared" si="11"/>
        <v>0</v>
      </c>
      <c r="G66" s="118">
        <f t="shared" si="12"/>
        <v>0</v>
      </c>
      <c r="H66" s="118">
        <f t="shared" si="13"/>
        <v>0</v>
      </c>
      <c r="I66" s="118">
        <f t="shared" si="14"/>
        <v>0</v>
      </c>
      <c r="J66" s="118">
        <f t="shared" si="15"/>
        <v>0</v>
      </c>
      <c r="K66" s="213">
        <f t="shared" si="16"/>
        <v>0</v>
      </c>
      <c r="L66" s="210"/>
      <c r="M66" s="210"/>
      <c r="N66" s="210"/>
      <c r="O66" s="99"/>
    </row>
    <row r="67" spans="2:15" hidden="1">
      <c r="B67" s="58"/>
      <c r="C67" s="94"/>
      <c r="D67" s="166">
        <f t="shared" si="17"/>
        <v>0</v>
      </c>
      <c r="E67" s="157">
        <f t="shared" si="10"/>
        <v>0</v>
      </c>
      <c r="F67" s="118">
        <f t="shared" si="11"/>
        <v>0</v>
      </c>
      <c r="G67" s="118">
        <f t="shared" si="12"/>
        <v>0</v>
      </c>
      <c r="H67" s="118">
        <f t="shared" si="13"/>
        <v>0</v>
      </c>
      <c r="I67" s="118">
        <f t="shared" si="14"/>
        <v>0</v>
      </c>
      <c r="J67" s="118">
        <f t="shared" si="15"/>
        <v>0</v>
      </c>
      <c r="K67" s="213">
        <f t="shared" si="16"/>
        <v>0</v>
      </c>
      <c r="L67" s="210"/>
      <c r="M67" s="210"/>
      <c r="N67" s="210"/>
      <c r="O67" s="99"/>
    </row>
    <row r="68" spans="2:15" hidden="1">
      <c r="B68" s="58"/>
      <c r="C68" s="94"/>
      <c r="D68" s="166">
        <f t="shared" si="17"/>
        <v>0</v>
      </c>
      <c r="E68" s="157">
        <f t="shared" si="10"/>
        <v>0</v>
      </c>
      <c r="F68" s="118">
        <f t="shared" si="11"/>
        <v>0</v>
      </c>
      <c r="G68" s="118">
        <f t="shared" si="12"/>
        <v>0</v>
      </c>
      <c r="H68" s="118">
        <f t="shared" si="13"/>
        <v>0</v>
      </c>
      <c r="I68" s="118">
        <f t="shared" si="14"/>
        <v>0</v>
      </c>
      <c r="J68" s="118">
        <f t="shared" si="15"/>
        <v>0</v>
      </c>
      <c r="K68" s="213">
        <f t="shared" si="16"/>
        <v>0</v>
      </c>
      <c r="L68" s="210"/>
      <c r="M68" s="210"/>
      <c r="N68" s="210"/>
      <c r="O68" s="99"/>
    </row>
    <row r="69" spans="2:15" hidden="1">
      <c r="B69" s="58"/>
      <c r="C69" s="94"/>
      <c r="D69" s="166">
        <f t="shared" si="17"/>
        <v>0</v>
      </c>
      <c r="E69" s="157">
        <f t="shared" si="10"/>
        <v>0</v>
      </c>
      <c r="F69" s="118">
        <f t="shared" si="11"/>
        <v>0</v>
      </c>
      <c r="G69" s="118">
        <f t="shared" si="12"/>
        <v>0</v>
      </c>
      <c r="H69" s="118">
        <f t="shared" si="13"/>
        <v>0</v>
      </c>
      <c r="I69" s="118">
        <f t="shared" si="14"/>
        <v>0</v>
      </c>
      <c r="J69" s="118">
        <f t="shared" si="15"/>
        <v>0</v>
      </c>
      <c r="K69" s="213">
        <f t="shared" si="16"/>
        <v>0</v>
      </c>
      <c r="L69" s="210"/>
      <c r="M69" s="210"/>
      <c r="N69" s="210"/>
      <c r="O69" s="99"/>
    </row>
    <row r="70" spans="2:15" hidden="1">
      <c r="B70" s="58"/>
      <c r="C70" s="94"/>
      <c r="D70" s="166">
        <f t="shared" si="17"/>
        <v>0</v>
      </c>
      <c r="E70" s="157">
        <f t="shared" ref="E70:E84" si="18">SUM(F70:K70)-MIN(F70:J70)</f>
        <v>0</v>
      </c>
      <c r="F70" s="118">
        <f t="shared" ref="F70:F84" si="19">IFERROR(VLOOKUP(C70,$C$93:$D$134,2,FALSE),0)</f>
        <v>0</v>
      </c>
      <c r="G70" s="118">
        <f t="shared" ref="G70:G84" si="20">IFERROR(VLOOKUP(C70,$G$93:$H$134,2,FALSE),0)</f>
        <v>0</v>
      </c>
      <c r="H70" s="118">
        <f t="shared" ref="H70:H84" si="21">IFERROR(VLOOKUP(C70,$K$93:$L$134,2,FALSE),0)</f>
        <v>0</v>
      </c>
      <c r="I70" s="118">
        <f t="shared" ref="I70:I84" si="22">IFERROR(VLOOKUP(C70,$O$93:$P$134,2,FALSE),0)</f>
        <v>0</v>
      </c>
      <c r="J70" s="118">
        <f t="shared" ref="J70:J84" si="23">IFERROR(VLOOKUP(C70,$S$93:$T$134,2,FALSE),0)</f>
        <v>0</v>
      </c>
      <c r="K70" s="213">
        <f t="shared" ref="K70:K84" si="24">IFERROR(VLOOKUP(C70,$W$93:$X$134,2,FALSE),0)</f>
        <v>0</v>
      </c>
      <c r="L70" s="210"/>
      <c r="M70" s="210"/>
      <c r="N70" s="210"/>
      <c r="O70" s="99"/>
    </row>
    <row r="71" spans="2:15" hidden="1">
      <c r="B71" s="58"/>
      <c r="C71" s="94"/>
      <c r="D71" s="166">
        <f t="shared" si="17"/>
        <v>0</v>
      </c>
      <c r="E71" s="157">
        <f t="shared" si="18"/>
        <v>0</v>
      </c>
      <c r="F71" s="118">
        <f t="shared" si="19"/>
        <v>0</v>
      </c>
      <c r="G71" s="118">
        <f t="shared" si="20"/>
        <v>0</v>
      </c>
      <c r="H71" s="118">
        <f t="shared" si="21"/>
        <v>0</v>
      </c>
      <c r="I71" s="118">
        <f t="shared" si="22"/>
        <v>0</v>
      </c>
      <c r="J71" s="118">
        <f t="shared" si="23"/>
        <v>0</v>
      </c>
      <c r="K71" s="213">
        <f t="shared" si="24"/>
        <v>0</v>
      </c>
      <c r="L71" s="210"/>
      <c r="M71" s="210"/>
      <c r="N71" s="210"/>
      <c r="O71" s="99"/>
    </row>
    <row r="72" spans="2:15" hidden="1">
      <c r="B72" s="58"/>
      <c r="C72" s="94"/>
      <c r="D72" s="166">
        <f t="shared" si="17"/>
        <v>0</v>
      </c>
      <c r="E72" s="157">
        <f t="shared" si="18"/>
        <v>0</v>
      </c>
      <c r="F72" s="118">
        <f t="shared" si="19"/>
        <v>0</v>
      </c>
      <c r="G72" s="118">
        <f t="shared" si="20"/>
        <v>0</v>
      </c>
      <c r="H72" s="118">
        <f t="shared" si="21"/>
        <v>0</v>
      </c>
      <c r="I72" s="118">
        <f t="shared" si="22"/>
        <v>0</v>
      </c>
      <c r="J72" s="118">
        <f t="shared" si="23"/>
        <v>0</v>
      </c>
      <c r="K72" s="213">
        <f t="shared" si="24"/>
        <v>0</v>
      </c>
      <c r="L72" s="210"/>
      <c r="M72" s="210"/>
      <c r="N72" s="210"/>
      <c r="O72" s="99"/>
    </row>
    <row r="73" spans="2:15" hidden="1">
      <c r="B73" s="58"/>
      <c r="C73" s="94"/>
      <c r="D73" s="166">
        <f t="shared" si="17"/>
        <v>0</v>
      </c>
      <c r="E73" s="157">
        <f t="shared" si="18"/>
        <v>0</v>
      </c>
      <c r="F73" s="118">
        <f t="shared" si="19"/>
        <v>0</v>
      </c>
      <c r="G73" s="118">
        <f t="shared" si="20"/>
        <v>0</v>
      </c>
      <c r="H73" s="118">
        <f t="shared" si="21"/>
        <v>0</v>
      </c>
      <c r="I73" s="118">
        <f t="shared" si="22"/>
        <v>0</v>
      </c>
      <c r="J73" s="118">
        <f t="shared" si="23"/>
        <v>0</v>
      </c>
      <c r="K73" s="213">
        <f t="shared" si="24"/>
        <v>0</v>
      </c>
      <c r="L73" s="210"/>
      <c r="M73" s="210"/>
      <c r="N73" s="210"/>
      <c r="O73" s="99"/>
    </row>
    <row r="74" spans="2:15" hidden="1">
      <c r="B74" s="58"/>
      <c r="C74" s="94"/>
      <c r="D74" s="166">
        <f t="shared" si="17"/>
        <v>0</v>
      </c>
      <c r="E74" s="157">
        <f t="shared" si="18"/>
        <v>0</v>
      </c>
      <c r="F74" s="118">
        <f t="shared" si="19"/>
        <v>0</v>
      </c>
      <c r="G74" s="118">
        <f t="shared" si="20"/>
        <v>0</v>
      </c>
      <c r="H74" s="118">
        <f t="shared" si="21"/>
        <v>0</v>
      </c>
      <c r="I74" s="118">
        <f t="shared" si="22"/>
        <v>0</v>
      </c>
      <c r="J74" s="118">
        <f t="shared" si="23"/>
        <v>0</v>
      </c>
      <c r="K74" s="213">
        <f t="shared" si="24"/>
        <v>0</v>
      </c>
      <c r="L74" s="210"/>
      <c r="M74" s="210"/>
      <c r="N74" s="210"/>
      <c r="O74" s="99"/>
    </row>
    <row r="75" spans="2:15" hidden="1">
      <c r="B75" s="58"/>
      <c r="C75" s="94"/>
      <c r="D75" s="166">
        <f t="shared" si="17"/>
        <v>0</v>
      </c>
      <c r="E75" s="157">
        <f t="shared" si="18"/>
        <v>0</v>
      </c>
      <c r="F75" s="118">
        <f t="shared" si="19"/>
        <v>0</v>
      </c>
      <c r="G75" s="118">
        <f t="shared" si="20"/>
        <v>0</v>
      </c>
      <c r="H75" s="118">
        <f t="shared" si="21"/>
        <v>0</v>
      </c>
      <c r="I75" s="118">
        <f t="shared" si="22"/>
        <v>0</v>
      </c>
      <c r="J75" s="118">
        <f t="shared" si="23"/>
        <v>0</v>
      </c>
      <c r="K75" s="213">
        <f t="shared" si="24"/>
        <v>0</v>
      </c>
      <c r="L75" s="210"/>
      <c r="M75" s="210"/>
      <c r="N75" s="210"/>
      <c r="O75" s="99"/>
    </row>
    <row r="76" spans="2:15" ht="15" hidden="1">
      <c r="B76" s="58"/>
      <c r="C76" s="95"/>
      <c r="D76" s="166">
        <f t="shared" si="17"/>
        <v>0</v>
      </c>
      <c r="E76" s="157">
        <f t="shared" si="18"/>
        <v>0</v>
      </c>
      <c r="F76" s="118">
        <f t="shared" si="19"/>
        <v>0</v>
      </c>
      <c r="G76" s="118">
        <f t="shared" si="20"/>
        <v>0</v>
      </c>
      <c r="H76" s="118">
        <f t="shared" si="21"/>
        <v>0</v>
      </c>
      <c r="I76" s="118">
        <f t="shared" si="22"/>
        <v>0</v>
      </c>
      <c r="J76" s="118">
        <f t="shared" si="23"/>
        <v>0</v>
      </c>
      <c r="K76" s="213">
        <f t="shared" si="24"/>
        <v>0</v>
      </c>
      <c r="L76" s="210"/>
      <c r="M76" s="210"/>
      <c r="N76" s="210"/>
      <c r="O76" s="99"/>
    </row>
    <row r="77" spans="2:15" ht="15" hidden="1">
      <c r="B77" s="58"/>
      <c r="C77" s="95"/>
      <c r="D77" s="166">
        <f t="shared" si="17"/>
        <v>0</v>
      </c>
      <c r="E77" s="157">
        <f t="shared" si="18"/>
        <v>0</v>
      </c>
      <c r="F77" s="118">
        <f t="shared" si="19"/>
        <v>0</v>
      </c>
      <c r="G77" s="118">
        <f t="shared" si="20"/>
        <v>0</v>
      </c>
      <c r="H77" s="118">
        <f t="shared" si="21"/>
        <v>0</v>
      </c>
      <c r="I77" s="118">
        <f t="shared" si="22"/>
        <v>0</v>
      </c>
      <c r="J77" s="118">
        <f t="shared" si="23"/>
        <v>0</v>
      </c>
      <c r="K77" s="213">
        <f t="shared" si="24"/>
        <v>0</v>
      </c>
      <c r="L77" s="210"/>
      <c r="M77" s="210"/>
      <c r="N77" s="210"/>
      <c r="O77" s="99"/>
    </row>
    <row r="78" spans="2:15" ht="15" hidden="1">
      <c r="B78" s="58"/>
      <c r="C78" s="95"/>
      <c r="D78" s="166">
        <f t="shared" si="17"/>
        <v>0</v>
      </c>
      <c r="E78" s="157">
        <f t="shared" si="18"/>
        <v>0</v>
      </c>
      <c r="F78" s="118">
        <f t="shared" si="19"/>
        <v>0</v>
      </c>
      <c r="G78" s="118">
        <f t="shared" si="20"/>
        <v>0</v>
      </c>
      <c r="H78" s="118">
        <f t="shared" si="21"/>
        <v>0</v>
      </c>
      <c r="I78" s="118">
        <f t="shared" si="22"/>
        <v>0</v>
      </c>
      <c r="J78" s="118">
        <f t="shared" si="23"/>
        <v>0</v>
      </c>
      <c r="K78" s="213">
        <f t="shared" si="24"/>
        <v>0</v>
      </c>
      <c r="L78" s="210"/>
      <c r="M78" s="210"/>
      <c r="N78" s="210"/>
      <c r="O78" s="99"/>
    </row>
    <row r="79" spans="2:15" ht="15" hidden="1">
      <c r="B79" s="58"/>
      <c r="C79" s="95"/>
      <c r="D79" s="166">
        <f t="shared" si="17"/>
        <v>0</v>
      </c>
      <c r="E79" s="157">
        <f t="shared" si="18"/>
        <v>0</v>
      </c>
      <c r="F79" s="118">
        <f t="shared" si="19"/>
        <v>0</v>
      </c>
      <c r="G79" s="118">
        <f t="shared" si="20"/>
        <v>0</v>
      </c>
      <c r="H79" s="118">
        <f t="shared" si="21"/>
        <v>0</v>
      </c>
      <c r="I79" s="118">
        <f t="shared" si="22"/>
        <v>0</v>
      </c>
      <c r="J79" s="118">
        <f t="shared" si="23"/>
        <v>0</v>
      </c>
      <c r="K79" s="213">
        <f t="shared" si="24"/>
        <v>0</v>
      </c>
      <c r="L79" s="210"/>
      <c r="M79" s="210"/>
      <c r="N79" s="210"/>
      <c r="O79" s="99"/>
    </row>
    <row r="80" spans="2:15" ht="15" hidden="1">
      <c r="B80" s="58"/>
      <c r="C80" s="95"/>
      <c r="D80" s="166">
        <f t="shared" si="17"/>
        <v>0</v>
      </c>
      <c r="E80" s="157">
        <f t="shared" si="18"/>
        <v>0</v>
      </c>
      <c r="F80" s="118">
        <f t="shared" si="19"/>
        <v>0</v>
      </c>
      <c r="G80" s="118">
        <f t="shared" si="20"/>
        <v>0</v>
      </c>
      <c r="H80" s="118">
        <f t="shared" si="21"/>
        <v>0</v>
      </c>
      <c r="I80" s="118">
        <f t="shared" si="22"/>
        <v>0</v>
      </c>
      <c r="J80" s="118">
        <f t="shared" si="23"/>
        <v>0</v>
      </c>
      <c r="K80" s="213">
        <f t="shared" si="24"/>
        <v>0</v>
      </c>
      <c r="L80" s="210"/>
      <c r="M80" s="210"/>
      <c r="N80" s="210"/>
      <c r="O80" s="99"/>
    </row>
    <row r="81" spans="2:25" ht="15" hidden="1">
      <c r="B81" s="58"/>
      <c r="C81" s="95"/>
      <c r="D81" s="166">
        <f t="shared" si="17"/>
        <v>0</v>
      </c>
      <c r="E81" s="157">
        <f t="shared" si="18"/>
        <v>0</v>
      </c>
      <c r="F81" s="118">
        <f t="shared" si="19"/>
        <v>0</v>
      </c>
      <c r="G81" s="118">
        <f t="shared" si="20"/>
        <v>0</v>
      </c>
      <c r="H81" s="118">
        <f t="shared" si="21"/>
        <v>0</v>
      </c>
      <c r="I81" s="118">
        <f t="shared" si="22"/>
        <v>0</v>
      </c>
      <c r="J81" s="118">
        <f t="shared" si="23"/>
        <v>0</v>
      </c>
      <c r="K81" s="213">
        <f t="shared" si="24"/>
        <v>0</v>
      </c>
      <c r="L81" s="210"/>
      <c r="M81" s="210"/>
      <c r="N81" s="210"/>
      <c r="O81" s="99"/>
    </row>
    <row r="82" spans="2:25" ht="15" hidden="1">
      <c r="B82" s="58"/>
      <c r="C82" s="95"/>
      <c r="D82" s="166">
        <f t="shared" si="17"/>
        <v>0</v>
      </c>
      <c r="E82" s="157">
        <f t="shared" si="18"/>
        <v>0</v>
      </c>
      <c r="F82" s="118">
        <f t="shared" si="19"/>
        <v>0</v>
      </c>
      <c r="G82" s="118">
        <f t="shared" si="20"/>
        <v>0</v>
      </c>
      <c r="H82" s="118">
        <f t="shared" si="21"/>
        <v>0</v>
      </c>
      <c r="I82" s="118">
        <f t="shared" si="22"/>
        <v>0</v>
      </c>
      <c r="J82" s="118">
        <f t="shared" si="23"/>
        <v>0</v>
      </c>
      <c r="K82" s="213">
        <f t="shared" si="24"/>
        <v>0</v>
      </c>
      <c r="L82" s="210"/>
      <c r="M82" s="210"/>
      <c r="N82" s="210"/>
      <c r="O82" s="99"/>
    </row>
    <row r="83" spans="2:25" ht="15" hidden="1">
      <c r="B83" s="58"/>
      <c r="C83" s="95"/>
      <c r="D83" s="166">
        <f t="shared" si="17"/>
        <v>0</v>
      </c>
      <c r="E83" s="157">
        <f t="shared" si="18"/>
        <v>0</v>
      </c>
      <c r="F83" s="118">
        <f t="shared" si="19"/>
        <v>0</v>
      </c>
      <c r="G83" s="118">
        <f t="shared" si="20"/>
        <v>0</v>
      </c>
      <c r="H83" s="118">
        <f t="shared" si="21"/>
        <v>0</v>
      </c>
      <c r="I83" s="118">
        <f t="shared" si="22"/>
        <v>0</v>
      </c>
      <c r="J83" s="118">
        <f t="shared" si="23"/>
        <v>0</v>
      </c>
      <c r="K83" s="213">
        <f t="shared" si="24"/>
        <v>0</v>
      </c>
      <c r="L83" s="210"/>
      <c r="M83" s="210"/>
      <c r="N83" s="210"/>
      <c r="O83" s="99"/>
    </row>
    <row r="84" spans="2:25" ht="15" hidden="1">
      <c r="B84" s="51"/>
      <c r="C84" s="95"/>
      <c r="D84" s="166">
        <f t="shared" si="17"/>
        <v>0</v>
      </c>
      <c r="E84" s="157">
        <f t="shared" si="18"/>
        <v>0</v>
      </c>
      <c r="F84" s="118">
        <f t="shared" si="19"/>
        <v>0</v>
      </c>
      <c r="G84" s="118">
        <f t="shared" si="20"/>
        <v>0</v>
      </c>
      <c r="H84" s="118">
        <f t="shared" si="21"/>
        <v>0</v>
      </c>
      <c r="I84" s="118">
        <f t="shared" si="22"/>
        <v>0</v>
      </c>
      <c r="J84" s="118">
        <f t="shared" si="23"/>
        <v>0</v>
      </c>
      <c r="K84" s="213">
        <f t="shared" si="24"/>
        <v>0</v>
      </c>
      <c r="L84" s="210"/>
      <c r="M84" s="210"/>
      <c r="N84" s="210"/>
      <c r="O84" s="99"/>
    </row>
    <row r="85" spans="2:25">
      <c r="N85" s="210"/>
      <c r="O85" s="210"/>
      <c r="P85" s="210"/>
    </row>
    <row r="88" spans="2:25" ht="13.5" thickBot="1"/>
    <row r="89" spans="2:25">
      <c r="B89" s="236" t="s">
        <v>152</v>
      </c>
      <c r="C89" s="237"/>
      <c r="D89" s="237"/>
      <c r="E89" s="238"/>
      <c r="F89" s="245" t="s">
        <v>153</v>
      </c>
      <c r="G89" s="246"/>
      <c r="H89" s="246"/>
      <c r="I89" s="247"/>
      <c r="J89" s="245" t="s">
        <v>51</v>
      </c>
      <c r="K89" s="246"/>
      <c r="L89" s="246"/>
      <c r="M89" s="247"/>
      <c r="N89" s="233" t="s">
        <v>154</v>
      </c>
      <c r="O89" s="234"/>
      <c r="P89" s="234"/>
      <c r="Q89" s="235"/>
      <c r="R89" s="233" t="s">
        <v>155</v>
      </c>
      <c r="S89" s="234"/>
      <c r="T89" s="234"/>
      <c r="U89" s="235"/>
      <c r="V89" s="233" t="s">
        <v>156</v>
      </c>
      <c r="W89" s="234"/>
      <c r="X89" s="234"/>
      <c r="Y89" s="235"/>
    </row>
    <row r="90" spans="2:25">
      <c r="B90" s="143"/>
      <c r="C90" s="138"/>
      <c r="D90" s="138"/>
      <c r="F90" s="110"/>
      <c r="I90" s="109"/>
      <c r="J90" s="110"/>
      <c r="M90" s="109"/>
      <c r="N90" s="110"/>
      <c r="Q90" s="144"/>
      <c r="R90" s="102"/>
      <c r="U90" s="144"/>
      <c r="V90" s="102"/>
      <c r="W90" s="210"/>
      <c r="X90" s="210"/>
      <c r="Y90" s="144"/>
    </row>
    <row r="91" spans="2:25">
      <c r="B91" s="102" t="s">
        <v>160</v>
      </c>
      <c r="C91" s="99" t="s">
        <v>157</v>
      </c>
      <c r="D91" s="99" t="s">
        <v>161</v>
      </c>
      <c r="E91" s="109" t="s">
        <v>172</v>
      </c>
      <c r="F91" s="110" t="s">
        <v>160</v>
      </c>
      <c r="G91" s="108" t="s">
        <v>157</v>
      </c>
      <c r="H91" s="108" t="s">
        <v>161</v>
      </c>
      <c r="I91" s="109" t="s">
        <v>172</v>
      </c>
      <c r="J91" s="110" t="s">
        <v>160</v>
      </c>
      <c r="K91" s="108" t="s">
        <v>157</v>
      </c>
      <c r="L91" s="108" t="s">
        <v>161</v>
      </c>
      <c r="M91" s="109" t="s">
        <v>172</v>
      </c>
      <c r="N91" s="110" t="s">
        <v>160</v>
      </c>
      <c r="O91" s="108" t="s">
        <v>157</v>
      </c>
      <c r="P91" s="99" t="s">
        <v>161</v>
      </c>
      <c r="Q91" s="103" t="s">
        <v>172</v>
      </c>
      <c r="R91" s="102" t="s">
        <v>160</v>
      </c>
      <c r="S91" s="99" t="s">
        <v>157</v>
      </c>
      <c r="T91" s="99" t="s">
        <v>161</v>
      </c>
      <c r="U91" s="103" t="s">
        <v>172</v>
      </c>
      <c r="V91" s="102" t="s">
        <v>160</v>
      </c>
      <c r="W91" s="210" t="s">
        <v>157</v>
      </c>
      <c r="X91" s="210" t="s">
        <v>161</v>
      </c>
      <c r="Y91" s="103" t="s">
        <v>172</v>
      </c>
    </row>
    <row r="92" spans="2:25">
      <c r="B92" s="143"/>
      <c r="C92" s="104">
        <f>COUNTA(C93:C136)</f>
        <v>7</v>
      </c>
      <c r="D92" s="138"/>
      <c r="E92" s="109"/>
      <c r="F92" s="110"/>
      <c r="G92" s="111">
        <f>COUNTA(G93:G136)</f>
        <v>0</v>
      </c>
      <c r="I92" s="109"/>
      <c r="J92" s="110"/>
      <c r="K92" s="111">
        <f>COUNTA(K93:K136)</f>
        <v>0</v>
      </c>
      <c r="M92" s="109"/>
      <c r="N92" s="110"/>
      <c r="O92" s="111">
        <f>COUNTA(O93:O136)</f>
        <v>0</v>
      </c>
      <c r="P92" s="138"/>
      <c r="Q92" s="144"/>
      <c r="R92" s="143"/>
      <c r="S92" s="104">
        <f>COUNTA(S93:S136)</f>
        <v>0</v>
      </c>
      <c r="T92" s="138"/>
      <c r="U92" s="144"/>
      <c r="V92" s="143"/>
      <c r="W92" s="104">
        <f>COUNTA(W93:W136)</f>
        <v>0</v>
      </c>
      <c r="X92" s="138"/>
      <c r="Y92" s="144"/>
    </row>
    <row r="93" spans="2:25">
      <c r="B93" s="102">
        <v>1</v>
      </c>
      <c r="C93" s="192" t="s">
        <v>192</v>
      </c>
      <c r="D93" s="99">
        <f>VLOOKUP(C92,'POINTS SCORE'!$B$10:$AI$39,2,FALSE)</f>
        <v>37</v>
      </c>
      <c r="E93" s="108">
        <f>VLOOKUP(C92,'POINTS SCORE'!$B$39:$AI$78,2,FALSE)</f>
        <v>40</v>
      </c>
      <c r="F93" s="110">
        <v>1</v>
      </c>
      <c r="G93" s="192"/>
      <c r="H93" s="108" t="e">
        <f>VLOOKUP(G92,'POINTS SCORE'!$B$10:$AI$39,2,FALSE)</f>
        <v>#N/A</v>
      </c>
      <c r="I93" s="108" t="e">
        <f>VLOOKUP(G92,'POINTS SCORE'!$B$39:$AI$78,2,FALSE)</f>
        <v>#N/A</v>
      </c>
      <c r="J93" s="110">
        <v>1</v>
      </c>
      <c r="K93" s="192"/>
      <c r="L93" s="108" t="e">
        <f>VLOOKUP(K92,'POINTS SCORE'!$B$10:$AI$39,2,FALSE)</f>
        <v>#N/A</v>
      </c>
      <c r="M93" s="108" t="e">
        <f>VLOOKUP(K92,'POINTS SCORE'!$B$39:$AI$78,2,FALSE)</f>
        <v>#N/A</v>
      </c>
      <c r="N93" s="110">
        <v>1</v>
      </c>
      <c r="O93" s="192"/>
      <c r="P93" s="99" t="e">
        <f>VLOOKUP(O92,'POINTS SCORE'!$B$10:$AI$39,2,FALSE)</f>
        <v>#N/A</v>
      </c>
      <c r="Q93" s="99" t="e">
        <f>VLOOKUP(O92,'POINTS SCORE'!$B$39:$AI$78,2,FALSE)</f>
        <v>#N/A</v>
      </c>
      <c r="R93" s="102">
        <v>1</v>
      </c>
      <c r="S93" s="192"/>
      <c r="T93" s="99" t="e">
        <f>VLOOKUP(S92,'POINTS SCORE'!$B$10:$AI$39,2,FALSE)</f>
        <v>#N/A</v>
      </c>
      <c r="U93" s="99" t="e">
        <f>VLOOKUP(S92,'POINTS SCORE'!$B$39:$AI$78,2,FALSE)</f>
        <v>#N/A</v>
      </c>
      <c r="V93" s="102">
        <v>1</v>
      </c>
      <c r="W93" s="210"/>
      <c r="X93" s="210" t="e">
        <f>VLOOKUP(W92,'POINTS SCORE'!$B$10:$AI$39,2,FALSE)</f>
        <v>#N/A</v>
      </c>
      <c r="Y93" s="103" t="e">
        <f>VLOOKUP(W92,'POINTS SCORE'!$B$39:$AI$78,2,FALSE)</f>
        <v>#N/A</v>
      </c>
    </row>
    <row r="94" spans="2:25">
      <c r="B94" s="102">
        <v>2</v>
      </c>
      <c r="C94" s="192" t="s">
        <v>138</v>
      </c>
      <c r="D94" s="99">
        <f>VLOOKUP(C92,'POINTS SCORE'!$B$10:$AI$39,3,FALSE)</f>
        <v>30</v>
      </c>
      <c r="E94" s="108">
        <f>VLOOKUP(C92,'POINTS SCORE'!$B$39:$AI$78,3,FALSE)</f>
        <v>39</v>
      </c>
      <c r="F94" s="110">
        <v>2</v>
      </c>
      <c r="G94" s="192"/>
      <c r="H94" s="108" t="e">
        <f>VLOOKUP(G92,'POINTS SCORE'!$B$10:$AI$39,3,FALSE)</f>
        <v>#N/A</v>
      </c>
      <c r="I94" s="108" t="e">
        <f>VLOOKUP(G92,'POINTS SCORE'!$B$39:$AI$78,3,FALSE)</f>
        <v>#N/A</v>
      </c>
      <c r="J94" s="110">
        <v>2</v>
      </c>
      <c r="K94" s="192"/>
      <c r="L94" s="108" t="e">
        <f>VLOOKUP(K92,'POINTS SCORE'!$B$10:$AI$39,3,FALSE)</f>
        <v>#N/A</v>
      </c>
      <c r="M94" s="108" t="e">
        <f>VLOOKUP(K92,'POINTS SCORE'!$B$39:$AI$78,3,FALSE)</f>
        <v>#N/A</v>
      </c>
      <c r="N94" s="110">
        <v>2</v>
      </c>
      <c r="O94" s="192"/>
      <c r="P94" s="99" t="e">
        <f>VLOOKUP(O92,'POINTS SCORE'!$B$10:$AI$39,3,FALSE)</f>
        <v>#N/A</v>
      </c>
      <c r="Q94" s="99" t="e">
        <f>VLOOKUP(O92,'POINTS SCORE'!$B$39:$AI$78,3,FALSE)</f>
        <v>#N/A</v>
      </c>
      <c r="R94" s="102">
        <v>2</v>
      </c>
      <c r="S94" s="192"/>
      <c r="T94" s="99" t="e">
        <f>VLOOKUP(S92,'POINTS SCORE'!$B$10:$AI$39,3,FALSE)</f>
        <v>#N/A</v>
      </c>
      <c r="U94" s="99" t="e">
        <f>VLOOKUP(S92,'POINTS SCORE'!$B$39:$AI$78,3,FALSE)</f>
        <v>#N/A</v>
      </c>
      <c r="V94" s="102">
        <v>2</v>
      </c>
      <c r="W94" s="210"/>
      <c r="X94" s="210" t="e">
        <f>VLOOKUP(W92,'POINTS SCORE'!$B$10:$AI$39,3,FALSE)</f>
        <v>#N/A</v>
      </c>
      <c r="Y94" s="103" t="e">
        <f>VLOOKUP(W92,'POINTS SCORE'!$B$39:$AI$78,3,FALSE)</f>
        <v>#N/A</v>
      </c>
    </row>
    <row r="95" spans="2:25">
      <c r="B95" s="102">
        <v>3</v>
      </c>
      <c r="C95" s="192" t="s">
        <v>193</v>
      </c>
      <c r="D95" s="99">
        <f>VLOOKUP(C92,'POINTS SCORE'!$B$10:$AI$39,4,FALSE)</f>
        <v>25</v>
      </c>
      <c r="E95" s="108">
        <f>VLOOKUP(C92,'POINTS SCORE'!$B$39:$AI$78,4,FALSE)</f>
        <v>38</v>
      </c>
      <c r="F95" s="110">
        <v>3</v>
      </c>
      <c r="G95" s="192"/>
      <c r="H95" s="108" t="e">
        <f>VLOOKUP(G92,'POINTS SCORE'!$B$10:$AI$39,4,FALSE)</f>
        <v>#N/A</v>
      </c>
      <c r="I95" s="108" t="e">
        <f>VLOOKUP(G92,'POINTS SCORE'!$B$39:$AI$78,4,FALSE)</f>
        <v>#N/A</v>
      </c>
      <c r="J95" s="110">
        <v>3</v>
      </c>
      <c r="K95" s="192"/>
      <c r="L95" s="108" t="e">
        <f>VLOOKUP(K92,'POINTS SCORE'!$B$10:$AI$39,4,FALSE)</f>
        <v>#N/A</v>
      </c>
      <c r="M95" s="108" t="e">
        <f>VLOOKUP(K92,'POINTS SCORE'!$B$39:$AI$78,4,FALSE)</f>
        <v>#N/A</v>
      </c>
      <c r="N95" s="110">
        <v>3</v>
      </c>
      <c r="O95" s="192"/>
      <c r="P95" s="99" t="e">
        <f>VLOOKUP(O92,'POINTS SCORE'!$B$10:$AI$39,4,FALSE)</f>
        <v>#N/A</v>
      </c>
      <c r="Q95" s="99" t="e">
        <f>VLOOKUP(O92,'POINTS SCORE'!$B$39:$AI$78,4,FALSE)</f>
        <v>#N/A</v>
      </c>
      <c r="R95" s="102">
        <v>3</v>
      </c>
      <c r="S95" s="192"/>
      <c r="T95" s="99" t="e">
        <f>VLOOKUP(S92,'POINTS SCORE'!$B$10:$AI$39,4,FALSE)</f>
        <v>#N/A</v>
      </c>
      <c r="U95" s="99" t="e">
        <f>VLOOKUP(S92,'POINTS SCORE'!$B$39:$AI$78,4,FALSE)</f>
        <v>#N/A</v>
      </c>
      <c r="V95" s="102">
        <v>3</v>
      </c>
      <c r="W95" s="210"/>
      <c r="X95" s="210" t="e">
        <f>VLOOKUP(W92,'POINTS SCORE'!$B$10:$AI$39,4,FALSE)</f>
        <v>#N/A</v>
      </c>
      <c r="Y95" s="103" t="e">
        <f>VLOOKUP(W92,'POINTS SCORE'!$B$39:$AI$78,4,FALSE)</f>
        <v>#N/A</v>
      </c>
    </row>
    <row r="96" spans="2:25">
      <c r="B96" s="102">
        <v>4</v>
      </c>
      <c r="C96" s="192" t="s">
        <v>139</v>
      </c>
      <c r="D96" s="99">
        <f>VLOOKUP(C92,'POINTS SCORE'!$B$10:$AI$39,5,FALSE)</f>
        <v>21</v>
      </c>
      <c r="E96" s="108">
        <f>VLOOKUP(C92,'POINTS SCORE'!$B$39:$AI$78,5,FALSE)</f>
        <v>37</v>
      </c>
      <c r="F96" s="110">
        <v>4</v>
      </c>
      <c r="G96" s="192"/>
      <c r="H96" s="108" t="e">
        <f>VLOOKUP(G92,'POINTS SCORE'!$B$10:$AI$39,5,FALSE)</f>
        <v>#N/A</v>
      </c>
      <c r="I96" s="108" t="e">
        <f>VLOOKUP(G92,'POINTS SCORE'!$B$39:$AI$78,5,FALSE)</f>
        <v>#N/A</v>
      </c>
      <c r="J96" s="110">
        <v>4</v>
      </c>
      <c r="K96" s="192"/>
      <c r="L96" s="108" t="e">
        <f>VLOOKUP(K92,'POINTS SCORE'!$B$10:$AI$39,5,FALSE)</f>
        <v>#N/A</v>
      </c>
      <c r="M96" s="108" t="e">
        <f>VLOOKUP(K92,'POINTS SCORE'!$B$39:$AI$78,5,FALSE)</f>
        <v>#N/A</v>
      </c>
      <c r="N96" s="110">
        <v>4</v>
      </c>
      <c r="O96" s="192"/>
      <c r="P96" s="99" t="e">
        <f>VLOOKUP(O92,'POINTS SCORE'!$B$10:$AI$39,5,FALSE)</f>
        <v>#N/A</v>
      </c>
      <c r="Q96" s="99" t="e">
        <f>VLOOKUP(O92,'POINTS SCORE'!$B$39:$AI$78,5,FALSE)</f>
        <v>#N/A</v>
      </c>
      <c r="R96" s="102">
        <v>4</v>
      </c>
      <c r="S96" s="192"/>
      <c r="T96" s="99" t="e">
        <f>VLOOKUP(S92,'POINTS SCORE'!$B$10:$AI$39,5,FALSE)</f>
        <v>#N/A</v>
      </c>
      <c r="U96" s="99" t="e">
        <f>VLOOKUP(S92,'POINTS SCORE'!$B$39:$AI$78,5,FALSE)</f>
        <v>#N/A</v>
      </c>
      <c r="V96" s="102">
        <v>4</v>
      </c>
      <c r="W96" s="210"/>
      <c r="X96" s="210" t="e">
        <f>VLOOKUP(W92,'POINTS SCORE'!$B$10:$AI$39,5,FALSE)</f>
        <v>#N/A</v>
      </c>
      <c r="Y96" s="103" t="e">
        <f>VLOOKUP(W92,'POINTS SCORE'!$B$39:$AI$78,5,FALSE)</f>
        <v>#N/A</v>
      </c>
    </row>
    <row r="97" spans="2:25">
      <c r="B97" s="102">
        <v>5</v>
      </c>
      <c r="C97" s="192" t="s">
        <v>194</v>
      </c>
      <c r="D97" s="99">
        <f>VLOOKUP(C92,'POINTS SCORE'!$B$10:$AI$39,6,FALSE)</f>
        <v>18</v>
      </c>
      <c r="E97" s="108">
        <f>VLOOKUP(C92,'POINTS SCORE'!$B$39:$AI$78,6,FALSE)</f>
        <v>36</v>
      </c>
      <c r="F97" s="110">
        <v>5</v>
      </c>
      <c r="G97" s="192"/>
      <c r="H97" s="108" t="e">
        <f>VLOOKUP(G92,'POINTS SCORE'!$B$10:$AI$39,6,FALSE)</f>
        <v>#N/A</v>
      </c>
      <c r="I97" s="108" t="e">
        <f>VLOOKUP(G92,'POINTS SCORE'!$B$39:$AI$78,6,FALSE)</f>
        <v>#N/A</v>
      </c>
      <c r="J97" s="110">
        <v>5</v>
      </c>
      <c r="K97" s="192"/>
      <c r="L97" s="108" t="e">
        <f>VLOOKUP(K92,'POINTS SCORE'!$B$10:$AI$39,6,FALSE)</f>
        <v>#N/A</v>
      </c>
      <c r="M97" s="108" t="e">
        <f>VLOOKUP(K92,'POINTS SCORE'!$B$39:$AI$78,6,FALSE)</f>
        <v>#N/A</v>
      </c>
      <c r="N97" s="110">
        <v>5</v>
      </c>
      <c r="O97" s="192"/>
      <c r="P97" s="99" t="e">
        <f>VLOOKUP(O92,'POINTS SCORE'!$B$10:$AI$39,6,FALSE)</f>
        <v>#N/A</v>
      </c>
      <c r="Q97" s="99" t="e">
        <f>VLOOKUP(O92,'POINTS SCORE'!$B$39:$AI$78,6,FALSE)</f>
        <v>#N/A</v>
      </c>
      <c r="R97" s="102">
        <v>5</v>
      </c>
      <c r="S97" s="192"/>
      <c r="T97" s="99" t="e">
        <f>VLOOKUP(S92,'POINTS SCORE'!$B$10:$AI$39,6,FALSE)</f>
        <v>#N/A</v>
      </c>
      <c r="U97" s="99" t="e">
        <f>VLOOKUP(S92,'POINTS SCORE'!$B$39:$AI$78,6,FALSE)</f>
        <v>#N/A</v>
      </c>
      <c r="V97" s="102">
        <v>5</v>
      </c>
      <c r="W97" s="210"/>
      <c r="X97" s="210" t="e">
        <f>VLOOKUP(W92,'POINTS SCORE'!$B$10:$AI$39,6,FALSE)</f>
        <v>#N/A</v>
      </c>
      <c r="Y97" s="103" t="e">
        <f>VLOOKUP(W92,'POINTS SCORE'!$B$39:$AI$78,6,FALSE)</f>
        <v>#N/A</v>
      </c>
    </row>
    <row r="98" spans="2:25">
      <c r="B98" s="102">
        <v>6</v>
      </c>
      <c r="C98" s="192"/>
      <c r="D98" s="99">
        <f>VLOOKUP(C92,'POINTS SCORE'!$B$10:$AI$39,7,FALSE)</f>
        <v>17</v>
      </c>
      <c r="E98" s="108">
        <f>VLOOKUP(C92,'POINTS SCORE'!$B$39:$AI$78,7,FALSE)</f>
        <v>35</v>
      </c>
      <c r="F98" s="110">
        <v>6</v>
      </c>
      <c r="G98" s="192"/>
      <c r="H98" s="108" t="e">
        <f>VLOOKUP(G92,'POINTS SCORE'!$B$10:$AI$39,7,FALSE)</f>
        <v>#N/A</v>
      </c>
      <c r="I98" s="108" t="e">
        <f>VLOOKUP(G92,'POINTS SCORE'!$B$39:$AI$78,7,FALSE)</f>
        <v>#N/A</v>
      </c>
      <c r="J98" s="110">
        <v>6</v>
      </c>
      <c r="K98" s="192"/>
      <c r="L98" s="108" t="e">
        <f>VLOOKUP(K92,'POINTS SCORE'!$B$10:$AI$39,7,FALSE)</f>
        <v>#N/A</v>
      </c>
      <c r="M98" s="108" t="e">
        <f>VLOOKUP(K92,'POINTS SCORE'!$B$39:$AI$78,7,FALSE)</f>
        <v>#N/A</v>
      </c>
      <c r="N98" s="110">
        <v>6</v>
      </c>
      <c r="O98" s="192"/>
      <c r="P98" s="99" t="e">
        <f>VLOOKUP(O92,'POINTS SCORE'!$B$10:$AI$39,7,FALSE)</f>
        <v>#N/A</v>
      </c>
      <c r="Q98" s="99" t="e">
        <f>VLOOKUP(O92,'POINTS SCORE'!$B$39:$AI$78,7,FALSE)</f>
        <v>#N/A</v>
      </c>
      <c r="R98" s="102">
        <v>6</v>
      </c>
      <c r="S98" s="192"/>
      <c r="T98" s="99" t="e">
        <f>VLOOKUP(S92,'POINTS SCORE'!$B$10:$AI$39,7,FALSE)</f>
        <v>#N/A</v>
      </c>
      <c r="U98" s="99" t="e">
        <f>VLOOKUP(S92,'POINTS SCORE'!$B$39:$AI$78,7,FALSE)</f>
        <v>#N/A</v>
      </c>
      <c r="V98" s="102">
        <v>6</v>
      </c>
      <c r="W98" s="210"/>
      <c r="X98" s="210" t="e">
        <f>VLOOKUP(W92,'POINTS SCORE'!$B$10:$AI$39,7,FALSE)</f>
        <v>#N/A</v>
      </c>
      <c r="Y98" s="103" t="e">
        <f>VLOOKUP(W92,'POINTS SCORE'!$B$39:$AI$78,7,FALSE)</f>
        <v>#N/A</v>
      </c>
    </row>
    <row r="99" spans="2:25">
      <c r="B99" s="102">
        <v>7</v>
      </c>
      <c r="C99" s="191"/>
      <c r="D99" s="99">
        <f>VLOOKUP(C92,'POINTS SCORE'!$B$10:$AI$39,8,FALSE)</f>
        <v>16</v>
      </c>
      <c r="E99" s="108">
        <f>VLOOKUP(C92,'POINTS SCORE'!$B$39:$AI$78,8,FALSE)</f>
        <v>34</v>
      </c>
      <c r="F99" s="110">
        <v>7</v>
      </c>
      <c r="G99" s="191"/>
      <c r="H99" s="108" t="e">
        <f>VLOOKUP(G92,'POINTS SCORE'!$B$10:$AI$39,8,FALSE)</f>
        <v>#N/A</v>
      </c>
      <c r="I99" s="108" t="e">
        <f>VLOOKUP(G92,'POINTS SCORE'!$B$39:$AI$78,8,FALSE)</f>
        <v>#N/A</v>
      </c>
      <c r="J99" s="110">
        <v>7</v>
      </c>
      <c r="K99" s="191"/>
      <c r="L99" s="108" t="e">
        <f>VLOOKUP(K92,'POINTS SCORE'!$B$10:$AI$39,8,FALSE)</f>
        <v>#N/A</v>
      </c>
      <c r="M99" s="108" t="e">
        <f>VLOOKUP(K92,'POINTS SCORE'!$B$39:$AI$78,8,FALSE)</f>
        <v>#N/A</v>
      </c>
      <c r="N99" s="110">
        <v>7</v>
      </c>
      <c r="O99" s="191"/>
      <c r="P99" s="99" t="e">
        <f>VLOOKUP(O92,'POINTS SCORE'!$B$10:$AI$39,8,FALSE)</f>
        <v>#N/A</v>
      </c>
      <c r="Q99" s="99" t="e">
        <f>VLOOKUP(O92,'POINTS SCORE'!$B$39:$AI$78,8,FALSE)</f>
        <v>#N/A</v>
      </c>
      <c r="R99" s="102">
        <v>7</v>
      </c>
      <c r="S99" s="191"/>
      <c r="T99" s="99" t="e">
        <f>VLOOKUP(S92,'POINTS SCORE'!$B$10:$AI$39,8,FALSE)</f>
        <v>#N/A</v>
      </c>
      <c r="U99" s="99" t="e">
        <f>VLOOKUP(S92,'POINTS SCORE'!$B$39:$AI$78,8,FALSE)</f>
        <v>#N/A</v>
      </c>
      <c r="V99" s="102">
        <v>7</v>
      </c>
      <c r="W99" s="209"/>
      <c r="X99" s="210" t="e">
        <f>VLOOKUP(W92,'POINTS SCORE'!$B$10:$AI$39,8,FALSE)</f>
        <v>#N/A</v>
      </c>
      <c r="Y99" s="103" t="e">
        <f>VLOOKUP(W92,'POINTS SCORE'!$B$39:$AI$78,8,FALSE)</f>
        <v>#N/A</v>
      </c>
    </row>
    <row r="100" spans="2:25">
      <c r="B100" s="102">
        <v>8</v>
      </c>
      <c r="C100" s="191"/>
      <c r="D100" s="99">
        <f>VLOOKUP(C92,'POINTS SCORE'!$B$10:$AI$39,9,FALSE)</f>
        <v>0</v>
      </c>
      <c r="E100" s="108">
        <f>VLOOKUP(C92,'POINTS SCORE'!$B$39:$AI$78,9,FALSE)</f>
        <v>0</v>
      </c>
      <c r="F100" s="110">
        <v>8</v>
      </c>
      <c r="G100" s="191"/>
      <c r="H100" s="108" t="e">
        <f>VLOOKUP(G92,'POINTS SCORE'!$B$10:$AI$39,9,FALSE)</f>
        <v>#N/A</v>
      </c>
      <c r="I100" s="108" t="e">
        <f>VLOOKUP(G92,'POINTS SCORE'!$B$39:$AI$78,9,FALSE)</f>
        <v>#N/A</v>
      </c>
      <c r="J100" s="110">
        <v>8</v>
      </c>
      <c r="K100" s="191"/>
      <c r="L100" s="108" t="e">
        <f>VLOOKUP(K92,'POINTS SCORE'!$B$10:$AI$39,9,FALSE)</f>
        <v>#N/A</v>
      </c>
      <c r="M100" s="108" t="e">
        <f>VLOOKUP(K92,'POINTS SCORE'!$B$39:$AI$78,9,FALSE)</f>
        <v>#N/A</v>
      </c>
      <c r="N100" s="110">
        <v>8</v>
      </c>
      <c r="O100" s="191"/>
      <c r="P100" s="99" t="e">
        <f>VLOOKUP(O92,'POINTS SCORE'!$B$10:$AI$39,9,FALSE)</f>
        <v>#N/A</v>
      </c>
      <c r="Q100" s="99" t="e">
        <f>VLOOKUP(O92,'POINTS SCORE'!$B$39:$AI$78,9,FALSE)</f>
        <v>#N/A</v>
      </c>
      <c r="R100" s="102">
        <v>8</v>
      </c>
      <c r="S100" s="191"/>
      <c r="T100" s="99" t="e">
        <f>VLOOKUP(S92,'POINTS SCORE'!$B$10:$AI$39,9,FALSE)</f>
        <v>#N/A</v>
      </c>
      <c r="U100" s="99" t="e">
        <f>VLOOKUP(S92,'POINTS SCORE'!$B$39:$AI$78,9,FALSE)</f>
        <v>#N/A</v>
      </c>
      <c r="V100" s="102">
        <v>8</v>
      </c>
      <c r="W100" s="209"/>
      <c r="X100" s="210" t="e">
        <f>VLOOKUP(W92,'POINTS SCORE'!$B$10:$AI$39,9,FALSE)</f>
        <v>#N/A</v>
      </c>
      <c r="Y100" s="103" t="e">
        <f>VLOOKUP(W92,'POINTS SCORE'!$B$39:$AI$78,9,FALSE)</f>
        <v>#N/A</v>
      </c>
    </row>
    <row r="101" spans="2:25">
      <c r="B101" s="102">
        <v>9</v>
      </c>
      <c r="C101" s="191"/>
      <c r="D101" s="99">
        <f>VLOOKUP(C92,'POINTS SCORE'!$B$10:$AI$39,10,FALSE)</f>
        <v>0</v>
      </c>
      <c r="E101" s="108">
        <f>VLOOKUP(C92,'POINTS SCORE'!$B$39:$AI$78,10,FALSE)</f>
        <v>0</v>
      </c>
      <c r="F101" s="110">
        <v>9</v>
      </c>
      <c r="G101" s="191"/>
      <c r="H101" s="108" t="e">
        <f>VLOOKUP(G92,'POINTS SCORE'!$B$10:$AI$39,10,FALSE)</f>
        <v>#N/A</v>
      </c>
      <c r="I101" s="108" t="e">
        <f>VLOOKUP(G92,'POINTS SCORE'!$B$39:$AI$78,10,FALSE)</f>
        <v>#N/A</v>
      </c>
      <c r="J101" s="110">
        <v>9</v>
      </c>
      <c r="K101" s="191"/>
      <c r="L101" s="108" t="e">
        <f>VLOOKUP(K92,'POINTS SCORE'!$B$10:$AI$39,10,FALSE)</f>
        <v>#N/A</v>
      </c>
      <c r="M101" s="108" t="e">
        <f>VLOOKUP(K92,'POINTS SCORE'!$B$39:$AI$78,10,FALSE)</f>
        <v>#N/A</v>
      </c>
      <c r="N101" s="110">
        <v>9</v>
      </c>
      <c r="O101" s="191"/>
      <c r="P101" s="99" t="e">
        <f>VLOOKUP(O92,'POINTS SCORE'!$B$10:$AI$39,10,FALSE)</f>
        <v>#N/A</v>
      </c>
      <c r="Q101" s="99" t="e">
        <f>VLOOKUP(O92,'POINTS SCORE'!$B$39:$AI$78,10,FALSE)</f>
        <v>#N/A</v>
      </c>
      <c r="R101" s="102">
        <v>9</v>
      </c>
      <c r="S101" s="191"/>
      <c r="T101" s="99" t="e">
        <f>VLOOKUP(S92,'POINTS SCORE'!$B$10:$AI$39,10,FALSE)</f>
        <v>#N/A</v>
      </c>
      <c r="U101" s="99" t="e">
        <f>VLOOKUP(S92,'POINTS SCORE'!$B$39:$AI$78,10,FALSE)</f>
        <v>#N/A</v>
      </c>
      <c r="V101" s="102">
        <v>9</v>
      </c>
      <c r="W101" s="209"/>
      <c r="X101" s="210" t="e">
        <f>VLOOKUP(W92,'POINTS SCORE'!$B$10:$AI$39,10,FALSE)</f>
        <v>#N/A</v>
      </c>
      <c r="Y101" s="103" t="e">
        <f>VLOOKUP(W92,'POINTS SCORE'!$B$39:$AI$78,10,FALSE)</f>
        <v>#N/A</v>
      </c>
    </row>
    <row r="102" spans="2:25">
      <c r="B102" s="102">
        <v>10</v>
      </c>
      <c r="C102" s="191"/>
      <c r="D102" s="99">
        <f>VLOOKUP(C92,'POINTS SCORE'!$B$10:$AI$39,11,FALSE)</f>
        <v>0</v>
      </c>
      <c r="E102" s="108">
        <f>VLOOKUP(C92,'POINTS SCORE'!$B$39:$AI$78,11,FALSE)</f>
        <v>0</v>
      </c>
      <c r="F102" s="110">
        <v>10</v>
      </c>
      <c r="G102" s="191"/>
      <c r="H102" s="108" t="e">
        <f>VLOOKUP(G92,'POINTS SCORE'!$B$10:$AI$39,11,FALSE)</f>
        <v>#N/A</v>
      </c>
      <c r="I102" s="108" t="e">
        <f>VLOOKUP(G92,'POINTS SCORE'!$B$39:$AI$78,11,FALSE)</f>
        <v>#N/A</v>
      </c>
      <c r="J102" s="110">
        <v>10</v>
      </c>
      <c r="K102" s="191"/>
      <c r="L102" s="108" t="e">
        <f>VLOOKUP(K92,'POINTS SCORE'!$B$10:$AI$39,11,FALSE)</f>
        <v>#N/A</v>
      </c>
      <c r="M102" s="108" t="e">
        <f>VLOOKUP(K92,'POINTS SCORE'!$B$39:$AI$78,11,FALSE)</f>
        <v>#N/A</v>
      </c>
      <c r="N102" s="110">
        <v>10</v>
      </c>
      <c r="O102" s="191"/>
      <c r="P102" s="99" t="e">
        <f>VLOOKUP(O92,'POINTS SCORE'!$B$10:$AI$39,11,FALSE)</f>
        <v>#N/A</v>
      </c>
      <c r="Q102" s="99" t="e">
        <f>VLOOKUP(O92,'POINTS SCORE'!$B$39:$AI$78,11,FALSE)</f>
        <v>#N/A</v>
      </c>
      <c r="R102" s="102">
        <v>10</v>
      </c>
      <c r="S102" s="191"/>
      <c r="T102" s="99" t="e">
        <f>VLOOKUP(S92,'POINTS SCORE'!$B$10:$AI$39,11,FALSE)</f>
        <v>#N/A</v>
      </c>
      <c r="U102" s="99" t="e">
        <f>VLOOKUP(S92,'POINTS SCORE'!$B$39:$AI$78,11,FALSE)</f>
        <v>#N/A</v>
      </c>
      <c r="V102" s="102">
        <v>10</v>
      </c>
      <c r="W102" s="209"/>
      <c r="X102" s="210" t="e">
        <f>VLOOKUP(W92,'POINTS SCORE'!$B$10:$AI$39,11,FALSE)</f>
        <v>#N/A</v>
      </c>
      <c r="Y102" s="103" t="e">
        <f>VLOOKUP(W92,'POINTS SCORE'!$B$39:$AI$78,11,FALSE)</f>
        <v>#N/A</v>
      </c>
    </row>
    <row r="103" spans="2:25">
      <c r="B103" s="102">
        <v>11</v>
      </c>
      <c r="C103" s="191"/>
      <c r="D103" s="99">
        <f>VLOOKUP(C92,'POINTS SCORE'!$B$10:$AI$39,12,FALSE)</f>
        <v>0</v>
      </c>
      <c r="E103" s="108">
        <f>VLOOKUP(C92,'POINTS SCORE'!$B$39:$AI$78,12,FALSE)</f>
        <v>0</v>
      </c>
      <c r="F103" s="110">
        <v>11</v>
      </c>
      <c r="G103" s="191"/>
      <c r="H103" s="108" t="e">
        <f>VLOOKUP(G92,'POINTS SCORE'!$B$10:$AI$39,12,FALSE)</f>
        <v>#N/A</v>
      </c>
      <c r="I103" s="108" t="e">
        <f>VLOOKUP(G92,'POINTS SCORE'!$B$39:$AI$78,12,FALSE)</f>
        <v>#N/A</v>
      </c>
      <c r="J103" s="110">
        <v>11</v>
      </c>
      <c r="K103" s="191"/>
      <c r="L103" s="108" t="e">
        <f>VLOOKUP(K92,'POINTS SCORE'!$B$10:$AI$39,12,FALSE)</f>
        <v>#N/A</v>
      </c>
      <c r="M103" s="108" t="e">
        <f>VLOOKUP(K92,'POINTS SCORE'!$B$39:$AI$78,12,FALSE)</f>
        <v>#N/A</v>
      </c>
      <c r="N103" s="110">
        <v>11</v>
      </c>
      <c r="O103" s="191"/>
      <c r="P103" s="99" t="e">
        <f>VLOOKUP(O92,'POINTS SCORE'!$B$10:$AI$39,12,FALSE)</f>
        <v>#N/A</v>
      </c>
      <c r="Q103" s="99" t="e">
        <f>VLOOKUP(O92,'POINTS SCORE'!$B$39:$AI$78,12,FALSE)</f>
        <v>#N/A</v>
      </c>
      <c r="R103" s="102">
        <v>11</v>
      </c>
      <c r="S103" s="191"/>
      <c r="T103" s="99" t="e">
        <f>VLOOKUP(S92,'POINTS SCORE'!$B$10:$AI$39,12,FALSE)</f>
        <v>#N/A</v>
      </c>
      <c r="U103" s="99" t="e">
        <f>VLOOKUP(S92,'POINTS SCORE'!$B$39:$AI$78,12,FALSE)</f>
        <v>#N/A</v>
      </c>
      <c r="V103" s="102">
        <v>11</v>
      </c>
      <c r="W103" s="209"/>
      <c r="X103" s="210" t="e">
        <f>VLOOKUP(W92,'POINTS SCORE'!$B$10:$AI$39,12,FALSE)</f>
        <v>#N/A</v>
      </c>
      <c r="Y103" s="103" t="e">
        <f>VLOOKUP(W92,'POINTS SCORE'!$B$39:$AI$78,12,FALSE)</f>
        <v>#N/A</v>
      </c>
    </row>
    <row r="104" spans="2:25">
      <c r="B104" s="102">
        <v>12</v>
      </c>
      <c r="C104" s="191"/>
      <c r="D104" s="99">
        <f>VLOOKUP(C92,'POINTS SCORE'!$B$10:$AI$39,13,FALSE)</f>
        <v>0</v>
      </c>
      <c r="E104" s="108">
        <f>VLOOKUP(C92,'POINTS SCORE'!$B$39:$AI$78,13,FALSE)</f>
        <v>0</v>
      </c>
      <c r="F104" s="110">
        <v>12</v>
      </c>
      <c r="G104" s="191"/>
      <c r="H104" s="108" t="e">
        <f>VLOOKUP(G92,'POINTS SCORE'!$B$10:$AI$39,13,FALSE)</f>
        <v>#N/A</v>
      </c>
      <c r="I104" s="108" t="e">
        <f>VLOOKUP(G92,'POINTS SCORE'!$B$39:$AI$78,13,FALSE)</f>
        <v>#N/A</v>
      </c>
      <c r="J104" s="110">
        <v>12</v>
      </c>
      <c r="K104" s="191"/>
      <c r="L104" s="108" t="e">
        <f>VLOOKUP(K92,'POINTS SCORE'!$B$10:$AI$39,13,FALSE)</f>
        <v>#N/A</v>
      </c>
      <c r="M104" s="108" t="e">
        <f>VLOOKUP(K92,'POINTS SCORE'!$B$39:$AI$78,13,FALSE)</f>
        <v>#N/A</v>
      </c>
      <c r="N104" s="110">
        <v>12</v>
      </c>
      <c r="O104" s="191"/>
      <c r="P104" s="99" t="e">
        <f>VLOOKUP(O92,'POINTS SCORE'!$B$10:$AI$39,13,FALSE)</f>
        <v>#N/A</v>
      </c>
      <c r="Q104" s="99" t="e">
        <f>VLOOKUP(O92,'POINTS SCORE'!$B$39:$AI$78,13,FALSE)</f>
        <v>#N/A</v>
      </c>
      <c r="R104" s="102">
        <v>12</v>
      </c>
      <c r="S104" s="191"/>
      <c r="T104" s="99" t="e">
        <f>VLOOKUP(S92,'POINTS SCORE'!$B$10:$AI$39,13,FALSE)</f>
        <v>#N/A</v>
      </c>
      <c r="U104" s="99" t="e">
        <f>VLOOKUP(S92,'POINTS SCORE'!$B$39:$AI$78,13,FALSE)</f>
        <v>#N/A</v>
      </c>
      <c r="V104" s="102">
        <v>12</v>
      </c>
      <c r="W104" s="209"/>
      <c r="X104" s="210" t="e">
        <f>VLOOKUP(W92,'POINTS SCORE'!$B$10:$AI$39,13,FALSE)</f>
        <v>#N/A</v>
      </c>
      <c r="Y104" s="103" t="e">
        <f>VLOOKUP(W92,'POINTS SCORE'!$B$39:$AI$78,13,FALSE)</f>
        <v>#N/A</v>
      </c>
    </row>
    <row r="105" spans="2:25">
      <c r="B105" s="102">
        <v>13</v>
      </c>
      <c r="C105" s="191"/>
      <c r="D105" s="99">
        <f>VLOOKUP(C92,'POINTS SCORE'!$B$10:$AI$39,14,FALSE)</f>
        <v>0</v>
      </c>
      <c r="E105" s="108">
        <f>VLOOKUP(C92,'POINTS SCORE'!$B$39:$AI$78,14,FALSE)</f>
        <v>0</v>
      </c>
      <c r="F105" s="110">
        <v>13</v>
      </c>
      <c r="G105" s="191"/>
      <c r="H105" s="108" t="e">
        <f>VLOOKUP(G92,'POINTS SCORE'!$B$10:$AI$39,14,FALSE)</f>
        <v>#N/A</v>
      </c>
      <c r="I105" s="108" t="e">
        <f>VLOOKUP(G92,'POINTS SCORE'!$B$39:$AI$78,14,FALSE)</f>
        <v>#N/A</v>
      </c>
      <c r="J105" s="110">
        <v>13</v>
      </c>
      <c r="K105" s="191"/>
      <c r="L105" s="108" t="e">
        <f>VLOOKUP(K92,'POINTS SCORE'!$B$10:$AI$39,14,FALSE)</f>
        <v>#N/A</v>
      </c>
      <c r="M105" s="108" t="e">
        <f>VLOOKUP(K92,'POINTS SCORE'!$B$39:$AI$78,14,FALSE)</f>
        <v>#N/A</v>
      </c>
      <c r="N105" s="110">
        <v>13</v>
      </c>
      <c r="O105" s="191"/>
      <c r="P105" s="99" t="e">
        <f>VLOOKUP(O92,'POINTS SCORE'!$B$10:$AI$39,14,FALSE)</f>
        <v>#N/A</v>
      </c>
      <c r="Q105" s="99" t="e">
        <f>VLOOKUP(O92,'POINTS SCORE'!$B$39:$AI$78,14,FALSE)</f>
        <v>#N/A</v>
      </c>
      <c r="R105" s="102">
        <v>13</v>
      </c>
      <c r="S105" s="191"/>
      <c r="T105" s="99" t="e">
        <f>VLOOKUP(S92,'POINTS SCORE'!$B$10:$AI$39,14,FALSE)</f>
        <v>#N/A</v>
      </c>
      <c r="U105" s="99" t="e">
        <f>VLOOKUP(S92,'POINTS SCORE'!$B$39:$AI$78,14,FALSE)</f>
        <v>#N/A</v>
      </c>
      <c r="V105" s="102">
        <v>13</v>
      </c>
      <c r="W105" s="209"/>
      <c r="X105" s="210" t="e">
        <f>VLOOKUP(W92,'POINTS SCORE'!$B$10:$AI$39,14,FALSE)</f>
        <v>#N/A</v>
      </c>
      <c r="Y105" s="103" t="e">
        <f>VLOOKUP(W92,'POINTS SCORE'!$B$39:$AI$78,14,FALSE)</f>
        <v>#N/A</v>
      </c>
    </row>
    <row r="106" spans="2:25">
      <c r="B106" s="102">
        <v>14</v>
      </c>
      <c r="C106" s="191"/>
      <c r="D106" s="99">
        <f>VLOOKUP(C92,'POINTS SCORE'!$B$10:$AI$39,15,FALSE)</f>
        <v>0</v>
      </c>
      <c r="E106" s="108">
        <f>VLOOKUP(C92,'POINTS SCORE'!$B$39:$AI$78,15,FALSE)</f>
        <v>0</v>
      </c>
      <c r="F106" s="110">
        <v>14</v>
      </c>
      <c r="G106" s="191"/>
      <c r="H106" s="108" t="e">
        <f>VLOOKUP(G92,'POINTS SCORE'!$B$10:$AI$39,15,FALSE)</f>
        <v>#N/A</v>
      </c>
      <c r="I106" s="108" t="e">
        <f>VLOOKUP(G92,'POINTS SCORE'!$B$39:$AI$78,15,FALSE)</f>
        <v>#N/A</v>
      </c>
      <c r="J106" s="110">
        <v>14</v>
      </c>
      <c r="K106" s="191"/>
      <c r="L106" s="108" t="e">
        <f>VLOOKUP(K92,'POINTS SCORE'!$B$10:$AI$39,15,FALSE)</f>
        <v>#N/A</v>
      </c>
      <c r="M106" s="108" t="e">
        <f>VLOOKUP(K92,'POINTS SCORE'!$B$39:$AI$78,15,FALSE)</f>
        <v>#N/A</v>
      </c>
      <c r="N106" s="110">
        <v>14</v>
      </c>
      <c r="O106" s="191"/>
      <c r="P106" s="99" t="e">
        <f>VLOOKUP(O92,'POINTS SCORE'!$B$10:$AI$39,15,FALSE)</f>
        <v>#N/A</v>
      </c>
      <c r="Q106" s="99" t="e">
        <f>VLOOKUP(O92,'POINTS SCORE'!$B$39:$AI$78,15,FALSE)</f>
        <v>#N/A</v>
      </c>
      <c r="R106" s="102">
        <v>14</v>
      </c>
      <c r="S106" s="191"/>
      <c r="T106" s="99" t="e">
        <f>VLOOKUP(S92,'POINTS SCORE'!$B$10:$AI$39,15,FALSE)</f>
        <v>#N/A</v>
      </c>
      <c r="U106" s="99" t="e">
        <f>VLOOKUP(S92,'POINTS SCORE'!$B$39:$AI$78,15,FALSE)</f>
        <v>#N/A</v>
      </c>
      <c r="V106" s="102">
        <v>14</v>
      </c>
      <c r="W106" s="209"/>
      <c r="X106" s="210" t="e">
        <f>VLOOKUP(W92,'POINTS SCORE'!$B$10:$AI$39,15,FALSE)</f>
        <v>#N/A</v>
      </c>
      <c r="Y106" s="103" t="e">
        <f>VLOOKUP(W92,'POINTS SCORE'!$B$39:$AI$78,15,FALSE)</f>
        <v>#N/A</v>
      </c>
    </row>
    <row r="107" spans="2:25">
      <c r="B107" s="102">
        <v>15</v>
      </c>
      <c r="C107" s="191"/>
      <c r="D107" s="99">
        <f>VLOOKUP(C92,'POINTS SCORE'!$B$10:$AI$39,16,FALSE)</f>
        <v>0</v>
      </c>
      <c r="E107" s="108">
        <f>VLOOKUP(C92,'POINTS SCORE'!$B$39:$AI$78,16,FALSE)</f>
        <v>0</v>
      </c>
      <c r="F107" s="110">
        <v>15</v>
      </c>
      <c r="G107" s="191"/>
      <c r="H107" s="108" t="e">
        <f>VLOOKUP(G92,'POINTS SCORE'!$B$10:$AI$39,16,FALSE)</f>
        <v>#N/A</v>
      </c>
      <c r="I107" s="108" t="e">
        <f>VLOOKUP(G92,'POINTS SCORE'!$B$39:$AI$78,16,FALSE)</f>
        <v>#N/A</v>
      </c>
      <c r="J107" s="110">
        <v>15</v>
      </c>
      <c r="K107" s="191"/>
      <c r="L107" s="108" t="e">
        <f>VLOOKUP(K92,'POINTS SCORE'!$B$10:$AI$39,16,FALSE)</f>
        <v>#N/A</v>
      </c>
      <c r="M107" s="108" t="e">
        <f>VLOOKUP(K92,'POINTS SCORE'!$B$39:$AI$78,16,FALSE)</f>
        <v>#N/A</v>
      </c>
      <c r="N107" s="110">
        <v>15</v>
      </c>
      <c r="O107" s="191"/>
      <c r="P107" s="99" t="e">
        <f>VLOOKUP(O92,'POINTS SCORE'!$B$10:$AI$39,16,FALSE)</f>
        <v>#N/A</v>
      </c>
      <c r="Q107" s="99" t="e">
        <f>VLOOKUP(O92,'POINTS SCORE'!$B$39:$AI$78,16,FALSE)</f>
        <v>#N/A</v>
      </c>
      <c r="R107" s="102">
        <v>15</v>
      </c>
      <c r="S107" s="191"/>
      <c r="T107" s="99" t="e">
        <f>VLOOKUP(S92,'POINTS SCORE'!$B$10:$AI$39,16,FALSE)</f>
        <v>#N/A</v>
      </c>
      <c r="U107" s="99" t="e">
        <f>VLOOKUP(S92,'POINTS SCORE'!$B$39:$AI$78,16,FALSE)</f>
        <v>#N/A</v>
      </c>
      <c r="V107" s="102">
        <v>15</v>
      </c>
      <c r="W107" s="209"/>
      <c r="X107" s="210" t="e">
        <f>VLOOKUP(W92,'POINTS SCORE'!$B$10:$AI$39,16,FALSE)</f>
        <v>#N/A</v>
      </c>
      <c r="Y107" s="103" t="e">
        <f>VLOOKUP(W92,'POINTS SCORE'!$B$39:$AI$78,16,FALSE)</f>
        <v>#N/A</v>
      </c>
    </row>
    <row r="108" spans="2:25">
      <c r="B108" s="102">
        <v>16</v>
      </c>
      <c r="C108" s="191"/>
      <c r="D108" s="99">
        <f>VLOOKUP(C92,'POINTS SCORE'!$B$10:$AI$39,17,FALSE)</f>
        <v>0</v>
      </c>
      <c r="E108" s="108">
        <f>VLOOKUP(C92,'POINTS SCORE'!$B$39:$AI$78,17,FALSE)</f>
        <v>0</v>
      </c>
      <c r="F108" s="110">
        <v>16</v>
      </c>
      <c r="G108" s="191"/>
      <c r="H108" s="108" t="e">
        <f>VLOOKUP(G92,'POINTS SCORE'!$B$10:$AI$39,17,FALSE)</f>
        <v>#N/A</v>
      </c>
      <c r="I108" s="108" t="e">
        <f>VLOOKUP(G92,'POINTS SCORE'!$B$39:$AI$78,17,FALSE)</f>
        <v>#N/A</v>
      </c>
      <c r="J108" s="110">
        <v>16</v>
      </c>
      <c r="K108" s="191"/>
      <c r="L108" s="108" t="e">
        <f>VLOOKUP(K92,'POINTS SCORE'!$B$10:$AI$39,17,FALSE)</f>
        <v>#N/A</v>
      </c>
      <c r="M108" s="108" t="e">
        <f>VLOOKUP(K92,'POINTS SCORE'!$B$39:$AI$78,17,FALSE)</f>
        <v>#N/A</v>
      </c>
      <c r="N108" s="110">
        <v>16</v>
      </c>
      <c r="O108" s="191"/>
      <c r="P108" s="99" t="e">
        <f>VLOOKUP(O92,'POINTS SCORE'!$B$10:$AI$39,17,FALSE)</f>
        <v>#N/A</v>
      </c>
      <c r="Q108" s="99" t="e">
        <f>VLOOKUP(O92,'POINTS SCORE'!$B$39:$AI$78,17,FALSE)</f>
        <v>#N/A</v>
      </c>
      <c r="R108" s="102">
        <v>16</v>
      </c>
      <c r="S108" s="191"/>
      <c r="T108" s="99" t="e">
        <f>VLOOKUP(S92,'POINTS SCORE'!$B$10:$AI$39,17,FALSE)</f>
        <v>#N/A</v>
      </c>
      <c r="U108" s="99" t="e">
        <f>VLOOKUP(S92,'POINTS SCORE'!$B$39:$AI$78,17,FALSE)</f>
        <v>#N/A</v>
      </c>
      <c r="V108" s="102">
        <v>16</v>
      </c>
      <c r="W108" s="209"/>
      <c r="X108" s="210" t="e">
        <f>VLOOKUP(W92,'POINTS SCORE'!$B$10:$AI$39,17,FALSE)</f>
        <v>#N/A</v>
      </c>
      <c r="Y108" s="103" t="e">
        <f>VLOOKUP(W92,'POINTS SCORE'!$B$39:$AI$78,17,FALSE)</f>
        <v>#N/A</v>
      </c>
    </row>
    <row r="109" spans="2:25">
      <c r="B109" s="102">
        <v>17</v>
      </c>
      <c r="C109" s="191"/>
      <c r="D109" s="99">
        <f>VLOOKUP(C92,'POINTS SCORE'!$B$10:$AI$39,18,FALSE)</f>
        <v>0</v>
      </c>
      <c r="E109" s="108">
        <f>VLOOKUP(C92,'POINTS SCORE'!$B$39:$AI$78,18,FALSE)</f>
        <v>0</v>
      </c>
      <c r="F109" s="110">
        <v>17</v>
      </c>
      <c r="G109" s="191"/>
      <c r="H109" s="108" t="e">
        <f>VLOOKUP(G92,'POINTS SCORE'!$B$10:$AI$39,18,FALSE)</f>
        <v>#N/A</v>
      </c>
      <c r="I109" s="108" t="e">
        <f>VLOOKUP(G92,'POINTS SCORE'!$B$39:$AI$78,18,FALSE)</f>
        <v>#N/A</v>
      </c>
      <c r="J109" s="110">
        <v>17</v>
      </c>
      <c r="K109" s="191"/>
      <c r="L109" s="108" t="e">
        <f>VLOOKUP(K92,'POINTS SCORE'!$B$10:$AI$39,18,FALSE)</f>
        <v>#N/A</v>
      </c>
      <c r="M109" s="108" t="e">
        <f>VLOOKUP(K92,'POINTS SCORE'!$B$39:$AI$78,18,FALSE)</f>
        <v>#N/A</v>
      </c>
      <c r="N109" s="110">
        <v>17</v>
      </c>
      <c r="O109" s="191"/>
      <c r="P109" s="99" t="e">
        <f>VLOOKUP(O92,'POINTS SCORE'!$B$10:$AI$39,18,FALSE)</f>
        <v>#N/A</v>
      </c>
      <c r="Q109" s="99" t="e">
        <f>VLOOKUP(O92,'POINTS SCORE'!$B$39:$AI$78,18,FALSE)</f>
        <v>#N/A</v>
      </c>
      <c r="R109" s="102">
        <v>17</v>
      </c>
      <c r="S109" s="191"/>
      <c r="T109" s="99" t="e">
        <f>VLOOKUP(S92,'POINTS SCORE'!$B$10:$AI$39,18,FALSE)</f>
        <v>#N/A</v>
      </c>
      <c r="U109" s="99" t="e">
        <f>VLOOKUP(S92,'POINTS SCORE'!$B$39:$AI$78,18,FALSE)</f>
        <v>#N/A</v>
      </c>
      <c r="V109" s="102">
        <v>17</v>
      </c>
      <c r="W109" s="209"/>
      <c r="X109" s="210" t="e">
        <f>VLOOKUP(W92,'POINTS SCORE'!$B$10:$AI$39,18,FALSE)</f>
        <v>#N/A</v>
      </c>
      <c r="Y109" s="103" t="e">
        <f>VLOOKUP(W92,'POINTS SCORE'!$B$39:$AI$78,18,FALSE)</f>
        <v>#N/A</v>
      </c>
    </row>
    <row r="110" spans="2:25">
      <c r="B110" s="102">
        <v>18</v>
      </c>
      <c r="C110" s="191"/>
      <c r="D110" s="99">
        <f>VLOOKUP(C92,'POINTS SCORE'!$B$10:$AI$39,19,FALSE)</f>
        <v>0</v>
      </c>
      <c r="E110" s="108">
        <f>VLOOKUP(C92,'POINTS SCORE'!$B$39:$AI$78,19,FALSE)</f>
        <v>0</v>
      </c>
      <c r="F110" s="110">
        <v>18</v>
      </c>
      <c r="G110" s="191"/>
      <c r="H110" s="108" t="e">
        <f>VLOOKUP(G92,'POINTS SCORE'!$B$10:$AI$39,19,FALSE)</f>
        <v>#N/A</v>
      </c>
      <c r="I110" s="108" t="e">
        <f>VLOOKUP(G92,'POINTS SCORE'!$B$39:$AI$78,19,FALSE)</f>
        <v>#N/A</v>
      </c>
      <c r="J110" s="110">
        <v>18</v>
      </c>
      <c r="K110" s="191"/>
      <c r="L110" s="108" t="e">
        <f>VLOOKUP(K92,'POINTS SCORE'!$B$10:$AI$39,19,FALSE)</f>
        <v>#N/A</v>
      </c>
      <c r="M110" s="108" t="e">
        <f>VLOOKUP(K92,'POINTS SCORE'!$B$39:$AI$78,19,FALSE)</f>
        <v>#N/A</v>
      </c>
      <c r="N110" s="110">
        <v>18</v>
      </c>
      <c r="O110" s="191"/>
      <c r="P110" s="99" t="e">
        <f>VLOOKUP(O92,'POINTS SCORE'!$B$10:$AI$39,19,FALSE)</f>
        <v>#N/A</v>
      </c>
      <c r="Q110" s="99" t="e">
        <f>VLOOKUP(O92,'POINTS SCORE'!$B$39:$AI$78,19,FALSE)</f>
        <v>#N/A</v>
      </c>
      <c r="R110" s="102">
        <v>18</v>
      </c>
      <c r="S110" s="191"/>
      <c r="T110" s="99" t="e">
        <f>VLOOKUP(S92,'POINTS SCORE'!$B$10:$AI$39,19,FALSE)</f>
        <v>#N/A</v>
      </c>
      <c r="U110" s="99" t="e">
        <f>VLOOKUP(S92,'POINTS SCORE'!$B$39:$AI$78,19,FALSE)</f>
        <v>#N/A</v>
      </c>
      <c r="V110" s="102">
        <v>18</v>
      </c>
      <c r="W110" s="209"/>
      <c r="X110" s="210" t="e">
        <f>VLOOKUP(W92,'POINTS SCORE'!$B$10:$AI$39,19,FALSE)</f>
        <v>#N/A</v>
      </c>
      <c r="Y110" s="103" t="e">
        <f>VLOOKUP(W92,'POINTS SCORE'!$B$39:$AI$78,19,FALSE)</f>
        <v>#N/A</v>
      </c>
    </row>
    <row r="111" spans="2:25">
      <c r="B111" s="102">
        <v>19</v>
      </c>
      <c r="C111" s="191"/>
      <c r="D111" s="99">
        <f>VLOOKUP(C92,'POINTS SCORE'!$B$10:$AI$39,20,FALSE)</f>
        <v>0</v>
      </c>
      <c r="E111" s="108">
        <f>VLOOKUP(C92,'POINTS SCORE'!$B$39:$AI$78,20,FALSE)</f>
        <v>0</v>
      </c>
      <c r="F111" s="110">
        <v>19</v>
      </c>
      <c r="G111" s="191"/>
      <c r="H111" s="108" t="e">
        <f>VLOOKUP(G92,'POINTS SCORE'!$B$10:$AI$39,20,FALSE)</f>
        <v>#N/A</v>
      </c>
      <c r="I111" s="108" t="e">
        <f>VLOOKUP(G92,'POINTS SCORE'!$B$39:$AI$78,20,FALSE)</f>
        <v>#N/A</v>
      </c>
      <c r="J111" s="110">
        <v>19</v>
      </c>
      <c r="K111" s="191"/>
      <c r="L111" s="108" t="e">
        <f>VLOOKUP(K92,'POINTS SCORE'!$B$10:$AI$39,20,FALSE)</f>
        <v>#N/A</v>
      </c>
      <c r="M111" s="108" t="e">
        <f>VLOOKUP(K92,'POINTS SCORE'!$B$39:$AI$78,20,FALSE)</f>
        <v>#N/A</v>
      </c>
      <c r="N111" s="110">
        <v>19</v>
      </c>
      <c r="O111" s="191"/>
      <c r="P111" s="99" t="e">
        <f>VLOOKUP(O92,'POINTS SCORE'!$B$10:$AI$39,20,FALSE)</f>
        <v>#N/A</v>
      </c>
      <c r="Q111" s="99" t="e">
        <f>VLOOKUP(O92,'POINTS SCORE'!$B$39:$AI$78,20,FALSE)</f>
        <v>#N/A</v>
      </c>
      <c r="R111" s="102">
        <v>19</v>
      </c>
      <c r="S111" s="191"/>
      <c r="T111" s="99" t="e">
        <f>VLOOKUP(S92,'POINTS SCORE'!$B$10:$AI$39,20,FALSE)</f>
        <v>#N/A</v>
      </c>
      <c r="U111" s="99" t="e">
        <f>VLOOKUP(S92,'POINTS SCORE'!$B$39:$AI$78,20,FALSE)</f>
        <v>#N/A</v>
      </c>
      <c r="V111" s="102">
        <v>19</v>
      </c>
      <c r="W111" s="209"/>
      <c r="X111" s="210" t="e">
        <f>VLOOKUP(W92,'POINTS SCORE'!$B$10:$AI$39,20,FALSE)</f>
        <v>#N/A</v>
      </c>
      <c r="Y111" s="103" t="e">
        <f>VLOOKUP(W92,'POINTS SCORE'!$B$39:$AI$78,20,FALSE)</f>
        <v>#N/A</v>
      </c>
    </row>
    <row r="112" spans="2:25">
      <c r="B112" s="102">
        <v>20</v>
      </c>
      <c r="C112" s="191"/>
      <c r="D112" s="99">
        <f>VLOOKUP(C92,'POINTS SCORE'!$B$10:$AI$39,21,FALSE)</f>
        <v>0</v>
      </c>
      <c r="E112" s="108">
        <f>VLOOKUP(C92,'POINTS SCORE'!$B$39:$AI$78,21,FALSE)</f>
        <v>0</v>
      </c>
      <c r="F112" s="110">
        <v>20</v>
      </c>
      <c r="G112" s="191"/>
      <c r="H112" s="108" t="e">
        <f>VLOOKUP(G92,'POINTS SCORE'!$B$10:$AI$39,21,FALSE)</f>
        <v>#N/A</v>
      </c>
      <c r="I112" s="108" t="e">
        <f>VLOOKUP(G92,'POINTS SCORE'!$B$39:$AI$78,21,FALSE)</f>
        <v>#N/A</v>
      </c>
      <c r="J112" s="110">
        <v>20</v>
      </c>
      <c r="K112" s="191"/>
      <c r="L112" s="108" t="e">
        <f>VLOOKUP(K92,'POINTS SCORE'!$B$10:$AI$39,21,FALSE)</f>
        <v>#N/A</v>
      </c>
      <c r="M112" s="108" t="e">
        <f>VLOOKUP(K92,'POINTS SCORE'!$B$39:$AI$78,21,FALSE)</f>
        <v>#N/A</v>
      </c>
      <c r="N112" s="110">
        <v>20</v>
      </c>
      <c r="O112" s="191"/>
      <c r="P112" s="99" t="e">
        <f>VLOOKUP(O92,'POINTS SCORE'!$B$10:$AI$39,21,FALSE)</f>
        <v>#N/A</v>
      </c>
      <c r="Q112" s="99" t="e">
        <f>VLOOKUP(O92,'POINTS SCORE'!$B$39:$AI$78,21,FALSE)</f>
        <v>#N/A</v>
      </c>
      <c r="R112" s="102">
        <v>20</v>
      </c>
      <c r="S112" s="191"/>
      <c r="T112" s="99" t="e">
        <f>VLOOKUP(S92,'POINTS SCORE'!$B$10:$AI$39,21,FALSE)</f>
        <v>#N/A</v>
      </c>
      <c r="U112" s="99" t="e">
        <f>VLOOKUP(S92,'POINTS SCORE'!$B$39:$AI$78,21,FALSE)</f>
        <v>#N/A</v>
      </c>
      <c r="V112" s="102">
        <v>20</v>
      </c>
      <c r="W112" s="209"/>
      <c r="X112" s="210" t="e">
        <f>VLOOKUP(W92,'POINTS SCORE'!$B$10:$AI$39,21,FALSE)</f>
        <v>#N/A</v>
      </c>
      <c r="Y112" s="103" t="e">
        <f>VLOOKUP(W92,'POINTS SCORE'!$B$39:$AI$78,21,FALSE)</f>
        <v>#N/A</v>
      </c>
    </row>
    <row r="113" spans="2:25">
      <c r="B113" s="102">
        <v>21</v>
      </c>
      <c r="C113" s="191"/>
      <c r="D113" s="99">
        <f>VLOOKUP(C92,'POINTS SCORE'!$B$10:$AI$39,22,FALSE)</f>
        <v>0</v>
      </c>
      <c r="E113" s="108">
        <f>VLOOKUP(C92,'POINTS SCORE'!$B$39:$AI$78,22,FALSE)</f>
        <v>0</v>
      </c>
      <c r="F113" s="110">
        <v>21</v>
      </c>
      <c r="G113" s="191"/>
      <c r="H113" s="108" t="e">
        <f>VLOOKUP(G92,'POINTS SCORE'!$B$10:$AI$39,22,FALSE)</f>
        <v>#N/A</v>
      </c>
      <c r="I113" s="108" t="e">
        <f>VLOOKUP(G92,'POINTS SCORE'!$B$39:$AI$78,22,FALSE)</f>
        <v>#N/A</v>
      </c>
      <c r="J113" s="110">
        <v>21</v>
      </c>
      <c r="K113" s="191"/>
      <c r="L113" s="108" t="e">
        <f>VLOOKUP(K92,'POINTS SCORE'!$B$10:$AI$39,22,FALSE)</f>
        <v>#N/A</v>
      </c>
      <c r="M113" s="108" t="e">
        <f>VLOOKUP(K92,'POINTS SCORE'!$B$39:$AI$78,22,FALSE)</f>
        <v>#N/A</v>
      </c>
      <c r="N113" s="110">
        <v>21</v>
      </c>
      <c r="O113" s="191"/>
      <c r="P113" s="99" t="e">
        <f>VLOOKUP(O92,'POINTS SCORE'!$B$10:$AI$39,22,FALSE)</f>
        <v>#N/A</v>
      </c>
      <c r="Q113" s="99" t="e">
        <f>VLOOKUP(O92,'POINTS SCORE'!$B$39:$AI$78,22,FALSE)</f>
        <v>#N/A</v>
      </c>
      <c r="R113" s="102">
        <v>21</v>
      </c>
      <c r="S113" s="191"/>
      <c r="T113" s="99" t="e">
        <f>VLOOKUP(S92,'POINTS SCORE'!$B$10:$AI$39,22,FALSE)</f>
        <v>#N/A</v>
      </c>
      <c r="U113" s="99" t="e">
        <f>VLOOKUP(S92,'POINTS SCORE'!$B$39:$AI$78,22,FALSE)</f>
        <v>#N/A</v>
      </c>
      <c r="V113" s="102">
        <v>21</v>
      </c>
      <c r="W113" s="209"/>
      <c r="X113" s="210" t="e">
        <f>VLOOKUP(W92,'POINTS SCORE'!$B$10:$AI$39,22,FALSE)</f>
        <v>#N/A</v>
      </c>
      <c r="Y113" s="103" t="e">
        <f>VLOOKUP(W92,'POINTS SCORE'!$B$39:$AI$78,22,FALSE)</f>
        <v>#N/A</v>
      </c>
    </row>
    <row r="114" spans="2:25">
      <c r="B114" s="102">
        <v>22</v>
      </c>
      <c r="C114" s="191"/>
      <c r="D114" s="99">
        <f>VLOOKUP(C92,'POINTS SCORE'!$B$10:$AI$39,23,FALSE)</f>
        <v>0</v>
      </c>
      <c r="E114" s="108">
        <f>VLOOKUP(C92,'POINTS SCORE'!$B$39:$AI$78,23,FALSE)</f>
        <v>0</v>
      </c>
      <c r="F114" s="110">
        <v>22</v>
      </c>
      <c r="G114" s="191"/>
      <c r="H114" s="108" t="e">
        <f>VLOOKUP(G92,'POINTS SCORE'!$B$10:$AI$39,23,FALSE)</f>
        <v>#N/A</v>
      </c>
      <c r="I114" s="108" t="e">
        <f>VLOOKUP(G92,'POINTS SCORE'!$B$39:$AI$78,23,FALSE)</f>
        <v>#N/A</v>
      </c>
      <c r="J114" s="110">
        <v>22</v>
      </c>
      <c r="K114" s="191"/>
      <c r="L114" s="108" t="e">
        <f>VLOOKUP(K92,'POINTS SCORE'!$B$10:$AI$39,23,FALSE)</f>
        <v>#N/A</v>
      </c>
      <c r="M114" s="108" t="e">
        <f>VLOOKUP(K92,'POINTS SCORE'!$B$39:$AI$78,23,FALSE)</f>
        <v>#N/A</v>
      </c>
      <c r="N114" s="110">
        <v>22</v>
      </c>
      <c r="O114" s="191"/>
      <c r="P114" s="99" t="e">
        <f>VLOOKUP(O92,'POINTS SCORE'!$B$10:$AI$39,23,FALSE)</f>
        <v>#N/A</v>
      </c>
      <c r="Q114" s="99" t="e">
        <f>VLOOKUP(O92,'POINTS SCORE'!$B$39:$AI$78,23,FALSE)</f>
        <v>#N/A</v>
      </c>
      <c r="R114" s="102">
        <v>22</v>
      </c>
      <c r="S114" s="191"/>
      <c r="T114" s="99" t="e">
        <f>VLOOKUP(S92,'POINTS SCORE'!$B$10:$AI$39,23,FALSE)</f>
        <v>#N/A</v>
      </c>
      <c r="U114" s="99" t="e">
        <f>VLOOKUP(S92,'POINTS SCORE'!$B$39:$AI$78,23,FALSE)</f>
        <v>#N/A</v>
      </c>
      <c r="V114" s="102">
        <v>22</v>
      </c>
      <c r="W114" s="209"/>
      <c r="X114" s="210" t="e">
        <f>VLOOKUP(W92,'POINTS SCORE'!$B$10:$AI$39,23,FALSE)</f>
        <v>#N/A</v>
      </c>
      <c r="Y114" s="103" t="e">
        <f>VLOOKUP(W92,'POINTS SCORE'!$B$39:$AI$78,23,FALSE)</f>
        <v>#N/A</v>
      </c>
    </row>
    <row r="115" spans="2:25">
      <c r="B115" s="102">
        <v>23</v>
      </c>
      <c r="C115" s="191"/>
      <c r="D115" s="99">
        <f>VLOOKUP(C92,'POINTS SCORE'!$B$10:$AI$39,24,FALSE)</f>
        <v>0</v>
      </c>
      <c r="E115" s="108">
        <f>VLOOKUP(C92,'POINTS SCORE'!$B$39:$AI$78,24,FALSE)</f>
        <v>0</v>
      </c>
      <c r="F115" s="110">
        <v>23</v>
      </c>
      <c r="G115" s="191"/>
      <c r="H115" s="108" t="e">
        <f>VLOOKUP(G92,'POINTS SCORE'!$B$10:$AI$39,24,FALSE)</f>
        <v>#N/A</v>
      </c>
      <c r="I115" s="108" t="e">
        <f>VLOOKUP(G92,'POINTS SCORE'!$B$39:$AI$78,24,FALSE)</f>
        <v>#N/A</v>
      </c>
      <c r="J115" s="110">
        <v>23</v>
      </c>
      <c r="K115" s="191"/>
      <c r="L115" s="108" t="e">
        <f>VLOOKUP(K92,'POINTS SCORE'!$B$10:$AI$39,24,FALSE)</f>
        <v>#N/A</v>
      </c>
      <c r="M115" s="108" t="e">
        <f>VLOOKUP(K92,'POINTS SCORE'!$B$39:$AI$78,24,FALSE)</f>
        <v>#N/A</v>
      </c>
      <c r="N115" s="110">
        <v>23</v>
      </c>
      <c r="O115" s="191"/>
      <c r="P115" s="99" t="e">
        <f>VLOOKUP(O92,'POINTS SCORE'!$B$10:$AI$39,24,FALSE)</f>
        <v>#N/A</v>
      </c>
      <c r="Q115" s="99" t="e">
        <f>VLOOKUP(O92,'POINTS SCORE'!$B$39:$AI$78,24,FALSE)</f>
        <v>#N/A</v>
      </c>
      <c r="R115" s="102">
        <v>23</v>
      </c>
      <c r="S115" s="191"/>
      <c r="T115" s="99" t="e">
        <f>VLOOKUP(S92,'POINTS SCORE'!$B$10:$AI$39,24,FALSE)</f>
        <v>#N/A</v>
      </c>
      <c r="U115" s="99" t="e">
        <f>VLOOKUP(S92,'POINTS SCORE'!$B$39:$AI$78,24,FALSE)</f>
        <v>#N/A</v>
      </c>
      <c r="V115" s="102">
        <v>23</v>
      </c>
      <c r="W115" s="209"/>
      <c r="X115" s="210" t="e">
        <f>VLOOKUP(W92,'POINTS SCORE'!$B$10:$AI$39,24,FALSE)</f>
        <v>#N/A</v>
      </c>
      <c r="Y115" s="103" t="e">
        <f>VLOOKUP(W92,'POINTS SCORE'!$B$39:$AI$78,24,FALSE)</f>
        <v>#N/A</v>
      </c>
    </row>
    <row r="116" spans="2:25">
      <c r="B116" s="102">
        <v>24</v>
      </c>
      <c r="C116" s="191"/>
      <c r="D116" s="99">
        <f>VLOOKUP(C92,'POINTS SCORE'!$B$10:$AI$39,25,FALSE)</f>
        <v>0</v>
      </c>
      <c r="E116" s="108">
        <f>VLOOKUP(C92,'POINTS SCORE'!$B$39:$AI$78,25,FALSE)</f>
        <v>0</v>
      </c>
      <c r="F116" s="110">
        <v>24</v>
      </c>
      <c r="G116" s="191"/>
      <c r="H116" s="108" t="e">
        <f>VLOOKUP(G92,'POINTS SCORE'!$B$10:$AI$39,25,FALSE)</f>
        <v>#N/A</v>
      </c>
      <c r="I116" s="108" t="e">
        <f>VLOOKUP(G92,'POINTS SCORE'!$B$39:$AI$78,25,FALSE)</f>
        <v>#N/A</v>
      </c>
      <c r="J116" s="110">
        <v>24</v>
      </c>
      <c r="K116" s="191"/>
      <c r="L116" s="108" t="e">
        <f>VLOOKUP(K92,'POINTS SCORE'!$B$10:$AI$39,25,FALSE)</f>
        <v>#N/A</v>
      </c>
      <c r="M116" s="108" t="e">
        <f>VLOOKUP(K92,'POINTS SCORE'!$B$39:$AI$78,25,FALSE)</f>
        <v>#N/A</v>
      </c>
      <c r="N116" s="110">
        <v>24</v>
      </c>
      <c r="O116" s="191"/>
      <c r="P116" s="99" t="e">
        <f>VLOOKUP(O92,'POINTS SCORE'!$B$10:$AI$39,25,FALSE)</f>
        <v>#N/A</v>
      </c>
      <c r="Q116" s="99" t="e">
        <f>VLOOKUP(O92,'POINTS SCORE'!$B$39:$AI$78,25,FALSE)</f>
        <v>#N/A</v>
      </c>
      <c r="R116" s="102">
        <v>24</v>
      </c>
      <c r="S116" s="191"/>
      <c r="T116" s="99" t="e">
        <f>VLOOKUP(S92,'POINTS SCORE'!$B$10:$AI$39,25,FALSE)</f>
        <v>#N/A</v>
      </c>
      <c r="U116" s="99" t="e">
        <f>VLOOKUP(S92,'POINTS SCORE'!$B$39:$AI$78,25,FALSE)</f>
        <v>#N/A</v>
      </c>
      <c r="V116" s="102">
        <v>24</v>
      </c>
      <c r="W116" s="209"/>
      <c r="X116" s="210" t="e">
        <f>VLOOKUP(W92,'POINTS SCORE'!$B$10:$AI$39,25,FALSE)</f>
        <v>#N/A</v>
      </c>
      <c r="Y116" s="103" t="e">
        <f>VLOOKUP(W92,'POINTS SCORE'!$B$39:$AI$78,25,FALSE)</f>
        <v>#N/A</v>
      </c>
    </row>
    <row r="117" spans="2:25">
      <c r="B117" s="102">
        <v>25</v>
      </c>
      <c r="C117" s="191"/>
      <c r="D117" s="99">
        <f>VLOOKUP(C92,'POINTS SCORE'!$B$10:$AI$39,26,FALSE)</f>
        <v>0</v>
      </c>
      <c r="E117" s="108">
        <f>VLOOKUP(C92,'POINTS SCORE'!$B$39:$AI$78,26,FALSE)</f>
        <v>0</v>
      </c>
      <c r="F117" s="110">
        <v>25</v>
      </c>
      <c r="G117" s="191"/>
      <c r="H117" s="108" t="e">
        <f>VLOOKUP(G92,'POINTS SCORE'!$B$10:$AI$39,26,FALSE)</f>
        <v>#N/A</v>
      </c>
      <c r="I117" s="108" t="e">
        <f>VLOOKUP(G92,'POINTS SCORE'!$B$39:$AI$78,26,FALSE)</f>
        <v>#N/A</v>
      </c>
      <c r="J117" s="110">
        <v>25</v>
      </c>
      <c r="K117" s="191"/>
      <c r="L117" s="108" t="e">
        <f>VLOOKUP(K92,'POINTS SCORE'!$B$10:$AI$39,26,FALSE)</f>
        <v>#N/A</v>
      </c>
      <c r="M117" s="108" t="e">
        <f>VLOOKUP(K92,'POINTS SCORE'!$B$39:$AI$78,26,FALSE)</f>
        <v>#N/A</v>
      </c>
      <c r="N117" s="110">
        <v>25</v>
      </c>
      <c r="O117" s="191"/>
      <c r="P117" s="99" t="e">
        <f>VLOOKUP(O92,'POINTS SCORE'!$B$10:$AI$39,26,FALSE)</f>
        <v>#N/A</v>
      </c>
      <c r="Q117" s="99" t="e">
        <f>VLOOKUP(O92,'POINTS SCORE'!$B$39:$AI$78,26,FALSE)</f>
        <v>#N/A</v>
      </c>
      <c r="R117" s="102">
        <v>25</v>
      </c>
      <c r="S117" s="191"/>
      <c r="T117" s="99" t="e">
        <f>VLOOKUP(S92,'POINTS SCORE'!$B$10:$AI$39,26,FALSE)</f>
        <v>#N/A</v>
      </c>
      <c r="U117" s="99" t="e">
        <f>VLOOKUP(S92,'POINTS SCORE'!$B$39:$AI$78,26,FALSE)</f>
        <v>#N/A</v>
      </c>
      <c r="V117" s="102">
        <v>25</v>
      </c>
      <c r="W117" s="209"/>
      <c r="X117" s="210" t="e">
        <f>VLOOKUP(W92,'POINTS SCORE'!$B$10:$AI$39,26,FALSE)</f>
        <v>#N/A</v>
      </c>
      <c r="Y117" s="103" t="e">
        <f>VLOOKUP(W92,'POINTS SCORE'!$B$39:$AI$78,26,FALSE)</f>
        <v>#N/A</v>
      </c>
    </row>
    <row r="118" spans="2:25">
      <c r="B118" s="102">
        <v>26</v>
      </c>
      <c r="C118" s="191"/>
      <c r="D118" s="99">
        <f>VLOOKUP(C92,'POINTS SCORE'!$B$10:$AI$39,27,FALSE)</f>
        <v>0</v>
      </c>
      <c r="E118" s="108">
        <f>VLOOKUP(C92,'POINTS SCORE'!$B$39:$AI$78,27,FALSE)</f>
        <v>0</v>
      </c>
      <c r="F118" s="110">
        <v>26</v>
      </c>
      <c r="G118" s="191"/>
      <c r="H118" s="108" t="e">
        <f>VLOOKUP(G92,'POINTS SCORE'!$B$10:$AI$39,27,FALSE)</f>
        <v>#N/A</v>
      </c>
      <c r="I118" s="108" t="e">
        <f>VLOOKUP(G92,'POINTS SCORE'!$B$39:$AI$78,27,FALSE)</f>
        <v>#N/A</v>
      </c>
      <c r="J118" s="110">
        <v>26</v>
      </c>
      <c r="K118" s="191"/>
      <c r="L118" s="108" t="e">
        <f>VLOOKUP(K92,'POINTS SCORE'!$B$10:$AI$39,27,FALSE)</f>
        <v>#N/A</v>
      </c>
      <c r="M118" s="108" t="e">
        <f>VLOOKUP(K92,'POINTS SCORE'!$B$39:$AI$78,27,FALSE)</f>
        <v>#N/A</v>
      </c>
      <c r="N118" s="110">
        <v>26</v>
      </c>
      <c r="O118" s="191"/>
      <c r="P118" s="99" t="e">
        <f>VLOOKUP(O92,'POINTS SCORE'!$B$10:$AI$39,27,FALSE)</f>
        <v>#N/A</v>
      </c>
      <c r="Q118" s="99" t="e">
        <f>VLOOKUP(O92,'POINTS SCORE'!$B$39:$AI$78,27,FALSE)</f>
        <v>#N/A</v>
      </c>
      <c r="R118" s="102">
        <v>26</v>
      </c>
      <c r="S118" s="191"/>
      <c r="T118" s="99" t="e">
        <f>VLOOKUP(S92,'POINTS SCORE'!$B$10:$AI$39,27,FALSE)</f>
        <v>#N/A</v>
      </c>
      <c r="U118" s="99" t="e">
        <f>VLOOKUP(S92,'POINTS SCORE'!$B$39:$AI$78,27,FALSE)</f>
        <v>#N/A</v>
      </c>
      <c r="V118" s="102">
        <v>26</v>
      </c>
      <c r="W118" s="209"/>
      <c r="X118" s="210" t="e">
        <f>VLOOKUP(W92,'POINTS SCORE'!$B$10:$AI$39,27,FALSE)</f>
        <v>#N/A</v>
      </c>
      <c r="Y118" s="103" t="e">
        <f>VLOOKUP(W92,'POINTS SCORE'!$B$39:$AI$78,27,FALSE)</f>
        <v>#N/A</v>
      </c>
    </row>
    <row r="119" spans="2:25">
      <c r="B119" s="102">
        <v>27</v>
      </c>
      <c r="C119" s="191"/>
      <c r="D119" s="99">
        <f>VLOOKUP(C92,'POINTS SCORE'!$B$10:$AI$39,28,FALSE)</f>
        <v>0</v>
      </c>
      <c r="E119" s="108">
        <f>VLOOKUP(C92,'POINTS SCORE'!$B$39:$AI$78,28,FALSE)</f>
        <v>0</v>
      </c>
      <c r="F119" s="110">
        <v>27</v>
      </c>
      <c r="G119" s="191"/>
      <c r="H119" s="108" t="e">
        <f>VLOOKUP(G92,'POINTS SCORE'!$B$10:$AI$39,28,FALSE)</f>
        <v>#N/A</v>
      </c>
      <c r="I119" s="108" t="e">
        <f>VLOOKUP(G92,'POINTS SCORE'!$B$39:$AI$78,28,FALSE)</f>
        <v>#N/A</v>
      </c>
      <c r="J119" s="110">
        <v>27</v>
      </c>
      <c r="K119" s="191"/>
      <c r="L119" s="108" t="e">
        <f>VLOOKUP(K92,'POINTS SCORE'!$B$10:$AI$39,28,FALSE)</f>
        <v>#N/A</v>
      </c>
      <c r="M119" s="108" t="e">
        <f>VLOOKUP(K92,'POINTS SCORE'!$B$39:$AI$78,28,FALSE)</f>
        <v>#N/A</v>
      </c>
      <c r="N119" s="110">
        <v>27</v>
      </c>
      <c r="O119" s="191"/>
      <c r="P119" s="99" t="e">
        <f>VLOOKUP(O92,'POINTS SCORE'!$B$10:$AI$39,28,FALSE)</f>
        <v>#N/A</v>
      </c>
      <c r="Q119" s="99" t="e">
        <f>VLOOKUP(O92,'POINTS SCORE'!$B$39:$AI$78,28,FALSE)</f>
        <v>#N/A</v>
      </c>
      <c r="R119" s="102">
        <v>27</v>
      </c>
      <c r="S119" s="191"/>
      <c r="T119" s="99" t="e">
        <f>VLOOKUP(S92,'POINTS SCORE'!$B$10:$AI$39,28,FALSE)</f>
        <v>#N/A</v>
      </c>
      <c r="U119" s="99" t="e">
        <f>VLOOKUP(S92,'POINTS SCORE'!$B$39:$AI$78,28,FALSE)</f>
        <v>#N/A</v>
      </c>
      <c r="V119" s="102">
        <v>27</v>
      </c>
      <c r="W119" s="209"/>
      <c r="X119" s="210" t="e">
        <f>VLOOKUP(W92,'POINTS SCORE'!$B$10:$AI$39,28,FALSE)</f>
        <v>#N/A</v>
      </c>
      <c r="Y119" s="103" t="e">
        <f>VLOOKUP(W92,'POINTS SCORE'!$B$39:$AI$78,28,FALSE)</f>
        <v>#N/A</v>
      </c>
    </row>
    <row r="120" spans="2:25">
      <c r="B120" s="102">
        <v>28</v>
      </c>
      <c r="C120" s="191"/>
      <c r="D120" s="99">
        <f>VLOOKUP(C92,'POINTS SCORE'!$B$10:$AI$39,29,FALSE)</f>
        <v>0</v>
      </c>
      <c r="E120" s="108">
        <f>VLOOKUP(C92,'POINTS SCORE'!$B$39:$AI$78,29,FALSE)</f>
        <v>0</v>
      </c>
      <c r="F120" s="110">
        <v>28</v>
      </c>
      <c r="G120" s="191"/>
      <c r="H120" s="108" t="e">
        <f>VLOOKUP(G92,'POINTS SCORE'!$B$10:$AI$39,29,FALSE)</f>
        <v>#N/A</v>
      </c>
      <c r="I120" s="108" t="e">
        <f>VLOOKUP(G92,'POINTS SCORE'!$B$39:$AI$78,29,FALSE)</f>
        <v>#N/A</v>
      </c>
      <c r="J120" s="110">
        <v>28</v>
      </c>
      <c r="K120" s="191"/>
      <c r="L120" s="108" t="e">
        <f>VLOOKUP(K92,'POINTS SCORE'!$B$10:$AI$39,29,FALSE)</f>
        <v>#N/A</v>
      </c>
      <c r="M120" s="108" t="e">
        <f>VLOOKUP(K92,'POINTS SCORE'!$B$39:$AI$78,29,FALSE)</f>
        <v>#N/A</v>
      </c>
      <c r="N120" s="110">
        <v>28</v>
      </c>
      <c r="O120" s="191"/>
      <c r="P120" s="99" t="e">
        <f>VLOOKUP(O92,'POINTS SCORE'!$B$10:$AI$39,29,FALSE)</f>
        <v>#N/A</v>
      </c>
      <c r="Q120" s="99" t="e">
        <f>VLOOKUP(O92,'POINTS SCORE'!$B$39:$AI$78,29,FALSE)</f>
        <v>#N/A</v>
      </c>
      <c r="R120" s="102">
        <v>28</v>
      </c>
      <c r="S120" s="191"/>
      <c r="T120" s="99" t="e">
        <f>VLOOKUP(S92,'POINTS SCORE'!$B$10:$AI$39,29,FALSE)</f>
        <v>#N/A</v>
      </c>
      <c r="U120" s="99" t="e">
        <f>VLOOKUP(S92,'POINTS SCORE'!$B$39:$AI$78,29,FALSE)</f>
        <v>#N/A</v>
      </c>
      <c r="V120" s="102">
        <v>28</v>
      </c>
      <c r="W120" s="209"/>
      <c r="X120" s="210" t="e">
        <f>VLOOKUP(W92,'POINTS SCORE'!$B$10:$AI$39,29,FALSE)</f>
        <v>#N/A</v>
      </c>
      <c r="Y120" s="103" t="e">
        <f>VLOOKUP(W92,'POINTS SCORE'!$B$39:$AI$78,29,FALSE)</f>
        <v>#N/A</v>
      </c>
    </row>
    <row r="121" spans="2:25">
      <c r="B121" s="102">
        <v>29</v>
      </c>
      <c r="C121" s="191"/>
      <c r="D121" s="99">
        <f>VLOOKUP(C92,'POINTS SCORE'!$B$10:$AI$39,30,FALSE)</f>
        <v>0</v>
      </c>
      <c r="E121" s="108">
        <f>VLOOKUP(C92,'POINTS SCORE'!$B$39:$AI$78,30,FALSE)</f>
        <v>0</v>
      </c>
      <c r="F121" s="110">
        <v>29</v>
      </c>
      <c r="G121" s="191"/>
      <c r="H121" s="108" t="e">
        <f>VLOOKUP(G92,'POINTS SCORE'!$B$10:$AI$39,30,FALSE)</f>
        <v>#N/A</v>
      </c>
      <c r="I121" s="108" t="e">
        <f>VLOOKUP(G92,'POINTS SCORE'!$B$39:$AI$78,30,FALSE)</f>
        <v>#N/A</v>
      </c>
      <c r="J121" s="110">
        <v>29</v>
      </c>
      <c r="K121" s="191"/>
      <c r="L121" s="108" t="e">
        <f>VLOOKUP(K92,'POINTS SCORE'!$B$10:$AI$39,30,FALSE)</f>
        <v>#N/A</v>
      </c>
      <c r="M121" s="108" t="e">
        <f>VLOOKUP(K92,'POINTS SCORE'!$B$39:$AI$78,30,FALSE)</f>
        <v>#N/A</v>
      </c>
      <c r="N121" s="110">
        <v>29</v>
      </c>
      <c r="O121" s="191"/>
      <c r="P121" s="99" t="e">
        <f>VLOOKUP(O92,'POINTS SCORE'!$B$10:$AI$39,30,FALSE)</f>
        <v>#N/A</v>
      </c>
      <c r="Q121" s="99" t="e">
        <f>VLOOKUP(O92,'POINTS SCORE'!$B$39:$AI$78,30,FALSE)</f>
        <v>#N/A</v>
      </c>
      <c r="R121" s="102">
        <v>29</v>
      </c>
      <c r="S121" s="191"/>
      <c r="T121" s="99" t="e">
        <f>VLOOKUP(S92,'POINTS SCORE'!$B$10:$AI$39,30,FALSE)</f>
        <v>#N/A</v>
      </c>
      <c r="U121" s="99" t="e">
        <f>VLOOKUP(S92,'POINTS SCORE'!$B$39:$AI$78,30,FALSE)</f>
        <v>#N/A</v>
      </c>
      <c r="V121" s="102">
        <v>29</v>
      </c>
      <c r="W121" s="209"/>
      <c r="X121" s="210" t="e">
        <f>VLOOKUP(W92,'POINTS SCORE'!$B$10:$AI$39,30,FALSE)</f>
        <v>#N/A</v>
      </c>
      <c r="Y121" s="103" t="e">
        <f>VLOOKUP(W92,'POINTS SCORE'!$B$39:$AI$78,30,FALSE)</f>
        <v>#N/A</v>
      </c>
    </row>
    <row r="122" spans="2:25">
      <c r="B122" s="102">
        <v>30</v>
      </c>
      <c r="C122" s="191"/>
      <c r="D122" s="99">
        <f>VLOOKUP(C92,'POINTS SCORE'!$B$10:$AI$39,31,FALSE)</f>
        <v>0</v>
      </c>
      <c r="E122" s="108">
        <f>VLOOKUP(C92,'POINTS SCORE'!$B$39:$AI$78,31,FALSE)</f>
        <v>0</v>
      </c>
      <c r="F122" s="110">
        <v>30</v>
      </c>
      <c r="G122" s="191"/>
      <c r="H122" s="108" t="e">
        <f>VLOOKUP(G92,'POINTS SCORE'!$B$10:$AI$39,31,FALSE)</f>
        <v>#N/A</v>
      </c>
      <c r="I122" s="108" t="e">
        <f>VLOOKUP(G92,'POINTS SCORE'!$B$39:$AI$78,31,FALSE)</f>
        <v>#N/A</v>
      </c>
      <c r="J122" s="110">
        <v>30</v>
      </c>
      <c r="K122" s="191"/>
      <c r="L122" s="108" t="e">
        <f>VLOOKUP(K92,'POINTS SCORE'!$B$10:$AI$39,31,FALSE)</f>
        <v>#N/A</v>
      </c>
      <c r="M122" s="108" t="e">
        <f>VLOOKUP(K92,'POINTS SCORE'!$B$39:$AI$78,31,FALSE)</f>
        <v>#N/A</v>
      </c>
      <c r="N122" s="110">
        <v>30</v>
      </c>
      <c r="O122" s="191"/>
      <c r="P122" s="99" t="e">
        <f>VLOOKUP(O92,'POINTS SCORE'!$B$10:$AI$39,31,FALSE)</f>
        <v>#N/A</v>
      </c>
      <c r="Q122" s="99" t="e">
        <f>VLOOKUP(O92,'POINTS SCORE'!$B$39:$AI$78,31,FALSE)</f>
        <v>#N/A</v>
      </c>
      <c r="R122" s="102">
        <v>30</v>
      </c>
      <c r="S122" s="191"/>
      <c r="T122" s="99" t="e">
        <f>VLOOKUP(S92,'POINTS SCORE'!$B$10:$AI$39,31,FALSE)</f>
        <v>#N/A</v>
      </c>
      <c r="U122" s="99" t="e">
        <f>VLOOKUP(S92,'POINTS SCORE'!$B$39:$AI$78,31,FALSE)</f>
        <v>#N/A</v>
      </c>
      <c r="V122" s="102">
        <v>30</v>
      </c>
      <c r="W122" s="209"/>
      <c r="X122" s="210" t="e">
        <f>VLOOKUP(W92,'POINTS SCORE'!$B$10:$AI$39,31,FALSE)</f>
        <v>#N/A</v>
      </c>
      <c r="Y122" s="103" t="e">
        <f>VLOOKUP(W92,'POINTS SCORE'!$B$39:$AI$78,31,FALSE)</f>
        <v>#N/A</v>
      </c>
    </row>
    <row r="123" spans="2:25">
      <c r="B123" s="102" t="s">
        <v>149</v>
      </c>
      <c r="C123" s="191" t="s">
        <v>195</v>
      </c>
      <c r="D123" s="99">
        <f>VLOOKUP(C92,'POINTS SCORE'!$B$10:$AI$39,32,FALSE)</f>
        <v>14</v>
      </c>
      <c r="E123" s="108">
        <f>VLOOKUP(C92,'POINTS SCORE'!$B$39:$AI$78,32,FALSE)</f>
        <v>14</v>
      </c>
      <c r="F123" s="110" t="s">
        <v>149</v>
      </c>
      <c r="G123" s="191"/>
      <c r="H123" s="108" t="e">
        <f>VLOOKUP(G92,'POINTS SCORE'!$B$10:$AI$39,32,FALSE)</f>
        <v>#N/A</v>
      </c>
      <c r="I123" s="108" t="e">
        <f>VLOOKUP(G92,'POINTS SCORE'!$B$39:$AI$78,32,FALSE)</f>
        <v>#N/A</v>
      </c>
      <c r="J123" s="110" t="s">
        <v>149</v>
      </c>
      <c r="K123" s="191"/>
      <c r="L123" s="108" t="e">
        <f>VLOOKUP(K92,'POINTS SCORE'!$B$10:$AI$39,32,FALSE)</f>
        <v>#N/A</v>
      </c>
      <c r="M123" s="108" t="e">
        <f>VLOOKUP(K92,'POINTS SCORE'!$B$39:$AI$78,32,FALSE)</f>
        <v>#N/A</v>
      </c>
      <c r="N123" s="110" t="s">
        <v>149</v>
      </c>
      <c r="O123" s="191"/>
      <c r="P123" s="99" t="e">
        <f>VLOOKUP(O92,'POINTS SCORE'!$B$10:$AI$39,32,FALSE)</f>
        <v>#N/A</v>
      </c>
      <c r="Q123" s="99" t="e">
        <f>VLOOKUP(O92,'POINTS SCORE'!$B$39:$AI$78,32,FALSE)</f>
        <v>#N/A</v>
      </c>
      <c r="R123" s="102" t="s">
        <v>149</v>
      </c>
      <c r="S123" s="191"/>
      <c r="T123" s="99" t="e">
        <f>VLOOKUP(S92,'POINTS SCORE'!$B$10:$AI$39,32,FALSE)</f>
        <v>#N/A</v>
      </c>
      <c r="U123" s="99" t="e">
        <f>VLOOKUP(S92,'POINTS SCORE'!$B$39:$AI$78,32,FALSE)</f>
        <v>#N/A</v>
      </c>
      <c r="V123" s="102" t="s">
        <v>149</v>
      </c>
      <c r="W123" s="209"/>
      <c r="X123" s="210" t="e">
        <f>VLOOKUP(W92,'POINTS SCORE'!$B$10:$AI$39,32,FALSE)</f>
        <v>#N/A</v>
      </c>
      <c r="Y123" s="103" t="e">
        <f>VLOOKUP(W92,'POINTS SCORE'!$B$39:$AI$78,32,FALSE)</f>
        <v>#N/A</v>
      </c>
    </row>
    <row r="124" spans="2:25">
      <c r="B124" s="102" t="s">
        <v>149</v>
      </c>
      <c r="C124" s="191" t="s">
        <v>196</v>
      </c>
      <c r="D124" s="99">
        <f>VLOOKUP(C92,'POINTS SCORE'!$B$10:$AI$39,32,FALSE)</f>
        <v>14</v>
      </c>
      <c r="E124" s="108">
        <f>VLOOKUP(C92,'POINTS SCORE'!$B$39:$AI$78,32,FALSE)</f>
        <v>14</v>
      </c>
      <c r="F124" s="110" t="s">
        <v>149</v>
      </c>
      <c r="G124" s="191"/>
      <c r="H124" s="108" t="e">
        <f>VLOOKUP(G92,'POINTS SCORE'!$B$10:$AI$39,32,FALSE)</f>
        <v>#N/A</v>
      </c>
      <c r="I124" s="108" t="e">
        <f>VLOOKUP(G92,'POINTS SCORE'!$B$39:$AI$78,32,FALSE)</f>
        <v>#N/A</v>
      </c>
      <c r="J124" s="110" t="s">
        <v>149</v>
      </c>
      <c r="K124" s="191"/>
      <c r="L124" s="108" t="e">
        <f>VLOOKUP(K92,'POINTS SCORE'!$B$10:$AI$39,32,FALSE)</f>
        <v>#N/A</v>
      </c>
      <c r="M124" s="108" t="e">
        <f>VLOOKUP(K92,'POINTS SCORE'!$B$39:$AI$78,32,FALSE)</f>
        <v>#N/A</v>
      </c>
      <c r="N124" s="110" t="s">
        <v>149</v>
      </c>
      <c r="O124" s="191"/>
      <c r="P124" s="99" t="e">
        <f>VLOOKUP(O92,'POINTS SCORE'!$B$10:$AI$39,32,FALSE)</f>
        <v>#N/A</v>
      </c>
      <c r="Q124" s="99" t="e">
        <f>VLOOKUP(O92,'POINTS SCORE'!$B$39:$AI$78,32,FALSE)</f>
        <v>#N/A</v>
      </c>
      <c r="R124" s="102" t="s">
        <v>149</v>
      </c>
      <c r="S124" s="191"/>
      <c r="T124" s="99" t="e">
        <f>VLOOKUP(S92,'POINTS SCORE'!$B$10:$AI$39,32,FALSE)</f>
        <v>#N/A</v>
      </c>
      <c r="U124" s="99" t="e">
        <f>VLOOKUP(S92,'POINTS SCORE'!$B$39:$AI$78,32,FALSE)</f>
        <v>#N/A</v>
      </c>
      <c r="V124" s="102" t="s">
        <v>149</v>
      </c>
      <c r="W124" s="209"/>
      <c r="X124" s="210" t="e">
        <f>VLOOKUP(W92,'POINTS SCORE'!$B$10:$AI$39,32,FALSE)</f>
        <v>#N/A</v>
      </c>
      <c r="Y124" s="103" t="e">
        <f>VLOOKUP(W92,'POINTS SCORE'!$B$39:$AI$78,32,FALSE)</f>
        <v>#N/A</v>
      </c>
    </row>
    <row r="125" spans="2:25">
      <c r="B125" s="102" t="s">
        <v>149</v>
      </c>
      <c r="C125" s="191"/>
      <c r="D125" s="99">
        <f>VLOOKUP(C92,'POINTS SCORE'!$B$10:$AI$39,32,FALSE)</f>
        <v>14</v>
      </c>
      <c r="E125" s="108">
        <f>VLOOKUP(C92,'POINTS SCORE'!$B$39:$AI$78,32,FALSE)</f>
        <v>14</v>
      </c>
      <c r="F125" s="110" t="s">
        <v>149</v>
      </c>
      <c r="G125" s="191"/>
      <c r="H125" s="108" t="e">
        <f>VLOOKUP(G92,'POINTS SCORE'!$B$10:$AI$39,32,FALSE)</f>
        <v>#N/A</v>
      </c>
      <c r="I125" s="108" t="e">
        <f>VLOOKUP(G92,'POINTS SCORE'!$B$39:$AI$78,32,FALSE)</f>
        <v>#N/A</v>
      </c>
      <c r="J125" s="110" t="s">
        <v>149</v>
      </c>
      <c r="K125" s="191"/>
      <c r="L125" s="108" t="e">
        <f>VLOOKUP(K92,'POINTS SCORE'!$B$10:$AI$39,32,FALSE)</f>
        <v>#N/A</v>
      </c>
      <c r="M125" s="108" t="e">
        <f>VLOOKUP(K92,'POINTS SCORE'!$B$39:$AI$78,32,FALSE)</f>
        <v>#N/A</v>
      </c>
      <c r="N125" s="110" t="s">
        <v>149</v>
      </c>
      <c r="O125" s="191"/>
      <c r="P125" s="99" t="e">
        <f>VLOOKUP(O92,'POINTS SCORE'!$B$10:$AI$39,32,FALSE)</f>
        <v>#N/A</v>
      </c>
      <c r="Q125" s="99" t="e">
        <f>VLOOKUP(O92,'POINTS SCORE'!$B$39:$AI$78,32,FALSE)</f>
        <v>#N/A</v>
      </c>
      <c r="R125" s="102" t="s">
        <v>149</v>
      </c>
      <c r="S125" s="191"/>
      <c r="T125" s="99" t="e">
        <f>VLOOKUP(S92,'POINTS SCORE'!$B$10:$AI$39,32,FALSE)</f>
        <v>#N/A</v>
      </c>
      <c r="U125" s="99" t="e">
        <f>VLOOKUP(S92,'POINTS SCORE'!$B$39:$AI$78,32,FALSE)</f>
        <v>#N/A</v>
      </c>
      <c r="V125" s="102" t="s">
        <v>149</v>
      </c>
      <c r="W125" s="209"/>
      <c r="X125" s="210" t="e">
        <f>VLOOKUP(W92,'POINTS SCORE'!$B$10:$AI$39,32,FALSE)</f>
        <v>#N/A</v>
      </c>
      <c r="Y125" s="103" t="e">
        <f>VLOOKUP(W92,'POINTS SCORE'!$B$39:$AI$78,32,FALSE)</f>
        <v>#N/A</v>
      </c>
    </row>
    <row r="126" spans="2:25">
      <c r="B126" s="102" t="s">
        <v>149</v>
      </c>
      <c r="C126" s="191"/>
      <c r="D126" s="99">
        <f>VLOOKUP(C92,'POINTS SCORE'!$B$10:$AI$39,32,FALSE)</f>
        <v>14</v>
      </c>
      <c r="E126" s="108">
        <f>VLOOKUP(C92,'POINTS SCORE'!$B$39:$AI$78,32,FALSE)</f>
        <v>14</v>
      </c>
      <c r="F126" s="110" t="s">
        <v>149</v>
      </c>
      <c r="G126" s="191"/>
      <c r="H126" s="108" t="e">
        <f>VLOOKUP(G92,'POINTS SCORE'!$B$10:$AI$39,32,FALSE)</f>
        <v>#N/A</v>
      </c>
      <c r="I126" s="108" t="e">
        <f>VLOOKUP(G92,'POINTS SCORE'!$B$39:$AI$78,32,FALSE)</f>
        <v>#N/A</v>
      </c>
      <c r="J126" s="110" t="s">
        <v>149</v>
      </c>
      <c r="K126" s="191"/>
      <c r="L126" s="108" t="e">
        <f>VLOOKUP(K92,'POINTS SCORE'!$B$10:$AI$39,32,FALSE)</f>
        <v>#N/A</v>
      </c>
      <c r="M126" s="108" t="e">
        <f>VLOOKUP(K92,'POINTS SCORE'!$B$39:$AI$78,32,FALSE)</f>
        <v>#N/A</v>
      </c>
      <c r="N126" s="110" t="s">
        <v>149</v>
      </c>
      <c r="O126" s="191"/>
      <c r="P126" s="99" t="e">
        <f>VLOOKUP(O92,'POINTS SCORE'!$B$10:$AI$39,32,FALSE)</f>
        <v>#N/A</v>
      </c>
      <c r="Q126" s="99" t="e">
        <f>VLOOKUP(O92,'POINTS SCORE'!$B$39:$AI$78,32,FALSE)</f>
        <v>#N/A</v>
      </c>
      <c r="R126" s="102" t="s">
        <v>149</v>
      </c>
      <c r="S126" s="191"/>
      <c r="T126" s="99" t="e">
        <f>VLOOKUP(S92,'POINTS SCORE'!$B$10:$AI$39,32,FALSE)</f>
        <v>#N/A</v>
      </c>
      <c r="U126" s="99" t="e">
        <f>VLOOKUP(S92,'POINTS SCORE'!$B$39:$AI$78,32,FALSE)</f>
        <v>#N/A</v>
      </c>
      <c r="V126" s="102" t="s">
        <v>149</v>
      </c>
      <c r="W126" s="209"/>
      <c r="X126" s="210" t="e">
        <f>VLOOKUP(W92,'POINTS SCORE'!$B$10:$AI$39,32,FALSE)</f>
        <v>#N/A</v>
      </c>
      <c r="Y126" s="103" t="e">
        <f>VLOOKUP(W92,'POINTS SCORE'!$B$39:$AI$78,32,FALSE)</f>
        <v>#N/A</v>
      </c>
    </row>
    <row r="127" spans="2:25">
      <c r="B127" s="102" t="s">
        <v>149</v>
      </c>
      <c r="C127" s="191"/>
      <c r="D127" s="99">
        <f>VLOOKUP(C92,'POINTS SCORE'!$B$10:$AI$39,32,FALSE)</f>
        <v>14</v>
      </c>
      <c r="E127" s="108">
        <f>VLOOKUP(C92,'POINTS SCORE'!$B$39:$AI$78,32,FALSE)</f>
        <v>14</v>
      </c>
      <c r="F127" s="110" t="s">
        <v>149</v>
      </c>
      <c r="G127" s="191"/>
      <c r="H127" s="108" t="e">
        <f>VLOOKUP(G92,'POINTS SCORE'!$B$10:$AI$39,32,FALSE)</f>
        <v>#N/A</v>
      </c>
      <c r="I127" s="108" t="e">
        <f>VLOOKUP(G92,'POINTS SCORE'!$B$39:$AI$78,32,FALSE)</f>
        <v>#N/A</v>
      </c>
      <c r="J127" s="110" t="s">
        <v>149</v>
      </c>
      <c r="K127" s="191"/>
      <c r="L127" s="108" t="e">
        <f>VLOOKUP(K92,'POINTS SCORE'!$B$10:$AI$39,32,FALSE)</f>
        <v>#N/A</v>
      </c>
      <c r="M127" s="108" t="e">
        <f>VLOOKUP(K92,'POINTS SCORE'!$B$39:$AI$78,32,FALSE)</f>
        <v>#N/A</v>
      </c>
      <c r="N127" s="110" t="s">
        <v>149</v>
      </c>
      <c r="O127" s="191"/>
      <c r="P127" s="99" t="e">
        <f>VLOOKUP(O92,'POINTS SCORE'!$B$10:$AI$39,32,FALSE)</f>
        <v>#N/A</v>
      </c>
      <c r="Q127" s="99" t="e">
        <f>VLOOKUP(O92,'POINTS SCORE'!$B$39:$AI$78,32,FALSE)</f>
        <v>#N/A</v>
      </c>
      <c r="R127" s="102" t="s">
        <v>149</v>
      </c>
      <c r="S127" s="191"/>
      <c r="T127" s="99" t="e">
        <f>VLOOKUP(S92,'POINTS SCORE'!$B$10:$AI$39,32,FALSE)</f>
        <v>#N/A</v>
      </c>
      <c r="U127" s="99" t="e">
        <f>VLOOKUP(S92,'POINTS SCORE'!$B$39:$AI$78,32,FALSE)</f>
        <v>#N/A</v>
      </c>
      <c r="V127" s="102" t="s">
        <v>149</v>
      </c>
      <c r="W127" s="209"/>
      <c r="X127" s="210" t="e">
        <f>VLOOKUP(W92,'POINTS SCORE'!$B$10:$AI$39,32,FALSE)</f>
        <v>#N/A</v>
      </c>
      <c r="Y127" s="103" t="e">
        <f>VLOOKUP(W92,'POINTS SCORE'!$B$39:$AI$78,32,FALSE)</f>
        <v>#N/A</v>
      </c>
    </row>
    <row r="128" spans="2:25">
      <c r="B128" s="102" t="s">
        <v>149</v>
      </c>
      <c r="C128" s="191"/>
      <c r="D128" s="99">
        <f>VLOOKUP(C92,'POINTS SCORE'!$B$10:$AI$39,32,FALSE)</f>
        <v>14</v>
      </c>
      <c r="E128" s="108">
        <f>VLOOKUP(C92,'POINTS SCORE'!$B$39:$AI$78,32,FALSE)</f>
        <v>14</v>
      </c>
      <c r="F128" s="110" t="s">
        <v>149</v>
      </c>
      <c r="G128" s="191"/>
      <c r="H128" s="108" t="e">
        <f>VLOOKUP(G92,'POINTS SCORE'!$B$10:$AI$39,32,FALSE)</f>
        <v>#N/A</v>
      </c>
      <c r="I128" s="108" t="e">
        <f>VLOOKUP(G92,'POINTS SCORE'!$B$39:$AI$78,32,FALSE)</f>
        <v>#N/A</v>
      </c>
      <c r="J128" s="110" t="s">
        <v>149</v>
      </c>
      <c r="K128" s="191"/>
      <c r="L128" s="108" t="e">
        <f>VLOOKUP(K92,'POINTS SCORE'!$B$10:$AI$39,32,FALSE)</f>
        <v>#N/A</v>
      </c>
      <c r="M128" s="108" t="e">
        <f>VLOOKUP(K92,'POINTS SCORE'!$B$39:$AI$78,32,FALSE)</f>
        <v>#N/A</v>
      </c>
      <c r="N128" s="110" t="s">
        <v>149</v>
      </c>
      <c r="O128" s="191"/>
      <c r="P128" s="99" t="e">
        <f>VLOOKUP(O92,'POINTS SCORE'!$B$10:$AI$39,32,FALSE)</f>
        <v>#N/A</v>
      </c>
      <c r="Q128" s="99" t="e">
        <f>VLOOKUP(O92,'POINTS SCORE'!$B$39:$AI$78,32,FALSE)</f>
        <v>#N/A</v>
      </c>
      <c r="R128" s="102" t="s">
        <v>149</v>
      </c>
      <c r="S128" s="191"/>
      <c r="T128" s="99" t="e">
        <f>VLOOKUP(S92,'POINTS SCORE'!$B$10:$AI$39,32,FALSE)</f>
        <v>#N/A</v>
      </c>
      <c r="U128" s="99" t="e">
        <f>VLOOKUP(S92,'POINTS SCORE'!$B$39:$AI$78,32,FALSE)</f>
        <v>#N/A</v>
      </c>
      <c r="V128" s="102" t="s">
        <v>149</v>
      </c>
      <c r="W128" s="209"/>
      <c r="X128" s="210" t="e">
        <f>VLOOKUP(W92,'POINTS SCORE'!$B$10:$AI$39,32,FALSE)</f>
        <v>#N/A</v>
      </c>
      <c r="Y128" s="103" t="e">
        <f>VLOOKUP(W92,'POINTS SCORE'!$B$39:$AI$78,32,FALSE)</f>
        <v>#N/A</v>
      </c>
    </row>
    <row r="129" spans="2:25">
      <c r="B129" s="102" t="s">
        <v>149</v>
      </c>
      <c r="C129" s="191"/>
      <c r="D129" s="99">
        <f>VLOOKUP(C92,'POINTS SCORE'!$B$10:$AI$39,32,FALSE)</f>
        <v>14</v>
      </c>
      <c r="E129" s="108">
        <f>VLOOKUP(C92,'POINTS SCORE'!$B$39:$AI$78,33,FALSE)</f>
        <v>14</v>
      </c>
      <c r="F129" s="110" t="s">
        <v>150</v>
      </c>
      <c r="G129" s="191"/>
      <c r="H129" s="108" t="e">
        <f>VLOOKUP(G92,'POINTS SCORE'!$B$10:$AI$39,33,FALSE)</f>
        <v>#N/A</v>
      </c>
      <c r="I129" s="108" t="e">
        <f>VLOOKUP(G92,'POINTS SCORE'!$B$39:$AI$78,33,FALSE)</f>
        <v>#N/A</v>
      </c>
      <c r="J129" s="110" t="s">
        <v>150</v>
      </c>
      <c r="K129" s="191"/>
      <c r="L129" s="108" t="e">
        <f>VLOOKUP(K92,'POINTS SCORE'!$B$10:$AI$39,33,FALSE)</f>
        <v>#N/A</v>
      </c>
      <c r="M129" s="108" t="e">
        <f>VLOOKUP(K92,'POINTS SCORE'!$B$39:$AI$78,33,FALSE)</f>
        <v>#N/A</v>
      </c>
      <c r="N129" s="110" t="s">
        <v>150</v>
      </c>
      <c r="O129" s="191"/>
      <c r="P129" s="99" t="e">
        <f>VLOOKUP(O92,'POINTS SCORE'!$B$10:$AI$39,33,FALSE)</f>
        <v>#N/A</v>
      </c>
      <c r="Q129" s="99" t="e">
        <f>VLOOKUP(O92,'POINTS SCORE'!$B$39:$AI$78,33,FALSE)</f>
        <v>#N/A</v>
      </c>
      <c r="R129" s="102" t="s">
        <v>150</v>
      </c>
      <c r="S129" s="191"/>
      <c r="T129" s="99" t="e">
        <f>VLOOKUP(S92,'POINTS SCORE'!$B$10:$AI$39,33,FALSE)</f>
        <v>#N/A</v>
      </c>
      <c r="U129" s="99" t="e">
        <f>VLOOKUP(S92,'POINTS SCORE'!$B$39:$AI$78,33,FALSE)</f>
        <v>#N/A</v>
      </c>
      <c r="V129" s="102" t="s">
        <v>150</v>
      </c>
      <c r="W129" s="209"/>
      <c r="X129" s="210" t="e">
        <f>VLOOKUP(W92,'POINTS SCORE'!$B$10:$AI$39,33,FALSE)</f>
        <v>#N/A</v>
      </c>
      <c r="Y129" s="103" t="e">
        <f>VLOOKUP(W92,'POINTS SCORE'!$B$39:$AI$78,33,FALSE)</f>
        <v>#N/A</v>
      </c>
    </row>
    <row r="130" spans="2:25">
      <c r="B130" s="102" t="s">
        <v>150</v>
      </c>
      <c r="C130" s="191"/>
      <c r="D130" s="99">
        <f>VLOOKUP(C92,'POINTS SCORE'!$B$10:$AI$39,33,FALSE)</f>
        <v>14</v>
      </c>
      <c r="E130" s="108">
        <f>VLOOKUP(C92,'POINTS SCORE'!$B$39:$AI$78,33,FALSE)</f>
        <v>14</v>
      </c>
      <c r="F130" s="110" t="s">
        <v>150</v>
      </c>
      <c r="G130" s="191"/>
      <c r="H130" s="108" t="e">
        <f>VLOOKUP(G92,'POINTS SCORE'!$B$10:$AI$39,33,FALSE)</f>
        <v>#N/A</v>
      </c>
      <c r="I130" s="108" t="e">
        <f>VLOOKUP(G92,'POINTS SCORE'!$B$39:$AI$78,33,FALSE)</f>
        <v>#N/A</v>
      </c>
      <c r="J130" s="110" t="s">
        <v>150</v>
      </c>
      <c r="K130" s="191"/>
      <c r="L130" s="108" t="e">
        <f>VLOOKUP(K92,'POINTS SCORE'!$B$10:$AI$39,33,FALSE)</f>
        <v>#N/A</v>
      </c>
      <c r="M130" s="108" t="e">
        <f>VLOOKUP(K92,'POINTS SCORE'!$B$39:$AI$78,33,FALSE)</f>
        <v>#N/A</v>
      </c>
      <c r="N130" s="110" t="s">
        <v>150</v>
      </c>
      <c r="O130" s="191"/>
      <c r="P130" s="99" t="e">
        <f>VLOOKUP(O92,'POINTS SCORE'!$B$10:$AI$39,33,FALSE)</f>
        <v>#N/A</v>
      </c>
      <c r="Q130" s="99" t="e">
        <f>VLOOKUP(O92,'POINTS SCORE'!$B$39:$AI$78,33,FALSE)</f>
        <v>#N/A</v>
      </c>
      <c r="R130" s="102" t="s">
        <v>150</v>
      </c>
      <c r="S130" s="191"/>
      <c r="T130" s="99" t="e">
        <f>VLOOKUP(S92,'POINTS SCORE'!$B$10:$AI$39,33,FALSE)</f>
        <v>#N/A</v>
      </c>
      <c r="U130" s="99" t="e">
        <f>VLOOKUP(S92,'POINTS SCORE'!$B$39:$AI$78,33,FALSE)</f>
        <v>#N/A</v>
      </c>
      <c r="V130" s="102" t="s">
        <v>150</v>
      </c>
      <c r="W130" s="209"/>
      <c r="X130" s="210" t="e">
        <f>VLOOKUP(W92,'POINTS SCORE'!$B$10:$AI$39,33,FALSE)</f>
        <v>#N/A</v>
      </c>
      <c r="Y130" s="103" t="e">
        <f>VLOOKUP(W92,'POINTS SCORE'!$B$39:$AI$78,33,FALSE)</f>
        <v>#N/A</v>
      </c>
    </row>
    <row r="131" spans="2:25">
      <c r="B131" s="102" t="s">
        <v>150</v>
      </c>
      <c r="C131" s="191"/>
      <c r="D131" s="99">
        <f>VLOOKUP(C92,'POINTS SCORE'!$B$10:$AI$39,33,FALSE)</f>
        <v>14</v>
      </c>
      <c r="E131" s="108">
        <f>VLOOKUP(C92,'POINTS SCORE'!$B$39:$AI$78,33,FALSE)</f>
        <v>14</v>
      </c>
      <c r="F131" s="110" t="s">
        <v>150</v>
      </c>
      <c r="G131" s="191"/>
      <c r="H131" s="108" t="e">
        <f>VLOOKUP(G92,'POINTS SCORE'!$B$10:$AI$39,33,FALSE)</f>
        <v>#N/A</v>
      </c>
      <c r="I131" s="108" t="e">
        <f>VLOOKUP(G92,'POINTS SCORE'!$B$39:$AI$78,33,FALSE)</f>
        <v>#N/A</v>
      </c>
      <c r="J131" s="110" t="s">
        <v>150</v>
      </c>
      <c r="K131" s="191"/>
      <c r="L131" s="108" t="e">
        <f>VLOOKUP(K92,'POINTS SCORE'!$B$10:$AI$39,33,FALSE)</f>
        <v>#N/A</v>
      </c>
      <c r="M131" s="108" t="e">
        <f>VLOOKUP(K92,'POINTS SCORE'!$B$39:$AI$78,33,FALSE)</f>
        <v>#N/A</v>
      </c>
      <c r="N131" s="110" t="s">
        <v>150</v>
      </c>
      <c r="O131" s="191"/>
      <c r="P131" s="99" t="e">
        <f>VLOOKUP(O92,'POINTS SCORE'!$B$10:$AI$39,33,FALSE)</f>
        <v>#N/A</v>
      </c>
      <c r="Q131" s="99" t="e">
        <f>VLOOKUP(O92,'POINTS SCORE'!$B$39:$AI$78,33,FALSE)</f>
        <v>#N/A</v>
      </c>
      <c r="R131" s="102" t="s">
        <v>150</v>
      </c>
      <c r="S131" s="191"/>
      <c r="T131" s="99" t="e">
        <f>VLOOKUP(S92,'POINTS SCORE'!$B$10:$AI$39,33,FALSE)</f>
        <v>#N/A</v>
      </c>
      <c r="U131" s="99" t="e">
        <f>VLOOKUP(S92,'POINTS SCORE'!$B$39:$AI$78,33,FALSE)</f>
        <v>#N/A</v>
      </c>
      <c r="V131" s="102" t="s">
        <v>150</v>
      </c>
      <c r="W131" s="209"/>
      <c r="X131" s="210" t="e">
        <f>VLOOKUP(W92,'POINTS SCORE'!$B$10:$AI$39,33,FALSE)</f>
        <v>#N/A</v>
      </c>
      <c r="Y131" s="103" t="e">
        <f>VLOOKUP(W92,'POINTS SCORE'!$B$39:$AI$78,33,FALSE)</f>
        <v>#N/A</v>
      </c>
    </row>
    <row r="132" spans="2:25">
      <c r="B132" s="102" t="s">
        <v>151</v>
      </c>
      <c r="C132" s="191"/>
      <c r="D132" s="99">
        <f>VLOOKUP(C92,'POINTS SCORE'!$B$10:$AI$39,34,FALSE)</f>
        <v>0</v>
      </c>
      <c r="E132" s="108">
        <f>VLOOKUP(C92,'POINTS SCORE'!$B$39:$AI$78,34,FALSE)</f>
        <v>0</v>
      </c>
      <c r="F132" s="110" t="s">
        <v>151</v>
      </c>
      <c r="G132" s="191"/>
      <c r="H132" s="108" t="e">
        <f>VLOOKUP(G92,'POINTS SCORE'!$B$10:$AI$39,34,FALSE)</f>
        <v>#N/A</v>
      </c>
      <c r="I132" s="108" t="e">
        <f>VLOOKUP(G92,'POINTS SCORE'!$B$39:$AI$78,34,FALSE)</f>
        <v>#N/A</v>
      </c>
      <c r="J132" s="110" t="s">
        <v>151</v>
      </c>
      <c r="K132" s="191"/>
      <c r="L132" s="108" t="e">
        <f>VLOOKUP(K92,'POINTS SCORE'!$B$10:$AI$39,34,FALSE)</f>
        <v>#N/A</v>
      </c>
      <c r="M132" s="108" t="e">
        <f>VLOOKUP(K92,'POINTS SCORE'!$B$39:$AI$78,34,FALSE)</f>
        <v>#N/A</v>
      </c>
      <c r="N132" s="110" t="s">
        <v>151</v>
      </c>
      <c r="O132" s="191"/>
      <c r="P132" s="99" t="e">
        <f>VLOOKUP(O92,'POINTS SCORE'!$B$10:$AI$39,34,FALSE)</f>
        <v>#N/A</v>
      </c>
      <c r="Q132" s="99" t="e">
        <f>VLOOKUP(O92,'POINTS SCORE'!$B$39:$AI$78,34,FALSE)</f>
        <v>#N/A</v>
      </c>
      <c r="R132" s="102" t="s">
        <v>151</v>
      </c>
      <c r="S132" s="191"/>
      <c r="T132" s="99" t="e">
        <f>VLOOKUP(S92,'POINTS SCORE'!$B$10:$AI$39,34,FALSE)</f>
        <v>#N/A</v>
      </c>
      <c r="U132" s="99" t="e">
        <f>VLOOKUP(S92,'POINTS SCORE'!$B$39:$AI$78,34,FALSE)</f>
        <v>#N/A</v>
      </c>
      <c r="V132" s="102" t="s">
        <v>151</v>
      </c>
      <c r="W132" s="209"/>
      <c r="X132" s="210" t="e">
        <f>VLOOKUP(W92,'POINTS SCORE'!$B$10:$AI$39,34,FALSE)</f>
        <v>#N/A</v>
      </c>
      <c r="Y132" s="103" t="e">
        <f>VLOOKUP(W92,'POINTS SCORE'!$B$39:$AI$78,34,FALSE)</f>
        <v>#N/A</v>
      </c>
    </row>
    <row r="133" spans="2:25">
      <c r="B133" s="102" t="s">
        <v>151</v>
      </c>
      <c r="C133" s="191"/>
      <c r="D133" s="99">
        <f>VLOOKUP(C92,'POINTS SCORE'!$B$10:$AI$39,34,FALSE)</f>
        <v>0</v>
      </c>
      <c r="E133" s="108">
        <f>VLOOKUP(C92,'POINTS SCORE'!$B$39:$AI$78,34,FALSE)</f>
        <v>0</v>
      </c>
      <c r="F133" s="110" t="s">
        <v>151</v>
      </c>
      <c r="G133" s="191"/>
      <c r="H133" s="108" t="e">
        <f>VLOOKUP(G92,'POINTS SCORE'!$B$10:$AI$39,34,FALSE)</f>
        <v>#N/A</v>
      </c>
      <c r="I133" s="108" t="e">
        <f>VLOOKUP(G92,'POINTS SCORE'!$B$39:$AI$78,34,FALSE)</f>
        <v>#N/A</v>
      </c>
      <c r="J133" s="110" t="s">
        <v>151</v>
      </c>
      <c r="K133" s="191"/>
      <c r="L133" s="108" t="e">
        <f>VLOOKUP(K92,'POINTS SCORE'!$B$10:$AI$39,34,FALSE)</f>
        <v>#N/A</v>
      </c>
      <c r="M133" s="108" t="e">
        <f>VLOOKUP(K92,'POINTS SCORE'!$B$39:$AI$78,34,FALSE)</f>
        <v>#N/A</v>
      </c>
      <c r="N133" s="110" t="s">
        <v>151</v>
      </c>
      <c r="O133" s="191"/>
      <c r="P133" s="99" t="e">
        <f>VLOOKUP(O92,'POINTS SCORE'!$B$10:$AI$39,34,FALSE)</f>
        <v>#N/A</v>
      </c>
      <c r="Q133" s="99" t="e">
        <f>VLOOKUP(O92,'POINTS SCORE'!$B$39:$AI$78,34,FALSE)</f>
        <v>#N/A</v>
      </c>
      <c r="R133" s="102" t="s">
        <v>151</v>
      </c>
      <c r="S133" s="191"/>
      <c r="T133" s="99" t="e">
        <f>VLOOKUP(S92,'POINTS SCORE'!$B$10:$AI$39,34,FALSE)</f>
        <v>#N/A</v>
      </c>
      <c r="U133" s="99" t="e">
        <f>VLOOKUP(S92,'POINTS SCORE'!$B$39:$AI$78,34,FALSE)</f>
        <v>#N/A</v>
      </c>
      <c r="V133" s="102" t="s">
        <v>151</v>
      </c>
      <c r="W133" s="209"/>
      <c r="X133" s="210" t="e">
        <f>VLOOKUP(W92,'POINTS SCORE'!$B$10:$AI$39,34,FALSE)</f>
        <v>#N/A</v>
      </c>
      <c r="Y133" s="103" t="e">
        <f>VLOOKUP(W92,'POINTS SCORE'!$B$39:$AI$78,34,FALSE)</f>
        <v>#N/A</v>
      </c>
    </row>
    <row r="134" spans="2:25">
      <c r="B134" s="102" t="s">
        <v>151</v>
      </c>
      <c r="C134" s="191"/>
      <c r="D134" s="99">
        <f>VLOOKUP(C92,'POINTS SCORE'!$B$10:$AI$39,34,FALSE)</f>
        <v>0</v>
      </c>
      <c r="E134" s="108">
        <f>VLOOKUP(C92,'POINTS SCORE'!$B$39:$AI$78,34,FALSE)</f>
        <v>0</v>
      </c>
      <c r="F134" s="110" t="s">
        <v>151</v>
      </c>
      <c r="G134" s="191"/>
      <c r="H134" s="108" t="e">
        <f>VLOOKUP(G92,'POINTS SCORE'!$B$10:$AI$39,34,FALSE)</f>
        <v>#N/A</v>
      </c>
      <c r="I134" s="108" t="e">
        <f>VLOOKUP(G92,'POINTS SCORE'!$B$39:$AI$78,34,FALSE)</f>
        <v>#N/A</v>
      </c>
      <c r="J134" s="110" t="s">
        <v>151</v>
      </c>
      <c r="K134" s="191"/>
      <c r="L134" s="108" t="e">
        <f>VLOOKUP(K92,'POINTS SCORE'!$B$10:$AI$39,34,FALSE)</f>
        <v>#N/A</v>
      </c>
      <c r="M134" s="108" t="e">
        <f>VLOOKUP(K92,'POINTS SCORE'!$B$39:$AI$78,34,FALSE)</f>
        <v>#N/A</v>
      </c>
      <c r="N134" s="110" t="s">
        <v>151</v>
      </c>
      <c r="O134" s="191"/>
      <c r="P134" s="99" t="e">
        <f>VLOOKUP(O92,'POINTS SCORE'!$B$10:$AI$39,34,FALSE)</f>
        <v>#N/A</v>
      </c>
      <c r="Q134" s="99" t="e">
        <f>VLOOKUP(O92,'POINTS SCORE'!$B$39:$AI$78,34,FALSE)</f>
        <v>#N/A</v>
      </c>
      <c r="R134" s="102" t="s">
        <v>151</v>
      </c>
      <c r="S134" s="191"/>
      <c r="T134" s="99" t="e">
        <f>VLOOKUP(S92,'POINTS SCORE'!$B$10:$AI$39,34,FALSE)</f>
        <v>#N/A</v>
      </c>
      <c r="U134" s="99" t="e">
        <f>VLOOKUP(S92,'POINTS SCORE'!$B$39:$AI$78,34,FALSE)</f>
        <v>#N/A</v>
      </c>
      <c r="V134" s="102" t="s">
        <v>151</v>
      </c>
      <c r="W134" s="209"/>
      <c r="X134" s="210" t="e">
        <f>VLOOKUP(W92,'POINTS SCORE'!$B$10:$AI$39,34,FALSE)</f>
        <v>#N/A</v>
      </c>
      <c r="Y134" s="103" t="e">
        <f>VLOOKUP(W92,'POINTS SCORE'!$B$39:$AI$78,34,FALSE)</f>
        <v>#N/A</v>
      </c>
    </row>
    <row r="135" spans="2:25">
      <c r="B135" s="102"/>
      <c r="F135" s="110"/>
      <c r="I135" s="109"/>
      <c r="J135" s="110"/>
      <c r="M135" s="109"/>
      <c r="N135" s="110"/>
      <c r="Q135" s="103"/>
      <c r="R135" s="102"/>
      <c r="U135" s="103"/>
      <c r="V135" s="102"/>
      <c r="W135" s="210"/>
      <c r="X135" s="210"/>
      <c r="Y135" s="103"/>
    </row>
    <row r="136" spans="2:25" ht="13.5" thickBot="1">
      <c r="B136" s="145"/>
      <c r="C136" s="146"/>
      <c r="D136" s="146"/>
      <c r="E136" s="162"/>
      <c r="F136" s="165"/>
      <c r="G136" s="162"/>
      <c r="H136" s="162"/>
      <c r="I136" s="161"/>
      <c r="J136" s="165"/>
      <c r="K136" s="162"/>
      <c r="L136" s="162"/>
      <c r="M136" s="161"/>
      <c r="N136" s="165"/>
      <c r="O136" s="162"/>
      <c r="P136" s="146"/>
      <c r="Q136" s="150"/>
      <c r="R136" s="145"/>
      <c r="S136" s="146"/>
      <c r="T136" s="146"/>
      <c r="U136" s="150"/>
      <c r="V136" s="145"/>
      <c r="W136" s="146"/>
      <c r="X136" s="146"/>
      <c r="Y136" s="150"/>
    </row>
  </sheetData>
  <autoFilter ref="A5:K84"/>
  <mergeCells count="8">
    <mergeCell ref="R89:U89"/>
    <mergeCell ref="V89:Y89"/>
    <mergeCell ref="E2:F2"/>
    <mergeCell ref="B89:E89"/>
    <mergeCell ref="F89:I89"/>
    <mergeCell ref="J89:M89"/>
    <mergeCell ref="N89:Q89"/>
    <mergeCell ref="B2:C2"/>
  </mergeCells>
  <phoneticPr fontId="62" type="noConversion"/>
  <pageMargins left="0.75" right="0.75" top="1" bottom="1" header="0.5" footer="0.5"/>
  <pageSetup paperSize="9" scale="54" orientation="portrait"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E06AF1E7-69A2-4C92-AF6B-E642781AB94A}">
            <xm:f>VLOOKUP(C93,'Club Member Export'!$D:$D,1,FALSE)=C93</xm:f>
            <x14:dxf>
              <fill>
                <patternFill>
                  <bgColor rgb="FFFFFF00"/>
                </patternFill>
              </fill>
            </x14:dxf>
          </x14:cfRule>
          <xm:sqref>C93:C134 G93:G134 K93:K134 O93:O134 S93:S134 W93:W134</xm:sqref>
        </x14:conditionalFormatting>
      </x14:conditionalFormattings>
    </ext>
  </extLst>
</worksheet>
</file>

<file path=xl/worksheets/sheet13.xml><?xml version="1.0" encoding="utf-8"?>
<worksheet xmlns="http://schemas.openxmlformats.org/spreadsheetml/2006/main" xmlns:r="http://schemas.openxmlformats.org/officeDocument/2006/relationships">
  <sheetPr codeName="Sheet21111">
    <tabColor theme="4" tint="-0.249977111117893"/>
    <pageSetUpPr fitToPage="1"/>
  </sheetPr>
  <dimension ref="A1:Y136"/>
  <sheetViews>
    <sheetView workbookViewId="0">
      <selection activeCell="A6" sqref="A6"/>
    </sheetView>
  </sheetViews>
  <sheetFormatPr defaultColWidth="8.85546875" defaultRowHeight="12.75"/>
  <cols>
    <col min="1" max="1" width="19.5703125" style="218" bestFit="1" customWidth="1"/>
    <col min="2" max="2" width="15.5703125" style="99" customWidth="1"/>
    <col min="3" max="3" width="22.28515625" style="99" customWidth="1"/>
    <col min="4" max="4" width="22.28515625" style="99" bestFit="1" customWidth="1"/>
    <col min="5" max="5" width="24.7109375" style="108" bestFit="1" customWidth="1"/>
    <col min="6" max="13" width="19.140625" style="108" customWidth="1"/>
    <col min="14" max="15" width="14.5703125" style="108" customWidth="1"/>
    <col min="16" max="16" width="12.5703125" style="99" customWidth="1"/>
    <col min="17" max="17" width="18.85546875" style="99" bestFit="1" customWidth="1"/>
    <col min="18" max="20" width="12.5703125" style="99" customWidth="1"/>
    <col min="21" max="21" width="18.85546875" style="99" bestFit="1" customWidth="1"/>
    <col min="22" max="24" width="12.5703125" style="99" customWidth="1"/>
    <col min="25" max="25" width="18.85546875" style="99" bestFit="1" customWidth="1"/>
    <col min="26" max="37" width="12.5703125" style="99" customWidth="1"/>
    <col min="38" max="16384" width="8.85546875" style="99"/>
  </cols>
  <sheetData>
    <row r="1" spans="1:15" ht="15" customHeight="1"/>
    <row r="2" spans="1:15" ht="19.5">
      <c r="A2" s="223" t="s">
        <v>6</v>
      </c>
      <c r="B2" s="243" t="s">
        <v>94</v>
      </c>
      <c r="C2" s="243"/>
      <c r="F2" s="244"/>
      <c r="G2" s="244"/>
    </row>
    <row r="3" spans="1:15" ht="15" customHeight="1"/>
    <row r="4" spans="1:15" ht="15" customHeight="1">
      <c r="B4" s="10"/>
      <c r="C4" s="138"/>
      <c r="D4" s="138"/>
    </row>
    <row r="5" spans="1:15" s="104" customFormat="1" ht="15" customHeight="1">
      <c r="A5" s="107" t="s">
        <v>1252</v>
      </c>
      <c r="B5" s="107" t="s">
        <v>9</v>
      </c>
      <c r="C5" s="70" t="s">
        <v>8</v>
      </c>
      <c r="D5" s="70" t="s">
        <v>5</v>
      </c>
      <c r="E5" s="107" t="s">
        <v>10</v>
      </c>
      <c r="F5" s="151" t="s">
        <v>152</v>
      </c>
      <c r="G5" s="152" t="s">
        <v>153</v>
      </c>
      <c r="H5" s="167" t="s">
        <v>51</v>
      </c>
      <c r="I5" s="159" t="s">
        <v>154</v>
      </c>
      <c r="J5" s="168" t="s">
        <v>155</v>
      </c>
      <c r="K5" s="160" t="s">
        <v>156</v>
      </c>
    </row>
    <row r="6" spans="1:15" ht="15" customHeight="1">
      <c r="A6" s="141" t="s">
        <v>1174</v>
      </c>
      <c r="B6" s="58" t="s">
        <v>47</v>
      </c>
      <c r="C6" s="94" t="s">
        <v>64</v>
      </c>
      <c r="D6" s="132">
        <f t="shared" ref="D6:D30" si="0">SUM(F6:K6)</f>
        <v>28</v>
      </c>
      <c r="E6" s="157">
        <f>SUM(F6:K6)-MIN(F6:K6)</f>
        <v>28</v>
      </c>
      <c r="F6" s="118">
        <f t="shared" ref="F6:F30" si="1">IFERROR(VLOOKUP(C6,$C$93:$D$134,2,FALSE),0)</f>
        <v>16</v>
      </c>
      <c r="G6" s="118">
        <f t="shared" ref="G6:G30" si="2">IFERROR(VLOOKUP(C6,$G$93:$H$134,2,FALSE),0)</f>
        <v>12</v>
      </c>
      <c r="H6" s="118">
        <f t="shared" ref="H6:H37" si="3">IFERROR(VLOOKUP(C6,$K$93:$L$134,2,FALSE),0)</f>
        <v>0</v>
      </c>
      <c r="I6" s="118">
        <f t="shared" ref="I6:I37" si="4">IFERROR(VLOOKUP(C6,$O$93:$P$134,2,FALSE),0)</f>
        <v>0</v>
      </c>
      <c r="J6" s="118">
        <f t="shared" ref="J6:J37" si="5">IFERROR(VLOOKUP(C6,$S$93:$T$134,2,FALSE),0)</f>
        <v>0</v>
      </c>
      <c r="K6" s="213">
        <f t="shared" ref="K6:K37" si="6">IFERROR(VLOOKUP(C6,$W$93:$X$134,2,FALSE),0)</f>
        <v>0</v>
      </c>
      <c r="L6" s="99"/>
      <c r="M6" s="99"/>
      <c r="N6" s="99"/>
      <c r="O6" s="99"/>
    </row>
    <row r="7" spans="1:15" ht="15" customHeight="1">
      <c r="A7" s="141" t="s">
        <v>1175</v>
      </c>
      <c r="B7" s="58" t="s">
        <v>47</v>
      </c>
      <c r="C7" s="94" t="s">
        <v>140</v>
      </c>
      <c r="D7" s="132">
        <f t="shared" si="0"/>
        <v>27</v>
      </c>
      <c r="E7" s="157">
        <f t="shared" ref="E7:E70" si="7">SUM(F7:K7)-MIN(F7:K7)</f>
        <v>27</v>
      </c>
      <c r="F7" s="118">
        <f t="shared" si="1"/>
        <v>16</v>
      </c>
      <c r="G7" s="118">
        <f t="shared" si="2"/>
        <v>0</v>
      </c>
      <c r="H7" s="118">
        <f t="shared" si="3"/>
        <v>0</v>
      </c>
      <c r="I7" s="118">
        <f t="shared" si="4"/>
        <v>11</v>
      </c>
      <c r="J7" s="118">
        <f t="shared" si="5"/>
        <v>0</v>
      </c>
      <c r="K7" s="213">
        <f t="shared" si="6"/>
        <v>0</v>
      </c>
      <c r="L7" s="99"/>
      <c r="M7" s="99"/>
      <c r="N7" s="99"/>
      <c r="O7" s="99"/>
    </row>
    <row r="8" spans="1:15" ht="15" customHeight="1">
      <c r="A8" s="141" t="s">
        <v>1176</v>
      </c>
      <c r="B8" s="58" t="s">
        <v>47</v>
      </c>
      <c r="C8" s="94" t="s">
        <v>112</v>
      </c>
      <c r="D8" s="132">
        <f t="shared" si="0"/>
        <v>26</v>
      </c>
      <c r="E8" s="157">
        <f t="shared" si="7"/>
        <v>26</v>
      </c>
      <c r="F8" s="118">
        <f t="shared" si="1"/>
        <v>26</v>
      </c>
      <c r="G8" s="118">
        <f t="shared" si="2"/>
        <v>0</v>
      </c>
      <c r="H8" s="118">
        <f t="shared" si="3"/>
        <v>0</v>
      </c>
      <c r="I8" s="118">
        <f t="shared" si="4"/>
        <v>0</v>
      </c>
      <c r="J8" s="118">
        <f t="shared" si="5"/>
        <v>0</v>
      </c>
      <c r="K8" s="213">
        <f t="shared" si="6"/>
        <v>0</v>
      </c>
      <c r="L8" s="99"/>
      <c r="M8" s="99"/>
      <c r="N8" s="99"/>
      <c r="O8" s="99"/>
    </row>
    <row r="9" spans="1:15" ht="15" customHeight="1">
      <c r="A9" s="141" t="s">
        <v>1177</v>
      </c>
      <c r="B9" s="58" t="s">
        <v>47</v>
      </c>
      <c r="C9" s="94" t="s">
        <v>1027</v>
      </c>
      <c r="D9" s="132">
        <f t="shared" si="0"/>
        <v>18</v>
      </c>
      <c r="E9" s="157">
        <f t="shared" si="7"/>
        <v>18</v>
      </c>
      <c r="F9" s="118">
        <f t="shared" si="1"/>
        <v>0</v>
      </c>
      <c r="G9" s="118">
        <f t="shared" si="2"/>
        <v>0</v>
      </c>
      <c r="H9" s="118">
        <f t="shared" si="3"/>
        <v>0</v>
      </c>
      <c r="I9" s="118">
        <f t="shared" si="4"/>
        <v>18</v>
      </c>
      <c r="J9" s="118">
        <f t="shared" si="5"/>
        <v>0</v>
      </c>
      <c r="K9" s="213">
        <f t="shared" si="6"/>
        <v>0</v>
      </c>
      <c r="L9" s="99"/>
      <c r="M9" s="99"/>
      <c r="N9" s="99"/>
      <c r="O9" s="99"/>
    </row>
    <row r="10" spans="1:15" ht="15" customHeight="1">
      <c r="A10" s="141" t="s">
        <v>1178</v>
      </c>
      <c r="B10" s="58" t="s">
        <v>47</v>
      </c>
      <c r="C10" s="94" t="s">
        <v>201</v>
      </c>
      <c r="D10" s="132">
        <f t="shared" si="0"/>
        <v>17</v>
      </c>
      <c r="E10" s="157">
        <f t="shared" si="7"/>
        <v>17</v>
      </c>
      <c r="F10" s="118">
        <f t="shared" si="1"/>
        <v>17</v>
      </c>
      <c r="G10" s="118">
        <f t="shared" si="2"/>
        <v>0</v>
      </c>
      <c r="H10" s="118">
        <f t="shared" si="3"/>
        <v>0</v>
      </c>
      <c r="I10" s="118">
        <f t="shared" si="4"/>
        <v>0</v>
      </c>
      <c r="J10" s="118">
        <f t="shared" si="5"/>
        <v>0</v>
      </c>
      <c r="K10" s="213">
        <f t="shared" si="6"/>
        <v>0</v>
      </c>
      <c r="L10" s="99"/>
      <c r="M10" s="99"/>
      <c r="N10" s="99"/>
      <c r="O10" s="99"/>
    </row>
    <row r="11" spans="1:15" ht="15" customHeight="1">
      <c r="A11" s="141" t="s">
        <v>1179</v>
      </c>
      <c r="B11" s="58" t="s">
        <v>47</v>
      </c>
      <c r="C11" s="94" t="s">
        <v>931</v>
      </c>
      <c r="D11" s="132">
        <f t="shared" si="0"/>
        <v>16</v>
      </c>
      <c r="E11" s="157">
        <f t="shared" si="7"/>
        <v>16</v>
      </c>
      <c r="F11" s="118">
        <f t="shared" si="1"/>
        <v>0</v>
      </c>
      <c r="G11" s="118">
        <f t="shared" si="2"/>
        <v>0</v>
      </c>
      <c r="H11" s="118">
        <f t="shared" si="3"/>
        <v>16</v>
      </c>
      <c r="I11" s="118">
        <f t="shared" si="4"/>
        <v>0</v>
      </c>
      <c r="J11" s="118">
        <f t="shared" si="5"/>
        <v>0</v>
      </c>
      <c r="K11" s="213">
        <f t="shared" si="6"/>
        <v>0</v>
      </c>
      <c r="L11" s="99"/>
      <c r="M11" s="99"/>
      <c r="N11" s="99"/>
      <c r="O11" s="99"/>
    </row>
    <row r="12" spans="1:15" ht="15" customHeight="1">
      <c r="A12" s="141" t="s">
        <v>1180</v>
      </c>
      <c r="B12" s="58" t="s">
        <v>249</v>
      </c>
      <c r="C12" s="94" t="s">
        <v>228</v>
      </c>
      <c r="D12" s="132">
        <f t="shared" si="0"/>
        <v>10</v>
      </c>
      <c r="E12" s="157">
        <f t="shared" si="7"/>
        <v>10</v>
      </c>
      <c r="F12" s="118">
        <f t="shared" si="1"/>
        <v>0</v>
      </c>
      <c r="G12" s="118">
        <f t="shared" si="2"/>
        <v>10</v>
      </c>
      <c r="H12" s="118">
        <f t="shared" si="3"/>
        <v>0</v>
      </c>
      <c r="I12" s="118">
        <f t="shared" si="4"/>
        <v>0</v>
      </c>
      <c r="J12" s="118">
        <f t="shared" si="5"/>
        <v>0</v>
      </c>
      <c r="K12" s="213">
        <f t="shared" si="6"/>
        <v>0</v>
      </c>
      <c r="L12" s="99"/>
      <c r="M12" s="99"/>
      <c r="N12" s="99"/>
      <c r="O12" s="99"/>
    </row>
    <row r="13" spans="1:15" ht="15" customHeight="1">
      <c r="A13" s="141" t="s">
        <v>1181</v>
      </c>
      <c r="B13" s="58" t="s">
        <v>47</v>
      </c>
      <c r="C13" s="94" t="s">
        <v>1028</v>
      </c>
      <c r="D13" s="132">
        <f t="shared" si="0"/>
        <v>8</v>
      </c>
      <c r="E13" s="157">
        <f t="shared" si="7"/>
        <v>8</v>
      </c>
      <c r="F13" s="118">
        <f t="shared" si="1"/>
        <v>0</v>
      </c>
      <c r="G13" s="118">
        <f t="shared" si="2"/>
        <v>0</v>
      </c>
      <c r="H13" s="118">
        <f t="shared" si="3"/>
        <v>0</v>
      </c>
      <c r="I13" s="118">
        <f t="shared" si="4"/>
        <v>8</v>
      </c>
      <c r="J13" s="118">
        <f t="shared" si="5"/>
        <v>0</v>
      </c>
      <c r="K13" s="213">
        <f t="shared" si="6"/>
        <v>0</v>
      </c>
      <c r="L13" s="99"/>
      <c r="M13" s="99"/>
      <c r="N13" s="99"/>
      <c r="O13" s="99"/>
    </row>
    <row r="14" spans="1:15" ht="15" customHeight="1">
      <c r="A14" s="141" t="s">
        <v>1182</v>
      </c>
      <c r="B14" s="58"/>
      <c r="C14" s="94"/>
      <c r="D14" s="132">
        <f t="shared" si="0"/>
        <v>0</v>
      </c>
      <c r="E14" s="157">
        <f t="shared" si="7"/>
        <v>0</v>
      </c>
      <c r="F14" s="118">
        <f t="shared" si="1"/>
        <v>0</v>
      </c>
      <c r="G14" s="118">
        <f t="shared" si="2"/>
        <v>0</v>
      </c>
      <c r="H14" s="118">
        <f t="shared" si="3"/>
        <v>0</v>
      </c>
      <c r="I14" s="118">
        <f t="shared" si="4"/>
        <v>0</v>
      </c>
      <c r="J14" s="118">
        <f t="shared" si="5"/>
        <v>0</v>
      </c>
      <c r="K14" s="213">
        <f t="shared" si="6"/>
        <v>0</v>
      </c>
      <c r="L14" s="99"/>
      <c r="M14" s="99"/>
      <c r="N14" s="99"/>
      <c r="O14" s="99"/>
    </row>
    <row r="15" spans="1:15" ht="15" customHeight="1">
      <c r="A15" s="141" t="s">
        <v>1183</v>
      </c>
      <c r="B15" s="90"/>
      <c r="C15" s="94"/>
      <c r="D15" s="132">
        <f t="shared" si="0"/>
        <v>0</v>
      </c>
      <c r="E15" s="157">
        <f t="shared" si="7"/>
        <v>0</v>
      </c>
      <c r="F15" s="118">
        <f t="shared" si="1"/>
        <v>0</v>
      </c>
      <c r="G15" s="118">
        <f t="shared" si="2"/>
        <v>0</v>
      </c>
      <c r="H15" s="118">
        <f t="shared" si="3"/>
        <v>0</v>
      </c>
      <c r="I15" s="118">
        <f t="shared" si="4"/>
        <v>0</v>
      </c>
      <c r="J15" s="118">
        <f t="shared" si="5"/>
        <v>0</v>
      </c>
      <c r="K15" s="213">
        <f t="shared" si="6"/>
        <v>0</v>
      </c>
      <c r="L15" s="99"/>
      <c r="M15" s="99"/>
      <c r="N15" s="99"/>
      <c r="O15" s="99"/>
    </row>
    <row r="16" spans="1:15" ht="15" customHeight="1">
      <c r="A16" s="141" t="s">
        <v>1184</v>
      </c>
      <c r="B16" s="58"/>
      <c r="C16" s="94"/>
      <c r="D16" s="132">
        <f t="shared" si="0"/>
        <v>0</v>
      </c>
      <c r="E16" s="157">
        <f t="shared" si="7"/>
        <v>0</v>
      </c>
      <c r="F16" s="118">
        <f t="shared" si="1"/>
        <v>0</v>
      </c>
      <c r="G16" s="118">
        <f t="shared" si="2"/>
        <v>0</v>
      </c>
      <c r="H16" s="118">
        <f t="shared" si="3"/>
        <v>0</v>
      </c>
      <c r="I16" s="118">
        <f t="shared" si="4"/>
        <v>0</v>
      </c>
      <c r="J16" s="118">
        <f t="shared" si="5"/>
        <v>0</v>
      </c>
      <c r="K16" s="213">
        <f t="shared" si="6"/>
        <v>0</v>
      </c>
      <c r="L16" s="99"/>
      <c r="M16" s="99"/>
      <c r="N16" s="99"/>
      <c r="O16" s="99"/>
    </row>
    <row r="17" spans="1:15" ht="15" customHeight="1">
      <c r="A17" s="141" t="s">
        <v>1185</v>
      </c>
      <c r="B17" s="58"/>
      <c r="C17" s="94"/>
      <c r="D17" s="132">
        <f t="shared" si="0"/>
        <v>0</v>
      </c>
      <c r="E17" s="157">
        <f t="shared" si="7"/>
        <v>0</v>
      </c>
      <c r="F17" s="118">
        <f t="shared" si="1"/>
        <v>0</v>
      </c>
      <c r="G17" s="118">
        <f t="shared" si="2"/>
        <v>0</v>
      </c>
      <c r="H17" s="118">
        <f t="shared" si="3"/>
        <v>0</v>
      </c>
      <c r="I17" s="118">
        <f t="shared" si="4"/>
        <v>0</v>
      </c>
      <c r="J17" s="118">
        <f t="shared" si="5"/>
        <v>0</v>
      </c>
      <c r="K17" s="213">
        <f t="shared" si="6"/>
        <v>0</v>
      </c>
      <c r="L17" s="99"/>
      <c r="M17" s="99"/>
      <c r="N17" s="99"/>
      <c r="O17" s="99"/>
    </row>
    <row r="18" spans="1:15" ht="15" customHeight="1">
      <c r="A18" s="141" t="s">
        <v>1186</v>
      </c>
      <c r="B18" s="51"/>
      <c r="C18" s="94"/>
      <c r="D18" s="132">
        <f t="shared" si="0"/>
        <v>0</v>
      </c>
      <c r="E18" s="157">
        <f t="shared" si="7"/>
        <v>0</v>
      </c>
      <c r="F18" s="118">
        <f t="shared" si="1"/>
        <v>0</v>
      </c>
      <c r="G18" s="118">
        <f t="shared" si="2"/>
        <v>0</v>
      </c>
      <c r="H18" s="118">
        <f t="shared" si="3"/>
        <v>0</v>
      </c>
      <c r="I18" s="118">
        <f t="shared" si="4"/>
        <v>0</v>
      </c>
      <c r="J18" s="118">
        <f t="shared" si="5"/>
        <v>0</v>
      </c>
      <c r="K18" s="213">
        <f t="shared" si="6"/>
        <v>0</v>
      </c>
      <c r="L18" s="99"/>
      <c r="M18" s="99"/>
      <c r="N18" s="99"/>
      <c r="O18" s="99"/>
    </row>
    <row r="19" spans="1:15">
      <c r="A19" s="141" t="s">
        <v>1187</v>
      </c>
      <c r="B19" s="51"/>
      <c r="C19" s="94"/>
      <c r="D19" s="132">
        <f t="shared" si="0"/>
        <v>0</v>
      </c>
      <c r="E19" s="157">
        <f t="shared" si="7"/>
        <v>0</v>
      </c>
      <c r="F19" s="118">
        <f t="shared" si="1"/>
        <v>0</v>
      </c>
      <c r="G19" s="118">
        <f t="shared" si="2"/>
        <v>0</v>
      </c>
      <c r="H19" s="118">
        <f t="shared" si="3"/>
        <v>0</v>
      </c>
      <c r="I19" s="118">
        <f t="shared" si="4"/>
        <v>0</v>
      </c>
      <c r="J19" s="118">
        <f t="shared" si="5"/>
        <v>0</v>
      </c>
      <c r="K19" s="213">
        <f t="shared" si="6"/>
        <v>0</v>
      </c>
      <c r="L19" s="99"/>
      <c r="M19" s="99"/>
      <c r="N19" s="99"/>
      <c r="O19" s="99"/>
    </row>
    <row r="20" spans="1:15">
      <c r="A20" s="141" t="s">
        <v>1188</v>
      </c>
      <c r="B20" s="51"/>
      <c r="C20" s="94"/>
      <c r="D20" s="132">
        <f t="shared" si="0"/>
        <v>0</v>
      </c>
      <c r="E20" s="157">
        <f t="shared" si="7"/>
        <v>0</v>
      </c>
      <c r="F20" s="118">
        <f t="shared" si="1"/>
        <v>0</v>
      </c>
      <c r="G20" s="118">
        <f t="shared" si="2"/>
        <v>0</v>
      </c>
      <c r="H20" s="118">
        <f t="shared" si="3"/>
        <v>0</v>
      </c>
      <c r="I20" s="118">
        <f t="shared" si="4"/>
        <v>0</v>
      </c>
      <c r="J20" s="118">
        <f t="shared" si="5"/>
        <v>0</v>
      </c>
      <c r="K20" s="213">
        <f t="shared" si="6"/>
        <v>0</v>
      </c>
      <c r="L20" s="99"/>
      <c r="M20" s="99"/>
      <c r="N20" s="99"/>
      <c r="O20" s="99"/>
    </row>
    <row r="21" spans="1:15">
      <c r="A21" s="141" t="s">
        <v>1189</v>
      </c>
      <c r="B21" s="51"/>
      <c r="C21" s="91"/>
      <c r="D21" s="132">
        <f t="shared" si="0"/>
        <v>0</v>
      </c>
      <c r="E21" s="157">
        <f t="shared" si="7"/>
        <v>0</v>
      </c>
      <c r="F21" s="118">
        <f t="shared" si="1"/>
        <v>0</v>
      </c>
      <c r="G21" s="118">
        <f t="shared" si="2"/>
        <v>0</v>
      </c>
      <c r="H21" s="118">
        <f t="shared" si="3"/>
        <v>0</v>
      </c>
      <c r="I21" s="118">
        <f t="shared" si="4"/>
        <v>0</v>
      </c>
      <c r="J21" s="118">
        <f t="shared" si="5"/>
        <v>0</v>
      </c>
      <c r="K21" s="213">
        <f t="shared" si="6"/>
        <v>0</v>
      </c>
      <c r="L21" s="99"/>
      <c r="M21" s="99"/>
      <c r="N21" s="99"/>
      <c r="O21" s="99"/>
    </row>
    <row r="22" spans="1:15">
      <c r="A22" s="141" t="s">
        <v>1190</v>
      </c>
      <c r="B22" s="51"/>
      <c r="C22" s="91"/>
      <c r="D22" s="132">
        <f t="shared" si="0"/>
        <v>0</v>
      </c>
      <c r="E22" s="157">
        <f t="shared" si="7"/>
        <v>0</v>
      </c>
      <c r="F22" s="118">
        <f t="shared" si="1"/>
        <v>0</v>
      </c>
      <c r="G22" s="118">
        <f t="shared" si="2"/>
        <v>0</v>
      </c>
      <c r="H22" s="118">
        <f t="shared" si="3"/>
        <v>0</v>
      </c>
      <c r="I22" s="118">
        <f t="shared" si="4"/>
        <v>0</v>
      </c>
      <c r="J22" s="118">
        <f t="shared" si="5"/>
        <v>0</v>
      </c>
      <c r="K22" s="213">
        <f t="shared" si="6"/>
        <v>0</v>
      </c>
      <c r="L22" s="99"/>
      <c r="M22" s="99"/>
      <c r="N22" s="99"/>
      <c r="O22" s="99"/>
    </row>
    <row r="23" spans="1:15">
      <c r="A23" s="141" t="s">
        <v>1191</v>
      </c>
      <c r="B23" s="51"/>
      <c r="C23" s="91"/>
      <c r="D23" s="132">
        <f t="shared" si="0"/>
        <v>0</v>
      </c>
      <c r="E23" s="157">
        <f t="shared" si="7"/>
        <v>0</v>
      </c>
      <c r="F23" s="118">
        <f t="shared" si="1"/>
        <v>0</v>
      </c>
      <c r="G23" s="118">
        <f t="shared" si="2"/>
        <v>0</v>
      </c>
      <c r="H23" s="118">
        <f t="shared" si="3"/>
        <v>0</v>
      </c>
      <c r="I23" s="118">
        <f t="shared" si="4"/>
        <v>0</v>
      </c>
      <c r="J23" s="118">
        <f t="shared" si="5"/>
        <v>0</v>
      </c>
      <c r="K23" s="213">
        <f t="shared" si="6"/>
        <v>0</v>
      </c>
      <c r="L23" s="99"/>
      <c r="M23" s="99"/>
      <c r="N23" s="99"/>
      <c r="O23" s="99"/>
    </row>
    <row r="24" spans="1:15">
      <c r="A24" s="141" t="s">
        <v>1192</v>
      </c>
      <c r="B24" s="51"/>
      <c r="C24" s="91"/>
      <c r="D24" s="132">
        <f t="shared" si="0"/>
        <v>0</v>
      </c>
      <c r="E24" s="157">
        <f t="shared" si="7"/>
        <v>0</v>
      </c>
      <c r="F24" s="118">
        <f t="shared" si="1"/>
        <v>0</v>
      </c>
      <c r="G24" s="118">
        <f t="shared" si="2"/>
        <v>0</v>
      </c>
      <c r="H24" s="118">
        <f t="shared" si="3"/>
        <v>0</v>
      </c>
      <c r="I24" s="118">
        <f t="shared" si="4"/>
        <v>0</v>
      </c>
      <c r="J24" s="118">
        <f t="shared" si="5"/>
        <v>0</v>
      </c>
      <c r="K24" s="213">
        <f t="shared" si="6"/>
        <v>0</v>
      </c>
      <c r="L24" s="99"/>
      <c r="M24" s="99"/>
      <c r="N24" s="99"/>
      <c r="O24" s="99"/>
    </row>
    <row r="25" spans="1:15">
      <c r="A25" s="141" t="s">
        <v>1193</v>
      </c>
      <c r="B25" s="92"/>
      <c r="C25" s="91"/>
      <c r="D25" s="132">
        <f t="shared" si="0"/>
        <v>0</v>
      </c>
      <c r="E25" s="157">
        <f t="shared" si="7"/>
        <v>0</v>
      </c>
      <c r="F25" s="118">
        <f t="shared" si="1"/>
        <v>0</v>
      </c>
      <c r="G25" s="118">
        <f t="shared" si="2"/>
        <v>0</v>
      </c>
      <c r="H25" s="118">
        <f t="shared" si="3"/>
        <v>0</v>
      </c>
      <c r="I25" s="118">
        <f t="shared" si="4"/>
        <v>0</v>
      </c>
      <c r="J25" s="118">
        <f t="shared" si="5"/>
        <v>0</v>
      </c>
      <c r="K25" s="213">
        <f t="shared" si="6"/>
        <v>0</v>
      </c>
      <c r="L25" s="99"/>
      <c r="M25" s="99"/>
      <c r="N25" s="99"/>
      <c r="O25" s="99"/>
    </row>
    <row r="26" spans="1:15">
      <c r="A26" s="141" t="s">
        <v>1194</v>
      </c>
      <c r="B26" s="58"/>
      <c r="C26" s="91"/>
      <c r="D26" s="132">
        <f t="shared" si="0"/>
        <v>0</v>
      </c>
      <c r="E26" s="157">
        <f t="shared" si="7"/>
        <v>0</v>
      </c>
      <c r="F26" s="118">
        <f t="shared" si="1"/>
        <v>0</v>
      </c>
      <c r="G26" s="118">
        <f t="shared" si="2"/>
        <v>0</v>
      </c>
      <c r="H26" s="118">
        <f t="shared" si="3"/>
        <v>0</v>
      </c>
      <c r="I26" s="118">
        <f t="shared" si="4"/>
        <v>0</v>
      </c>
      <c r="J26" s="118">
        <f t="shared" si="5"/>
        <v>0</v>
      </c>
      <c r="K26" s="213">
        <f t="shared" si="6"/>
        <v>0</v>
      </c>
      <c r="L26" s="99"/>
      <c r="M26" s="99"/>
      <c r="N26" s="99"/>
      <c r="O26" s="99"/>
    </row>
    <row r="27" spans="1:15">
      <c r="A27" s="141" t="s">
        <v>1195</v>
      </c>
      <c r="B27" s="58"/>
      <c r="C27" s="91"/>
      <c r="D27" s="132">
        <f t="shared" si="0"/>
        <v>0</v>
      </c>
      <c r="E27" s="157">
        <f t="shared" si="7"/>
        <v>0</v>
      </c>
      <c r="F27" s="118">
        <f t="shared" si="1"/>
        <v>0</v>
      </c>
      <c r="G27" s="118">
        <f t="shared" si="2"/>
        <v>0</v>
      </c>
      <c r="H27" s="118">
        <f t="shared" si="3"/>
        <v>0</v>
      </c>
      <c r="I27" s="118">
        <f t="shared" si="4"/>
        <v>0</v>
      </c>
      <c r="J27" s="118">
        <f t="shared" si="5"/>
        <v>0</v>
      </c>
      <c r="K27" s="213">
        <f t="shared" si="6"/>
        <v>0</v>
      </c>
      <c r="L27" s="99"/>
      <c r="M27" s="99"/>
      <c r="N27" s="99"/>
      <c r="O27" s="99"/>
    </row>
    <row r="28" spans="1:15">
      <c r="A28" s="141" t="s">
        <v>1196</v>
      </c>
      <c r="B28" s="51"/>
      <c r="C28" s="91"/>
      <c r="D28" s="132">
        <f t="shared" si="0"/>
        <v>0</v>
      </c>
      <c r="E28" s="157">
        <f t="shared" si="7"/>
        <v>0</v>
      </c>
      <c r="F28" s="118">
        <f t="shared" si="1"/>
        <v>0</v>
      </c>
      <c r="G28" s="118">
        <f t="shared" si="2"/>
        <v>0</v>
      </c>
      <c r="H28" s="118">
        <f t="shared" si="3"/>
        <v>0</v>
      </c>
      <c r="I28" s="118">
        <f t="shared" si="4"/>
        <v>0</v>
      </c>
      <c r="J28" s="118">
        <f t="shared" si="5"/>
        <v>0</v>
      </c>
      <c r="K28" s="213">
        <f t="shared" si="6"/>
        <v>0</v>
      </c>
      <c r="L28" s="99"/>
      <c r="M28" s="99"/>
      <c r="N28" s="99"/>
      <c r="O28" s="99"/>
    </row>
    <row r="29" spans="1:15">
      <c r="A29" s="141" t="s">
        <v>1197</v>
      </c>
      <c r="B29" s="51"/>
      <c r="C29" s="91"/>
      <c r="D29" s="132">
        <f t="shared" si="0"/>
        <v>0</v>
      </c>
      <c r="E29" s="157">
        <f t="shared" si="7"/>
        <v>0</v>
      </c>
      <c r="F29" s="118">
        <f t="shared" si="1"/>
        <v>0</v>
      </c>
      <c r="G29" s="118">
        <f t="shared" si="2"/>
        <v>0</v>
      </c>
      <c r="H29" s="118">
        <f t="shared" si="3"/>
        <v>0</v>
      </c>
      <c r="I29" s="118">
        <f t="shared" si="4"/>
        <v>0</v>
      </c>
      <c r="J29" s="118">
        <f t="shared" si="5"/>
        <v>0</v>
      </c>
      <c r="K29" s="213">
        <f t="shared" si="6"/>
        <v>0</v>
      </c>
      <c r="L29" s="99"/>
      <c r="M29" s="99"/>
      <c r="N29" s="99"/>
      <c r="O29" s="99"/>
    </row>
    <row r="30" spans="1:15">
      <c r="A30" s="141" t="s">
        <v>1198</v>
      </c>
      <c r="B30" s="58"/>
      <c r="C30" s="91"/>
      <c r="D30" s="132">
        <f t="shared" si="0"/>
        <v>0</v>
      </c>
      <c r="E30" s="157">
        <f t="shared" si="7"/>
        <v>0</v>
      </c>
      <c r="F30" s="118">
        <f t="shared" si="1"/>
        <v>0</v>
      </c>
      <c r="G30" s="118">
        <f t="shared" si="2"/>
        <v>0</v>
      </c>
      <c r="H30" s="118">
        <f t="shared" si="3"/>
        <v>0</v>
      </c>
      <c r="I30" s="118">
        <f t="shared" si="4"/>
        <v>0</v>
      </c>
      <c r="J30" s="118">
        <f t="shared" si="5"/>
        <v>0</v>
      </c>
      <c r="K30" s="213">
        <f t="shared" si="6"/>
        <v>0</v>
      </c>
      <c r="L30" s="210"/>
      <c r="M30" s="210"/>
      <c r="N30" s="210"/>
      <c r="O30" s="99"/>
    </row>
    <row r="31" spans="1:15" hidden="1">
      <c r="B31" s="58"/>
      <c r="C31" s="91"/>
      <c r="D31" s="132">
        <f t="shared" ref="D31:D62" si="8">SUM(F31:N31)</f>
        <v>0</v>
      </c>
      <c r="E31" s="157">
        <f t="shared" si="7"/>
        <v>0</v>
      </c>
      <c r="F31" s="118">
        <f t="shared" ref="F31:F37" si="9">IFERROR(VLOOKUP(C31,$C$93:$D$134,2,FALSE),0)</f>
        <v>0</v>
      </c>
      <c r="G31" s="118">
        <f t="shared" ref="G31:G37" si="10">IFERROR(VLOOKUP(C31,$G$93:$H$134,2,FALSE),0)</f>
        <v>0</v>
      </c>
      <c r="H31" s="118">
        <f t="shared" si="3"/>
        <v>0</v>
      </c>
      <c r="I31" s="118">
        <f t="shared" si="4"/>
        <v>0</v>
      </c>
      <c r="J31" s="118">
        <f t="shared" si="5"/>
        <v>0</v>
      </c>
      <c r="K31" s="213">
        <f t="shared" si="6"/>
        <v>0</v>
      </c>
      <c r="L31" s="210"/>
      <c r="M31" s="210"/>
      <c r="N31" s="210"/>
      <c r="O31" s="99"/>
    </row>
    <row r="32" spans="1:15" hidden="1">
      <c r="B32" s="58"/>
      <c r="C32" s="91"/>
      <c r="D32" s="132">
        <f t="shared" si="8"/>
        <v>0</v>
      </c>
      <c r="E32" s="157">
        <f t="shared" si="7"/>
        <v>0</v>
      </c>
      <c r="F32" s="118">
        <f t="shared" si="9"/>
        <v>0</v>
      </c>
      <c r="G32" s="118">
        <f t="shared" si="10"/>
        <v>0</v>
      </c>
      <c r="H32" s="118">
        <f t="shared" si="3"/>
        <v>0</v>
      </c>
      <c r="I32" s="118">
        <f t="shared" si="4"/>
        <v>0</v>
      </c>
      <c r="J32" s="118">
        <f t="shared" si="5"/>
        <v>0</v>
      </c>
      <c r="K32" s="213">
        <f t="shared" si="6"/>
        <v>0</v>
      </c>
      <c r="L32" s="210"/>
      <c r="M32" s="210"/>
      <c r="N32" s="210"/>
      <c r="O32" s="99"/>
    </row>
    <row r="33" spans="2:15" hidden="1">
      <c r="B33" s="58"/>
      <c r="C33" s="91"/>
      <c r="D33" s="132">
        <f t="shared" si="8"/>
        <v>0</v>
      </c>
      <c r="E33" s="157">
        <f t="shared" si="7"/>
        <v>0</v>
      </c>
      <c r="F33" s="118">
        <f t="shared" si="9"/>
        <v>0</v>
      </c>
      <c r="G33" s="118">
        <f t="shared" si="10"/>
        <v>0</v>
      </c>
      <c r="H33" s="118">
        <f t="shared" si="3"/>
        <v>0</v>
      </c>
      <c r="I33" s="118">
        <f t="shared" si="4"/>
        <v>0</v>
      </c>
      <c r="J33" s="118">
        <f t="shared" si="5"/>
        <v>0</v>
      </c>
      <c r="K33" s="213">
        <f t="shared" si="6"/>
        <v>0</v>
      </c>
      <c r="L33" s="210"/>
      <c r="M33" s="210"/>
      <c r="N33" s="210"/>
      <c r="O33" s="99"/>
    </row>
    <row r="34" spans="2:15" hidden="1">
      <c r="B34" s="58"/>
      <c r="C34" s="91"/>
      <c r="D34" s="132">
        <f t="shared" si="8"/>
        <v>0</v>
      </c>
      <c r="E34" s="157">
        <f t="shared" si="7"/>
        <v>0</v>
      </c>
      <c r="F34" s="118">
        <f t="shared" si="9"/>
        <v>0</v>
      </c>
      <c r="G34" s="118">
        <f t="shared" si="10"/>
        <v>0</v>
      </c>
      <c r="H34" s="118">
        <f t="shared" si="3"/>
        <v>0</v>
      </c>
      <c r="I34" s="118">
        <f t="shared" si="4"/>
        <v>0</v>
      </c>
      <c r="J34" s="118">
        <f t="shared" si="5"/>
        <v>0</v>
      </c>
      <c r="K34" s="213">
        <f t="shared" si="6"/>
        <v>0</v>
      </c>
      <c r="L34" s="210"/>
      <c r="M34" s="210"/>
      <c r="N34" s="210"/>
      <c r="O34" s="99"/>
    </row>
    <row r="35" spans="2:15" hidden="1">
      <c r="B35" s="58"/>
      <c r="C35" s="91"/>
      <c r="D35" s="132">
        <f t="shared" si="8"/>
        <v>0</v>
      </c>
      <c r="E35" s="157">
        <f t="shared" si="7"/>
        <v>0</v>
      </c>
      <c r="F35" s="118">
        <f t="shared" si="9"/>
        <v>0</v>
      </c>
      <c r="G35" s="118">
        <f t="shared" si="10"/>
        <v>0</v>
      </c>
      <c r="H35" s="118">
        <f t="shared" si="3"/>
        <v>0</v>
      </c>
      <c r="I35" s="118">
        <f t="shared" si="4"/>
        <v>0</v>
      </c>
      <c r="J35" s="118">
        <f t="shared" si="5"/>
        <v>0</v>
      </c>
      <c r="K35" s="213">
        <f t="shared" si="6"/>
        <v>0</v>
      </c>
      <c r="L35" s="210"/>
      <c r="M35" s="210"/>
      <c r="N35" s="210"/>
      <c r="O35" s="99"/>
    </row>
    <row r="36" spans="2:15" hidden="1">
      <c r="B36" s="58"/>
      <c r="C36" s="91"/>
      <c r="D36" s="132">
        <f t="shared" si="8"/>
        <v>0</v>
      </c>
      <c r="E36" s="157">
        <f t="shared" si="7"/>
        <v>0</v>
      </c>
      <c r="F36" s="118">
        <f t="shared" si="9"/>
        <v>0</v>
      </c>
      <c r="G36" s="118">
        <f t="shared" si="10"/>
        <v>0</v>
      </c>
      <c r="H36" s="118">
        <f t="shared" si="3"/>
        <v>0</v>
      </c>
      <c r="I36" s="118">
        <f t="shared" si="4"/>
        <v>0</v>
      </c>
      <c r="J36" s="118">
        <f t="shared" si="5"/>
        <v>0</v>
      </c>
      <c r="K36" s="213">
        <f t="shared" si="6"/>
        <v>0</v>
      </c>
      <c r="L36" s="210"/>
      <c r="M36" s="210"/>
      <c r="N36" s="210"/>
      <c r="O36" s="99"/>
    </row>
    <row r="37" spans="2:15" hidden="1">
      <c r="B37" s="58"/>
      <c r="C37" s="91"/>
      <c r="D37" s="132">
        <f t="shared" si="8"/>
        <v>0</v>
      </c>
      <c r="E37" s="157">
        <f t="shared" si="7"/>
        <v>0</v>
      </c>
      <c r="F37" s="118">
        <f t="shared" si="9"/>
        <v>0</v>
      </c>
      <c r="G37" s="118">
        <f t="shared" si="10"/>
        <v>0</v>
      </c>
      <c r="H37" s="118">
        <f t="shared" si="3"/>
        <v>0</v>
      </c>
      <c r="I37" s="118">
        <f t="shared" si="4"/>
        <v>0</v>
      </c>
      <c r="J37" s="118">
        <f t="shared" si="5"/>
        <v>0</v>
      </c>
      <c r="K37" s="213">
        <f t="shared" si="6"/>
        <v>0</v>
      </c>
      <c r="L37" s="210"/>
      <c r="M37" s="210"/>
      <c r="N37" s="210"/>
      <c r="O37" s="99"/>
    </row>
    <row r="38" spans="2:15" hidden="1">
      <c r="B38" s="58"/>
      <c r="C38" s="91"/>
      <c r="D38" s="132">
        <f t="shared" si="8"/>
        <v>0</v>
      </c>
      <c r="E38" s="157">
        <f t="shared" si="7"/>
        <v>0</v>
      </c>
      <c r="F38" s="118">
        <f t="shared" ref="F38:F69" si="11">IFERROR(VLOOKUP(C38,$C$93:$D$134,2,FALSE),0)</f>
        <v>0</v>
      </c>
      <c r="G38" s="118">
        <f t="shared" ref="G38:G69" si="12">IFERROR(VLOOKUP(C38,$G$93:$H$134,2,FALSE),0)</f>
        <v>0</v>
      </c>
      <c r="H38" s="118">
        <f t="shared" ref="H38:H69" si="13">IFERROR(VLOOKUP(C38,$K$93:$L$134,2,FALSE),0)</f>
        <v>0</v>
      </c>
      <c r="I38" s="118">
        <f t="shared" ref="I38:I69" si="14">IFERROR(VLOOKUP(C38,$O$93:$P$134,2,FALSE),0)</f>
        <v>0</v>
      </c>
      <c r="J38" s="118">
        <f t="shared" ref="J38:J69" si="15">IFERROR(VLOOKUP(C38,$S$93:$T$134,2,FALSE),0)</f>
        <v>0</v>
      </c>
      <c r="K38" s="213">
        <f t="shared" ref="K38:K69" si="16">IFERROR(VLOOKUP(C38,$W$93:$X$134,2,FALSE),0)</f>
        <v>0</v>
      </c>
      <c r="L38" s="210"/>
      <c r="M38" s="210"/>
      <c r="N38" s="210"/>
      <c r="O38" s="99"/>
    </row>
    <row r="39" spans="2:15" hidden="1">
      <c r="B39" s="58"/>
      <c r="C39" s="91"/>
      <c r="D39" s="132">
        <f t="shared" si="8"/>
        <v>0</v>
      </c>
      <c r="E39" s="157">
        <f t="shared" si="7"/>
        <v>0</v>
      </c>
      <c r="F39" s="118">
        <f t="shared" si="11"/>
        <v>0</v>
      </c>
      <c r="G39" s="118">
        <f t="shared" si="12"/>
        <v>0</v>
      </c>
      <c r="H39" s="118">
        <f t="shared" si="13"/>
        <v>0</v>
      </c>
      <c r="I39" s="118">
        <f t="shared" si="14"/>
        <v>0</v>
      </c>
      <c r="J39" s="118">
        <f t="shared" si="15"/>
        <v>0</v>
      </c>
      <c r="K39" s="213">
        <f t="shared" si="16"/>
        <v>0</v>
      </c>
      <c r="L39" s="210"/>
      <c r="M39" s="210"/>
      <c r="N39" s="210"/>
      <c r="O39" s="99"/>
    </row>
    <row r="40" spans="2:15" hidden="1">
      <c r="B40" s="58"/>
      <c r="C40" s="91"/>
      <c r="D40" s="132">
        <f t="shared" si="8"/>
        <v>0</v>
      </c>
      <c r="E40" s="157">
        <f t="shared" si="7"/>
        <v>0</v>
      </c>
      <c r="F40" s="118">
        <f t="shared" si="11"/>
        <v>0</v>
      </c>
      <c r="G40" s="118">
        <f t="shared" si="12"/>
        <v>0</v>
      </c>
      <c r="H40" s="118">
        <f t="shared" si="13"/>
        <v>0</v>
      </c>
      <c r="I40" s="118">
        <f t="shared" si="14"/>
        <v>0</v>
      </c>
      <c r="J40" s="118">
        <f t="shared" si="15"/>
        <v>0</v>
      </c>
      <c r="K40" s="213">
        <f t="shared" si="16"/>
        <v>0</v>
      </c>
      <c r="L40" s="210"/>
      <c r="M40" s="210"/>
      <c r="N40" s="210"/>
      <c r="O40" s="99"/>
    </row>
    <row r="41" spans="2:15" hidden="1">
      <c r="B41" s="58"/>
      <c r="C41" s="91"/>
      <c r="D41" s="132">
        <f t="shared" si="8"/>
        <v>0</v>
      </c>
      <c r="E41" s="157">
        <f t="shared" si="7"/>
        <v>0</v>
      </c>
      <c r="F41" s="118">
        <f t="shared" si="11"/>
        <v>0</v>
      </c>
      <c r="G41" s="118">
        <f t="shared" si="12"/>
        <v>0</v>
      </c>
      <c r="H41" s="118">
        <f t="shared" si="13"/>
        <v>0</v>
      </c>
      <c r="I41" s="118">
        <f t="shared" si="14"/>
        <v>0</v>
      </c>
      <c r="J41" s="118">
        <f t="shared" si="15"/>
        <v>0</v>
      </c>
      <c r="K41" s="213">
        <f t="shared" si="16"/>
        <v>0</v>
      </c>
      <c r="L41" s="210"/>
      <c r="M41" s="210"/>
      <c r="N41" s="210"/>
      <c r="O41" s="99"/>
    </row>
    <row r="42" spans="2:15" hidden="1">
      <c r="B42" s="58"/>
      <c r="C42" s="91"/>
      <c r="D42" s="132">
        <f t="shared" si="8"/>
        <v>0</v>
      </c>
      <c r="E42" s="157">
        <f t="shared" si="7"/>
        <v>0</v>
      </c>
      <c r="F42" s="118">
        <f t="shared" si="11"/>
        <v>0</v>
      </c>
      <c r="G42" s="118">
        <f t="shared" si="12"/>
        <v>0</v>
      </c>
      <c r="H42" s="118">
        <f t="shared" si="13"/>
        <v>0</v>
      </c>
      <c r="I42" s="118">
        <f t="shared" si="14"/>
        <v>0</v>
      </c>
      <c r="J42" s="118">
        <f t="shared" si="15"/>
        <v>0</v>
      </c>
      <c r="K42" s="213">
        <f t="shared" si="16"/>
        <v>0</v>
      </c>
      <c r="L42" s="210"/>
      <c r="M42" s="210"/>
      <c r="N42" s="210"/>
      <c r="O42" s="99"/>
    </row>
    <row r="43" spans="2:15" hidden="1">
      <c r="B43" s="58"/>
      <c r="C43" s="91"/>
      <c r="D43" s="132">
        <f t="shared" si="8"/>
        <v>0</v>
      </c>
      <c r="E43" s="157">
        <f t="shared" si="7"/>
        <v>0</v>
      </c>
      <c r="F43" s="118">
        <f t="shared" si="11"/>
        <v>0</v>
      </c>
      <c r="G43" s="118">
        <f t="shared" si="12"/>
        <v>0</v>
      </c>
      <c r="H43" s="118">
        <f t="shared" si="13"/>
        <v>0</v>
      </c>
      <c r="I43" s="118">
        <f t="shared" si="14"/>
        <v>0</v>
      </c>
      <c r="J43" s="118">
        <f t="shared" si="15"/>
        <v>0</v>
      </c>
      <c r="K43" s="213">
        <f t="shared" si="16"/>
        <v>0</v>
      </c>
      <c r="L43" s="210"/>
      <c r="M43" s="210"/>
      <c r="N43" s="210"/>
      <c r="O43" s="99"/>
    </row>
    <row r="44" spans="2:15" hidden="1">
      <c r="B44" s="58"/>
      <c r="C44" s="91"/>
      <c r="D44" s="132">
        <f t="shared" si="8"/>
        <v>0</v>
      </c>
      <c r="E44" s="157">
        <f t="shared" si="7"/>
        <v>0</v>
      </c>
      <c r="F44" s="118">
        <f t="shared" si="11"/>
        <v>0</v>
      </c>
      <c r="G44" s="118">
        <f t="shared" si="12"/>
        <v>0</v>
      </c>
      <c r="H44" s="118">
        <f t="shared" si="13"/>
        <v>0</v>
      </c>
      <c r="I44" s="118">
        <f t="shared" si="14"/>
        <v>0</v>
      </c>
      <c r="J44" s="118">
        <f t="shared" si="15"/>
        <v>0</v>
      </c>
      <c r="K44" s="213">
        <f t="shared" si="16"/>
        <v>0</v>
      </c>
      <c r="L44" s="210"/>
      <c r="M44" s="210"/>
      <c r="N44" s="210"/>
      <c r="O44" s="99"/>
    </row>
    <row r="45" spans="2:15" hidden="1">
      <c r="B45" s="58"/>
      <c r="C45" s="91"/>
      <c r="D45" s="132">
        <f t="shared" si="8"/>
        <v>0</v>
      </c>
      <c r="E45" s="157">
        <f t="shared" si="7"/>
        <v>0</v>
      </c>
      <c r="F45" s="118">
        <f t="shared" si="11"/>
        <v>0</v>
      </c>
      <c r="G45" s="118">
        <f t="shared" si="12"/>
        <v>0</v>
      </c>
      <c r="H45" s="118">
        <f t="shared" si="13"/>
        <v>0</v>
      </c>
      <c r="I45" s="118">
        <f t="shared" si="14"/>
        <v>0</v>
      </c>
      <c r="J45" s="118">
        <f t="shared" si="15"/>
        <v>0</v>
      </c>
      <c r="K45" s="213">
        <f t="shared" si="16"/>
        <v>0</v>
      </c>
      <c r="L45" s="210"/>
      <c r="M45" s="210"/>
      <c r="N45" s="210"/>
      <c r="O45" s="99"/>
    </row>
    <row r="46" spans="2:15" hidden="1">
      <c r="B46" s="58"/>
      <c r="C46" s="91"/>
      <c r="D46" s="132">
        <f t="shared" si="8"/>
        <v>0</v>
      </c>
      <c r="E46" s="157">
        <f t="shared" si="7"/>
        <v>0</v>
      </c>
      <c r="F46" s="118">
        <f t="shared" si="11"/>
        <v>0</v>
      </c>
      <c r="G46" s="118">
        <f t="shared" si="12"/>
        <v>0</v>
      </c>
      <c r="H46" s="118">
        <f t="shared" si="13"/>
        <v>0</v>
      </c>
      <c r="I46" s="118">
        <f t="shared" si="14"/>
        <v>0</v>
      </c>
      <c r="J46" s="118">
        <f t="shared" si="15"/>
        <v>0</v>
      </c>
      <c r="K46" s="213">
        <f t="shared" si="16"/>
        <v>0</v>
      </c>
      <c r="L46" s="210"/>
      <c r="M46" s="210"/>
      <c r="N46" s="210"/>
      <c r="O46" s="99"/>
    </row>
    <row r="47" spans="2:15" hidden="1">
      <c r="B47" s="58"/>
      <c r="C47" s="91"/>
      <c r="D47" s="132">
        <f t="shared" si="8"/>
        <v>0</v>
      </c>
      <c r="E47" s="157">
        <f t="shared" si="7"/>
        <v>0</v>
      </c>
      <c r="F47" s="118">
        <f t="shared" si="11"/>
        <v>0</v>
      </c>
      <c r="G47" s="118">
        <f t="shared" si="12"/>
        <v>0</v>
      </c>
      <c r="H47" s="118">
        <f t="shared" si="13"/>
        <v>0</v>
      </c>
      <c r="I47" s="118">
        <f t="shared" si="14"/>
        <v>0</v>
      </c>
      <c r="J47" s="118">
        <f t="shared" si="15"/>
        <v>0</v>
      </c>
      <c r="K47" s="213">
        <f t="shared" si="16"/>
        <v>0</v>
      </c>
      <c r="L47" s="210"/>
      <c r="M47" s="210"/>
      <c r="N47" s="210"/>
      <c r="O47" s="99"/>
    </row>
    <row r="48" spans="2:15" hidden="1">
      <c r="B48" s="58"/>
      <c r="C48" s="91"/>
      <c r="D48" s="132">
        <f t="shared" si="8"/>
        <v>0</v>
      </c>
      <c r="E48" s="157">
        <f t="shared" si="7"/>
        <v>0</v>
      </c>
      <c r="F48" s="118">
        <f t="shared" si="11"/>
        <v>0</v>
      </c>
      <c r="G48" s="118">
        <f t="shared" si="12"/>
        <v>0</v>
      </c>
      <c r="H48" s="118">
        <f t="shared" si="13"/>
        <v>0</v>
      </c>
      <c r="I48" s="118">
        <f t="shared" si="14"/>
        <v>0</v>
      </c>
      <c r="J48" s="118">
        <f t="shared" si="15"/>
        <v>0</v>
      </c>
      <c r="K48" s="213">
        <f t="shared" si="16"/>
        <v>0</v>
      </c>
      <c r="L48" s="210"/>
      <c r="M48" s="210"/>
      <c r="N48" s="210"/>
      <c r="O48" s="99"/>
    </row>
    <row r="49" spans="2:15" hidden="1">
      <c r="B49" s="58"/>
      <c r="C49" s="91"/>
      <c r="D49" s="132">
        <f t="shared" si="8"/>
        <v>0</v>
      </c>
      <c r="E49" s="157">
        <f t="shared" si="7"/>
        <v>0</v>
      </c>
      <c r="F49" s="118">
        <f t="shared" si="11"/>
        <v>0</v>
      </c>
      <c r="G49" s="118">
        <f t="shared" si="12"/>
        <v>0</v>
      </c>
      <c r="H49" s="118">
        <f t="shared" si="13"/>
        <v>0</v>
      </c>
      <c r="I49" s="118">
        <f t="shared" si="14"/>
        <v>0</v>
      </c>
      <c r="J49" s="118">
        <f t="shared" si="15"/>
        <v>0</v>
      </c>
      <c r="K49" s="213">
        <f t="shared" si="16"/>
        <v>0</v>
      </c>
      <c r="L49" s="210"/>
      <c r="M49" s="210"/>
      <c r="N49" s="210"/>
      <c r="O49" s="99"/>
    </row>
    <row r="50" spans="2:15" hidden="1">
      <c r="B50" s="58"/>
      <c r="C50" s="91"/>
      <c r="D50" s="132">
        <f t="shared" si="8"/>
        <v>0</v>
      </c>
      <c r="E50" s="157">
        <f t="shared" si="7"/>
        <v>0</v>
      </c>
      <c r="F50" s="118">
        <f t="shared" si="11"/>
        <v>0</v>
      </c>
      <c r="G50" s="118">
        <f t="shared" si="12"/>
        <v>0</v>
      </c>
      <c r="H50" s="118">
        <f t="shared" si="13"/>
        <v>0</v>
      </c>
      <c r="I50" s="118">
        <f t="shared" si="14"/>
        <v>0</v>
      </c>
      <c r="J50" s="118">
        <f t="shared" si="15"/>
        <v>0</v>
      </c>
      <c r="K50" s="213">
        <f t="shared" si="16"/>
        <v>0</v>
      </c>
      <c r="L50" s="210"/>
      <c r="M50" s="210"/>
      <c r="N50" s="210"/>
      <c r="O50" s="99"/>
    </row>
    <row r="51" spans="2:15" hidden="1">
      <c r="B51" s="58"/>
      <c r="C51" s="91"/>
      <c r="D51" s="132">
        <f t="shared" si="8"/>
        <v>0</v>
      </c>
      <c r="E51" s="157">
        <f t="shared" si="7"/>
        <v>0</v>
      </c>
      <c r="F51" s="118">
        <f t="shared" si="11"/>
        <v>0</v>
      </c>
      <c r="G51" s="118">
        <f t="shared" si="12"/>
        <v>0</v>
      </c>
      <c r="H51" s="118">
        <f t="shared" si="13"/>
        <v>0</v>
      </c>
      <c r="I51" s="118">
        <f t="shared" si="14"/>
        <v>0</v>
      </c>
      <c r="J51" s="118">
        <f t="shared" si="15"/>
        <v>0</v>
      </c>
      <c r="K51" s="213">
        <f t="shared" si="16"/>
        <v>0</v>
      </c>
      <c r="L51" s="210"/>
      <c r="M51" s="210"/>
      <c r="N51" s="210"/>
      <c r="O51" s="99"/>
    </row>
    <row r="52" spans="2:15" hidden="1">
      <c r="B52" s="58"/>
      <c r="C52" s="91"/>
      <c r="D52" s="132">
        <f t="shared" si="8"/>
        <v>0</v>
      </c>
      <c r="E52" s="157">
        <f t="shared" si="7"/>
        <v>0</v>
      </c>
      <c r="F52" s="118">
        <f t="shared" si="11"/>
        <v>0</v>
      </c>
      <c r="G52" s="118">
        <f t="shared" si="12"/>
        <v>0</v>
      </c>
      <c r="H52" s="118">
        <f t="shared" si="13"/>
        <v>0</v>
      </c>
      <c r="I52" s="118">
        <f t="shared" si="14"/>
        <v>0</v>
      </c>
      <c r="J52" s="118">
        <f t="shared" si="15"/>
        <v>0</v>
      </c>
      <c r="K52" s="213">
        <f t="shared" si="16"/>
        <v>0</v>
      </c>
      <c r="L52" s="210"/>
      <c r="M52" s="210"/>
      <c r="N52" s="210"/>
      <c r="O52" s="99"/>
    </row>
    <row r="53" spans="2:15" hidden="1">
      <c r="B53" s="58"/>
      <c r="C53" s="91"/>
      <c r="D53" s="132">
        <f t="shared" si="8"/>
        <v>0</v>
      </c>
      <c r="E53" s="157">
        <f t="shared" si="7"/>
        <v>0</v>
      </c>
      <c r="F53" s="118">
        <f t="shared" si="11"/>
        <v>0</v>
      </c>
      <c r="G53" s="118">
        <f t="shared" si="12"/>
        <v>0</v>
      </c>
      <c r="H53" s="118">
        <f t="shared" si="13"/>
        <v>0</v>
      </c>
      <c r="I53" s="118">
        <f t="shared" si="14"/>
        <v>0</v>
      </c>
      <c r="J53" s="118">
        <f t="shared" si="15"/>
        <v>0</v>
      </c>
      <c r="K53" s="213">
        <f t="shared" si="16"/>
        <v>0</v>
      </c>
      <c r="L53" s="210"/>
      <c r="M53" s="210"/>
      <c r="N53" s="210"/>
      <c r="O53" s="99"/>
    </row>
    <row r="54" spans="2:15" hidden="1">
      <c r="B54" s="58"/>
      <c r="C54" s="91"/>
      <c r="D54" s="132">
        <f t="shared" si="8"/>
        <v>0</v>
      </c>
      <c r="E54" s="157">
        <f t="shared" si="7"/>
        <v>0</v>
      </c>
      <c r="F54" s="118">
        <f t="shared" si="11"/>
        <v>0</v>
      </c>
      <c r="G54" s="118">
        <f t="shared" si="12"/>
        <v>0</v>
      </c>
      <c r="H54" s="118">
        <f t="shared" si="13"/>
        <v>0</v>
      </c>
      <c r="I54" s="118">
        <f t="shared" si="14"/>
        <v>0</v>
      </c>
      <c r="J54" s="118">
        <f t="shared" si="15"/>
        <v>0</v>
      </c>
      <c r="K54" s="213">
        <f t="shared" si="16"/>
        <v>0</v>
      </c>
      <c r="L54" s="210"/>
      <c r="M54" s="210"/>
      <c r="N54" s="210"/>
      <c r="O54" s="99"/>
    </row>
    <row r="55" spans="2:15" hidden="1">
      <c r="B55" s="58"/>
      <c r="C55" s="91"/>
      <c r="D55" s="132">
        <f t="shared" si="8"/>
        <v>0</v>
      </c>
      <c r="E55" s="157">
        <f t="shared" si="7"/>
        <v>0</v>
      </c>
      <c r="F55" s="118">
        <f t="shared" si="11"/>
        <v>0</v>
      </c>
      <c r="G55" s="118">
        <f t="shared" si="12"/>
        <v>0</v>
      </c>
      <c r="H55" s="118">
        <f t="shared" si="13"/>
        <v>0</v>
      </c>
      <c r="I55" s="118">
        <f t="shared" si="14"/>
        <v>0</v>
      </c>
      <c r="J55" s="118">
        <f t="shared" si="15"/>
        <v>0</v>
      </c>
      <c r="K55" s="213">
        <f t="shared" si="16"/>
        <v>0</v>
      </c>
      <c r="L55" s="210"/>
      <c r="M55" s="210"/>
      <c r="N55" s="210"/>
      <c r="O55" s="99"/>
    </row>
    <row r="56" spans="2:15" hidden="1">
      <c r="B56" s="58"/>
      <c r="C56" s="91"/>
      <c r="D56" s="132">
        <f t="shared" si="8"/>
        <v>0</v>
      </c>
      <c r="E56" s="157">
        <f t="shared" si="7"/>
        <v>0</v>
      </c>
      <c r="F56" s="118">
        <f t="shared" si="11"/>
        <v>0</v>
      </c>
      <c r="G56" s="118">
        <f t="shared" si="12"/>
        <v>0</v>
      </c>
      <c r="H56" s="118">
        <f t="shared" si="13"/>
        <v>0</v>
      </c>
      <c r="I56" s="118">
        <f t="shared" si="14"/>
        <v>0</v>
      </c>
      <c r="J56" s="118">
        <f t="shared" si="15"/>
        <v>0</v>
      </c>
      <c r="K56" s="213">
        <f t="shared" si="16"/>
        <v>0</v>
      </c>
      <c r="L56" s="210"/>
      <c r="M56" s="210"/>
      <c r="N56" s="210"/>
      <c r="O56" s="99"/>
    </row>
    <row r="57" spans="2:15" hidden="1">
      <c r="B57" s="58"/>
      <c r="C57" s="91"/>
      <c r="D57" s="132">
        <f t="shared" si="8"/>
        <v>0</v>
      </c>
      <c r="E57" s="157">
        <f t="shared" si="7"/>
        <v>0</v>
      </c>
      <c r="F57" s="118">
        <f t="shared" si="11"/>
        <v>0</v>
      </c>
      <c r="G57" s="118">
        <f t="shared" si="12"/>
        <v>0</v>
      </c>
      <c r="H57" s="118">
        <f t="shared" si="13"/>
        <v>0</v>
      </c>
      <c r="I57" s="118">
        <f t="shared" si="14"/>
        <v>0</v>
      </c>
      <c r="J57" s="118">
        <f t="shared" si="15"/>
        <v>0</v>
      </c>
      <c r="K57" s="213">
        <f t="shared" si="16"/>
        <v>0</v>
      </c>
      <c r="L57" s="210"/>
      <c r="M57" s="210"/>
      <c r="N57" s="210"/>
      <c r="O57" s="99"/>
    </row>
    <row r="58" spans="2:15" hidden="1">
      <c r="B58" s="58"/>
      <c r="C58" s="91"/>
      <c r="D58" s="132">
        <f t="shared" si="8"/>
        <v>0</v>
      </c>
      <c r="E58" s="157">
        <f t="shared" si="7"/>
        <v>0</v>
      </c>
      <c r="F58" s="118">
        <f t="shared" si="11"/>
        <v>0</v>
      </c>
      <c r="G58" s="118">
        <f t="shared" si="12"/>
        <v>0</v>
      </c>
      <c r="H58" s="118">
        <f t="shared" si="13"/>
        <v>0</v>
      </c>
      <c r="I58" s="118">
        <f t="shared" si="14"/>
        <v>0</v>
      </c>
      <c r="J58" s="118">
        <f t="shared" si="15"/>
        <v>0</v>
      </c>
      <c r="K58" s="213">
        <f t="shared" si="16"/>
        <v>0</v>
      </c>
      <c r="L58" s="210"/>
      <c r="M58" s="210"/>
      <c r="N58" s="210"/>
      <c r="O58" s="99"/>
    </row>
    <row r="59" spans="2:15" hidden="1">
      <c r="B59" s="58"/>
      <c r="C59" s="91"/>
      <c r="D59" s="132">
        <f t="shared" si="8"/>
        <v>0</v>
      </c>
      <c r="E59" s="157">
        <f t="shared" si="7"/>
        <v>0</v>
      </c>
      <c r="F59" s="118">
        <f t="shared" si="11"/>
        <v>0</v>
      </c>
      <c r="G59" s="118">
        <f t="shared" si="12"/>
        <v>0</v>
      </c>
      <c r="H59" s="118">
        <f t="shared" si="13"/>
        <v>0</v>
      </c>
      <c r="I59" s="118">
        <f t="shared" si="14"/>
        <v>0</v>
      </c>
      <c r="J59" s="118">
        <f t="shared" si="15"/>
        <v>0</v>
      </c>
      <c r="K59" s="213">
        <f t="shared" si="16"/>
        <v>0</v>
      </c>
      <c r="L59" s="210"/>
      <c r="M59" s="210"/>
      <c r="N59" s="210"/>
      <c r="O59" s="99"/>
    </row>
    <row r="60" spans="2:15" hidden="1">
      <c r="B60" s="58"/>
      <c r="C60" s="91"/>
      <c r="D60" s="132">
        <f t="shared" si="8"/>
        <v>0</v>
      </c>
      <c r="E60" s="157">
        <f t="shared" si="7"/>
        <v>0</v>
      </c>
      <c r="F60" s="118">
        <f t="shared" si="11"/>
        <v>0</v>
      </c>
      <c r="G60" s="118">
        <f t="shared" si="12"/>
        <v>0</v>
      </c>
      <c r="H60" s="118">
        <f t="shared" si="13"/>
        <v>0</v>
      </c>
      <c r="I60" s="118">
        <f t="shared" si="14"/>
        <v>0</v>
      </c>
      <c r="J60" s="118">
        <f t="shared" si="15"/>
        <v>0</v>
      </c>
      <c r="K60" s="213">
        <f t="shared" si="16"/>
        <v>0</v>
      </c>
      <c r="L60" s="210"/>
      <c r="M60" s="210"/>
      <c r="N60" s="210"/>
      <c r="O60" s="99"/>
    </row>
    <row r="61" spans="2:15" hidden="1">
      <c r="B61" s="58"/>
      <c r="C61" s="91"/>
      <c r="D61" s="132">
        <f t="shared" si="8"/>
        <v>0</v>
      </c>
      <c r="E61" s="157">
        <f t="shared" si="7"/>
        <v>0</v>
      </c>
      <c r="F61" s="118">
        <f t="shared" si="11"/>
        <v>0</v>
      </c>
      <c r="G61" s="118">
        <f t="shared" si="12"/>
        <v>0</v>
      </c>
      <c r="H61" s="118">
        <f t="shared" si="13"/>
        <v>0</v>
      </c>
      <c r="I61" s="118">
        <f t="shared" si="14"/>
        <v>0</v>
      </c>
      <c r="J61" s="118">
        <f t="shared" si="15"/>
        <v>0</v>
      </c>
      <c r="K61" s="213">
        <f t="shared" si="16"/>
        <v>0</v>
      </c>
      <c r="L61" s="210"/>
      <c r="M61" s="210"/>
      <c r="N61" s="210"/>
      <c r="O61" s="99"/>
    </row>
    <row r="62" spans="2:15" hidden="1">
      <c r="B62" s="58"/>
      <c r="C62" s="91"/>
      <c r="D62" s="132">
        <f t="shared" si="8"/>
        <v>0</v>
      </c>
      <c r="E62" s="157">
        <f t="shared" si="7"/>
        <v>0</v>
      </c>
      <c r="F62" s="118">
        <f t="shared" si="11"/>
        <v>0</v>
      </c>
      <c r="G62" s="118">
        <f t="shared" si="12"/>
        <v>0</v>
      </c>
      <c r="H62" s="118">
        <f t="shared" si="13"/>
        <v>0</v>
      </c>
      <c r="I62" s="118">
        <f t="shared" si="14"/>
        <v>0</v>
      </c>
      <c r="J62" s="118">
        <f t="shared" si="15"/>
        <v>0</v>
      </c>
      <c r="K62" s="213">
        <f t="shared" si="16"/>
        <v>0</v>
      </c>
      <c r="L62" s="210"/>
      <c r="M62" s="210"/>
      <c r="N62" s="210"/>
      <c r="O62" s="99"/>
    </row>
    <row r="63" spans="2:15" hidden="1">
      <c r="B63" s="58"/>
      <c r="C63" s="91"/>
      <c r="D63" s="132">
        <f t="shared" ref="D63:D84" si="17">SUM(F63:N63)</f>
        <v>0</v>
      </c>
      <c r="E63" s="157">
        <f t="shared" si="7"/>
        <v>0</v>
      </c>
      <c r="F63" s="118">
        <f t="shared" si="11"/>
        <v>0</v>
      </c>
      <c r="G63" s="118">
        <f t="shared" si="12"/>
        <v>0</v>
      </c>
      <c r="H63" s="118">
        <f t="shared" si="13"/>
        <v>0</v>
      </c>
      <c r="I63" s="118">
        <f t="shared" si="14"/>
        <v>0</v>
      </c>
      <c r="J63" s="118">
        <f t="shared" si="15"/>
        <v>0</v>
      </c>
      <c r="K63" s="213">
        <f t="shared" si="16"/>
        <v>0</v>
      </c>
      <c r="L63" s="210"/>
      <c r="M63" s="210"/>
      <c r="N63" s="210"/>
      <c r="O63" s="99"/>
    </row>
    <row r="64" spans="2:15" hidden="1">
      <c r="B64" s="58"/>
      <c r="C64" s="91"/>
      <c r="D64" s="132">
        <f t="shared" si="17"/>
        <v>0</v>
      </c>
      <c r="E64" s="157">
        <f t="shared" si="7"/>
        <v>0</v>
      </c>
      <c r="F64" s="118">
        <f t="shared" si="11"/>
        <v>0</v>
      </c>
      <c r="G64" s="118">
        <f t="shared" si="12"/>
        <v>0</v>
      </c>
      <c r="H64" s="118">
        <f t="shared" si="13"/>
        <v>0</v>
      </c>
      <c r="I64" s="118">
        <f t="shared" si="14"/>
        <v>0</v>
      </c>
      <c r="J64" s="118">
        <f t="shared" si="15"/>
        <v>0</v>
      </c>
      <c r="K64" s="213">
        <f t="shared" si="16"/>
        <v>0</v>
      </c>
      <c r="L64" s="210"/>
      <c r="M64" s="210"/>
      <c r="N64" s="210"/>
      <c r="O64" s="99"/>
    </row>
    <row r="65" spans="2:15" hidden="1">
      <c r="B65" s="58"/>
      <c r="C65" s="91"/>
      <c r="D65" s="132">
        <f t="shared" si="17"/>
        <v>0</v>
      </c>
      <c r="E65" s="157">
        <f t="shared" si="7"/>
        <v>0</v>
      </c>
      <c r="F65" s="118">
        <f t="shared" si="11"/>
        <v>0</v>
      </c>
      <c r="G65" s="118">
        <f t="shared" si="12"/>
        <v>0</v>
      </c>
      <c r="H65" s="118">
        <f t="shared" si="13"/>
        <v>0</v>
      </c>
      <c r="I65" s="118">
        <f t="shared" si="14"/>
        <v>0</v>
      </c>
      <c r="J65" s="118">
        <f t="shared" si="15"/>
        <v>0</v>
      </c>
      <c r="K65" s="213">
        <f t="shared" si="16"/>
        <v>0</v>
      </c>
      <c r="L65" s="210"/>
      <c r="M65" s="210"/>
      <c r="N65" s="210"/>
      <c r="O65" s="99"/>
    </row>
    <row r="66" spans="2:15" hidden="1">
      <c r="B66" s="58"/>
      <c r="C66" s="91"/>
      <c r="D66" s="132">
        <f t="shared" si="17"/>
        <v>0</v>
      </c>
      <c r="E66" s="157">
        <f t="shared" si="7"/>
        <v>0</v>
      </c>
      <c r="F66" s="118">
        <f t="shared" si="11"/>
        <v>0</v>
      </c>
      <c r="G66" s="118">
        <f t="shared" si="12"/>
        <v>0</v>
      </c>
      <c r="H66" s="118">
        <f t="shared" si="13"/>
        <v>0</v>
      </c>
      <c r="I66" s="118">
        <f t="shared" si="14"/>
        <v>0</v>
      </c>
      <c r="J66" s="118">
        <f t="shared" si="15"/>
        <v>0</v>
      </c>
      <c r="K66" s="213">
        <f t="shared" si="16"/>
        <v>0</v>
      </c>
      <c r="L66" s="210"/>
      <c r="M66" s="210"/>
      <c r="N66" s="210"/>
      <c r="O66" s="99"/>
    </row>
    <row r="67" spans="2:15" hidden="1">
      <c r="B67" s="58"/>
      <c r="C67" s="91"/>
      <c r="D67" s="132">
        <f t="shared" si="17"/>
        <v>0</v>
      </c>
      <c r="E67" s="157">
        <f t="shared" si="7"/>
        <v>0</v>
      </c>
      <c r="F67" s="118">
        <f t="shared" si="11"/>
        <v>0</v>
      </c>
      <c r="G67" s="118">
        <f t="shared" si="12"/>
        <v>0</v>
      </c>
      <c r="H67" s="118">
        <f t="shared" si="13"/>
        <v>0</v>
      </c>
      <c r="I67" s="118">
        <f t="shared" si="14"/>
        <v>0</v>
      </c>
      <c r="J67" s="118">
        <f t="shared" si="15"/>
        <v>0</v>
      </c>
      <c r="K67" s="213">
        <f t="shared" si="16"/>
        <v>0</v>
      </c>
      <c r="L67" s="210"/>
      <c r="M67" s="210"/>
      <c r="N67" s="210"/>
      <c r="O67" s="99"/>
    </row>
    <row r="68" spans="2:15" hidden="1">
      <c r="B68" s="58"/>
      <c r="C68" s="91"/>
      <c r="D68" s="132">
        <f t="shared" si="17"/>
        <v>0</v>
      </c>
      <c r="E68" s="157">
        <f t="shared" si="7"/>
        <v>0</v>
      </c>
      <c r="F68" s="118">
        <f t="shared" si="11"/>
        <v>0</v>
      </c>
      <c r="G68" s="118">
        <f t="shared" si="12"/>
        <v>0</v>
      </c>
      <c r="H68" s="118">
        <f t="shared" si="13"/>
        <v>0</v>
      </c>
      <c r="I68" s="118">
        <f t="shared" si="14"/>
        <v>0</v>
      </c>
      <c r="J68" s="118">
        <f t="shared" si="15"/>
        <v>0</v>
      </c>
      <c r="K68" s="213">
        <f t="shared" si="16"/>
        <v>0</v>
      </c>
      <c r="L68" s="210"/>
      <c r="M68" s="210"/>
      <c r="N68" s="210"/>
      <c r="O68" s="99"/>
    </row>
    <row r="69" spans="2:15" hidden="1">
      <c r="B69" s="58"/>
      <c r="C69" s="91"/>
      <c r="D69" s="132">
        <f t="shared" si="17"/>
        <v>0</v>
      </c>
      <c r="E69" s="157">
        <f t="shared" si="7"/>
        <v>0</v>
      </c>
      <c r="F69" s="118">
        <f t="shared" si="11"/>
        <v>0</v>
      </c>
      <c r="G69" s="118">
        <f t="shared" si="12"/>
        <v>0</v>
      </c>
      <c r="H69" s="118">
        <f t="shared" si="13"/>
        <v>0</v>
      </c>
      <c r="I69" s="118">
        <f t="shared" si="14"/>
        <v>0</v>
      </c>
      <c r="J69" s="118">
        <f t="shared" si="15"/>
        <v>0</v>
      </c>
      <c r="K69" s="213">
        <f t="shared" si="16"/>
        <v>0</v>
      </c>
      <c r="L69" s="210"/>
      <c r="M69" s="210"/>
      <c r="N69" s="210"/>
      <c r="O69" s="99"/>
    </row>
    <row r="70" spans="2:15" hidden="1">
      <c r="B70" s="58"/>
      <c r="C70" s="91"/>
      <c r="D70" s="132">
        <f t="shared" si="17"/>
        <v>0</v>
      </c>
      <c r="E70" s="157">
        <f t="shared" si="7"/>
        <v>0</v>
      </c>
      <c r="F70" s="118">
        <f t="shared" ref="F70:F84" si="18">IFERROR(VLOOKUP(C70,$C$93:$D$134,2,FALSE),0)</f>
        <v>0</v>
      </c>
      <c r="G70" s="118">
        <f t="shared" ref="G70:G84" si="19">IFERROR(VLOOKUP(C70,$G$93:$H$134,2,FALSE),0)</f>
        <v>0</v>
      </c>
      <c r="H70" s="118">
        <f t="shared" ref="H70:H84" si="20">IFERROR(VLOOKUP(C70,$K$93:$L$134,2,FALSE),0)</f>
        <v>0</v>
      </c>
      <c r="I70" s="118">
        <f t="shared" ref="I70:I84" si="21">IFERROR(VLOOKUP(C70,$O$93:$P$134,2,FALSE),0)</f>
        <v>0</v>
      </c>
      <c r="J70" s="118">
        <f t="shared" ref="J70:J84" si="22">IFERROR(VLOOKUP(C70,$S$93:$T$134,2,FALSE),0)</f>
        <v>0</v>
      </c>
      <c r="K70" s="213">
        <f t="shared" ref="K70:K84" si="23">IFERROR(VLOOKUP(C70,$W$93:$X$134,2,FALSE),0)</f>
        <v>0</v>
      </c>
      <c r="L70" s="210"/>
      <c r="M70" s="210"/>
      <c r="N70" s="210"/>
      <c r="O70" s="99"/>
    </row>
    <row r="71" spans="2:15" hidden="1">
      <c r="B71" s="58"/>
      <c r="C71" s="91"/>
      <c r="D71" s="132">
        <f t="shared" si="17"/>
        <v>0</v>
      </c>
      <c r="E71" s="157">
        <f t="shared" ref="E71:E84" si="24">SUM(F71:K71)-MIN(F71:K71)</f>
        <v>0</v>
      </c>
      <c r="F71" s="118">
        <f t="shared" si="18"/>
        <v>0</v>
      </c>
      <c r="G71" s="118">
        <f t="shared" si="19"/>
        <v>0</v>
      </c>
      <c r="H71" s="118">
        <f t="shared" si="20"/>
        <v>0</v>
      </c>
      <c r="I71" s="118">
        <f t="shared" si="21"/>
        <v>0</v>
      </c>
      <c r="J71" s="118">
        <f t="shared" si="22"/>
        <v>0</v>
      </c>
      <c r="K71" s="213">
        <f t="shared" si="23"/>
        <v>0</v>
      </c>
      <c r="L71" s="210"/>
      <c r="M71" s="210"/>
      <c r="N71" s="210"/>
      <c r="O71" s="99"/>
    </row>
    <row r="72" spans="2:15" hidden="1">
      <c r="B72" s="58"/>
      <c r="C72" s="91"/>
      <c r="D72" s="132">
        <f t="shared" si="17"/>
        <v>0</v>
      </c>
      <c r="E72" s="157">
        <f t="shared" si="24"/>
        <v>0</v>
      </c>
      <c r="F72" s="118">
        <f t="shared" si="18"/>
        <v>0</v>
      </c>
      <c r="G72" s="118">
        <f t="shared" si="19"/>
        <v>0</v>
      </c>
      <c r="H72" s="118">
        <f t="shared" si="20"/>
        <v>0</v>
      </c>
      <c r="I72" s="118">
        <f t="shared" si="21"/>
        <v>0</v>
      </c>
      <c r="J72" s="118">
        <f t="shared" si="22"/>
        <v>0</v>
      </c>
      <c r="K72" s="213">
        <f t="shared" si="23"/>
        <v>0</v>
      </c>
      <c r="L72" s="210"/>
      <c r="M72" s="210"/>
      <c r="N72" s="210"/>
      <c r="O72" s="99"/>
    </row>
    <row r="73" spans="2:15" hidden="1">
      <c r="B73" s="58"/>
      <c r="C73" s="91"/>
      <c r="D73" s="132">
        <f t="shared" si="17"/>
        <v>0</v>
      </c>
      <c r="E73" s="157">
        <f t="shared" si="24"/>
        <v>0</v>
      </c>
      <c r="F73" s="118">
        <f t="shared" si="18"/>
        <v>0</v>
      </c>
      <c r="G73" s="118">
        <f t="shared" si="19"/>
        <v>0</v>
      </c>
      <c r="H73" s="118">
        <f t="shared" si="20"/>
        <v>0</v>
      </c>
      <c r="I73" s="118">
        <f t="shared" si="21"/>
        <v>0</v>
      </c>
      <c r="J73" s="118">
        <f t="shared" si="22"/>
        <v>0</v>
      </c>
      <c r="K73" s="213">
        <f t="shared" si="23"/>
        <v>0</v>
      </c>
      <c r="L73" s="210"/>
      <c r="M73" s="210"/>
      <c r="N73" s="210"/>
      <c r="O73" s="99"/>
    </row>
    <row r="74" spans="2:15" hidden="1">
      <c r="B74" s="58"/>
      <c r="C74" s="91"/>
      <c r="D74" s="132">
        <f t="shared" si="17"/>
        <v>0</v>
      </c>
      <c r="E74" s="157">
        <f t="shared" si="24"/>
        <v>0</v>
      </c>
      <c r="F74" s="118">
        <f t="shared" si="18"/>
        <v>0</v>
      </c>
      <c r="G74" s="118">
        <f t="shared" si="19"/>
        <v>0</v>
      </c>
      <c r="H74" s="118">
        <f t="shared" si="20"/>
        <v>0</v>
      </c>
      <c r="I74" s="118">
        <f t="shared" si="21"/>
        <v>0</v>
      </c>
      <c r="J74" s="118">
        <f t="shared" si="22"/>
        <v>0</v>
      </c>
      <c r="K74" s="213">
        <f t="shared" si="23"/>
        <v>0</v>
      </c>
      <c r="L74" s="210"/>
      <c r="M74" s="210"/>
      <c r="N74" s="210"/>
      <c r="O74" s="99"/>
    </row>
    <row r="75" spans="2:15" hidden="1">
      <c r="B75" s="58"/>
      <c r="C75" s="91"/>
      <c r="D75" s="132">
        <f t="shared" si="17"/>
        <v>0</v>
      </c>
      <c r="E75" s="157">
        <f t="shared" si="24"/>
        <v>0</v>
      </c>
      <c r="F75" s="118">
        <f t="shared" si="18"/>
        <v>0</v>
      </c>
      <c r="G75" s="118">
        <f t="shared" si="19"/>
        <v>0</v>
      </c>
      <c r="H75" s="118">
        <f t="shared" si="20"/>
        <v>0</v>
      </c>
      <c r="I75" s="118">
        <f t="shared" si="21"/>
        <v>0</v>
      </c>
      <c r="J75" s="118">
        <f t="shared" si="22"/>
        <v>0</v>
      </c>
      <c r="K75" s="213">
        <f t="shared" si="23"/>
        <v>0</v>
      </c>
      <c r="L75" s="210"/>
      <c r="M75" s="210"/>
      <c r="N75" s="210"/>
      <c r="O75" s="99"/>
    </row>
    <row r="76" spans="2:15" ht="15" hidden="1">
      <c r="B76" s="58"/>
      <c r="C76" s="68"/>
      <c r="D76" s="132">
        <f t="shared" si="17"/>
        <v>0</v>
      </c>
      <c r="E76" s="157">
        <f t="shared" si="24"/>
        <v>0</v>
      </c>
      <c r="F76" s="118">
        <f t="shared" si="18"/>
        <v>0</v>
      </c>
      <c r="G76" s="118">
        <f t="shared" si="19"/>
        <v>0</v>
      </c>
      <c r="H76" s="118">
        <f t="shared" si="20"/>
        <v>0</v>
      </c>
      <c r="I76" s="118">
        <f t="shared" si="21"/>
        <v>0</v>
      </c>
      <c r="J76" s="118">
        <f t="shared" si="22"/>
        <v>0</v>
      </c>
      <c r="K76" s="213">
        <f t="shared" si="23"/>
        <v>0</v>
      </c>
      <c r="L76" s="210"/>
      <c r="M76" s="210"/>
      <c r="N76" s="210"/>
      <c r="O76" s="99"/>
    </row>
    <row r="77" spans="2:15" ht="15" hidden="1">
      <c r="B77" s="58"/>
      <c r="C77" s="68"/>
      <c r="D77" s="132">
        <f t="shared" si="17"/>
        <v>0</v>
      </c>
      <c r="E77" s="157">
        <f t="shared" si="24"/>
        <v>0</v>
      </c>
      <c r="F77" s="118">
        <f t="shared" si="18"/>
        <v>0</v>
      </c>
      <c r="G77" s="118">
        <f t="shared" si="19"/>
        <v>0</v>
      </c>
      <c r="H77" s="118">
        <f t="shared" si="20"/>
        <v>0</v>
      </c>
      <c r="I77" s="118">
        <f t="shared" si="21"/>
        <v>0</v>
      </c>
      <c r="J77" s="118">
        <f t="shared" si="22"/>
        <v>0</v>
      </c>
      <c r="K77" s="213">
        <f t="shared" si="23"/>
        <v>0</v>
      </c>
      <c r="L77" s="210"/>
      <c r="M77" s="210"/>
      <c r="N77" s="210"/>
      <c r="O77" s="99"/>
    </row>
    <row r="78" spans="2:15" ht="15" hidden="1">
      <c r="B78" s="58"/>
      <c r="C78" s="68"/>
      <c r="D78" s="132">
        <f t="shared" si="17"/>
        <v>0</v>
      </c>
      <c r="E78" s="157">
        <f t="shared" si="24"/>
        <v>0</v>
      </c>
      <c r="F78" s="118">
        <f t="shared" si="18"/>
        <v>0</v>
      </c>
      <c r="G78" s="118">
        <f t="shared" si="19"/>
        <v>0</v>
      </c>
      <c r="H78" s="118">
        <f t="shared" si="20"/>
        <v>0</v>
      </c>
      <c r="I78" s="118">
        <f t="shared" si="21"/>
        <v>0</v>
      </c>
      <c r="J78" s="118">
        <f t="shared" si="22"/>
        <v>0</v>
      </c>
      <c r="K78" s="213">
        <f t="shared" si="23"/>
        <v>0</v>
      </c>
      <c r="L78" s="210"/>
      <c r="M78" s="210"/>
      <c r="N78" s="210"/>
      <c r="O78" s="99"/>
    </row>
    <row r="79" spans="2:15" ht="15" hidden="1">
      <c r="B79" s="58"/>
      <c r="C79" s="68"/>
      <c r="D79" s="132">
        <f t="shared" si="17"/>
        <v>0</v>
      </c>
      <c r="E79" s="157">
        <f t="shared" si="24"/>
        <v>0</v>
      </c>
      <c r="F79" s="118">
        <f t="shared" si="18"/>
        <v>0</v>
      </c>
      <c r="G79" s="118">
        <f t="shared" si="19"/>
        <v>0</v>
      </c>
      <c r="H79" s="118">
        <f t="shared" si="20"/>
        <v>0</v>
      </c>
      <c r="I79" s="118">
        <f t="shared" si="21"/>
        <v>0</v>
      </c>
      <c r="J79" s="118">
        <f t="shared" si="22"/>
        <v>0</v>
      </c>
      <c r="K79" s="213">
        <f t="shared" si="23"/>
        <v>0</v>
      </c>
      <c r="L79" s="210"/>
      <c r="M79" s="210"/>
      <c r="N79" s="210"/>
      <c r="O79" s="99"/>
    </row>
    <row r="80" spans="2:15" ht="15" hidden="1">
      <c r="B80" s="58"/>
      <c r="C80" s="68"/>
      <c r="D80" s="132">
        <f t="shared" si="17"/>
        <v>0</v>
      </c>
      <c r="E80" s="157">
        <f t="shared" si="24"/>
        <v>0</v>
      </c>
      <c r="F80" s="118">
        <f t="shared" si="18"/>
        <v>0</v>
      </c>
      <c r="G80" s="118">
        <f t="shared" si="19"/>
        <v>0</v>
      </c>
      <c r="H80" s="118">
        <f t="shared" si="20"/>
        <v>0</v>
      </c>
      <c r="I80" s="118">
        <f t="shared" si="21"/>
        <v>0</v>
      </c>
      <c r="J80" s="118">
        <f t="shared" si="22"/>
        <v>0</v>
      </c>
      <c r="K80" s="213">
        <f t="shared" si="23"/>
        <v>0</v>
      </c>
      <c r="L80" s="210"/>
      <c r="M80" s="210"/>
      <c r="N80" s="210"/>
      <c r="O80" s="99"/>
    </row>
    <row r="81" spans="2:25" ht="15" hidden="1">
      <c r="B81" s="58"/>
      <c r="C81" s="68"/>
      <c r="D81" s="132">
        <f t="shared" si="17"/>
        <v>0</v>
      </c>
      <c r="E81" s="157">
        <f t="shared" si="24"/>
        <v>0</v>
      </c>
      <c r="F81" s="118">
        <f t="shared" si="18"/>
        <v>0</v>
      </c>
      <c r="G81" s="118">
        <f t="shared" si="19"/>
        <v>0</v>
      </c>
      <c r="H81" s="118">
        <f t="shared" si="20"/>
        <v>0</v>
      </c>
      <c r="I81" s="118">
        <f t="shared" si="21"/>
        <v>0</v>
      </c>
      <c r="J81" s="118">
        <f t="shared" si="22"/>
        <v>0</v>
      </c>
      <c r="K81" s="213">
        <f t="shared" si="23"/>
        <v>0</v>
      </c>
      <c r="L81" s="210"/>
      <c r="M81" s="210"/>
      <c r="N81" s="210"/>
      <c r="O81" s="99"/>
    </row>
    <row r="82" spans="2:25" ht="15" hidden="1">
      <c r="B82" s="58"/>
      <c r="C82" s="68"/>
      <c r="D82" s="132">
        <f t="shared" si="17"/>
        <v>0</v>
      </c>
      <c r="E82" s="157">
        <f t="shared" si="24"/>
        <v>0</v>
      </c>
      <c r="F82" s="118">
        <f t="shared" si="18"/>
        <v>0</v>
      </c>
      <c r="G82" s="118">
        <f t="shared" si="19"/>
        <v>0</v>
      </c>
      <c r="H82" s="118">
        <f t="shared" si="20"/>
        <v>0</v>
      </c>
      <c r="I82" s="118">
        <f t="shared" si="21"/>
        <v>0</v>
      </c>
      <c r="J82" s="118">
        <f t="shared" si="22"/>
        <v>0</v>
      </c>
      <c r="K82" s="213">
        <f t="shared" si="23"/>
        <v>0</v>
      </c>
      <c r="L82" s="210"/>
      <c r="M82" s="210"/>
      <c r="N82" s="210"/>
      <c r="O82" s="99"/>
    </row>
    <row r="83" spans="2:25" ht="15" hidden="1">
      <c r="B83" s="58"/>
      <c r="C83" s="68"/>
      <c r="D83" s="132">
        <f t="shared" si="17"/>
        <v>0</v>
      </c>
      <c r="E83" s="157">
        <f t="shared" si="24"/>
        <v>0</v>
      </c>
      <c r="F83" s="118">
        <f t="shared" si="18"/>
        <v>0</v>
      </c>
      <c r="G83" s="118">
        <f t="shared" si="19"/>
        <v>0</v>
      </c>
      <c r="H83" s="118">
        <f t="shared" si="20"/>
        <v>0</v>
      </c>
      <c r="I83" s="118">
        <f t="shared" si="21"/>
        <v>0</v>
      </c>
      <c r="J83" s="118">
        <f t="shared" si="22"/>
        <v>0</v>
      </c>
      <c r="K83" s="213">
        <f t="shared" si="23"/>
        <v>0</v>
      </c>
      <c r="L83" s="210"/>
      <c r="M83" s="210"/>
      <c r="N83" s="210"/>
      <c r="O83" s="99"/>
    </row>
    <row r="84" spans="2:25" ht="15" hidden="1">
      <c r="B84" s="51"/>
      <c r="C84" s="68"/>
      <c r="D84" s="132">
        <f t="shared" si="17"/>
        <v>0</v>
      </c>
      <c r="E84" s="157">
        <f t="shared" si="24"/>
        <v>0</v>
      </c>
      <c r="F84" s="118">
        <f t="shared" si="18"/>
        <v>0</v>
      </c>
      <c r="G84" s="118">
        <f t="shared" si="19"/>
        <v>0</v>
      </c>
      <c r="H84" s="118">
        <f t="shared" si="20"/>
        <v>0</v>
      </c>
      <c r="I84" s="118">
        <f t="shared" si="21"/>
        <v>0</v>
      </c>
      <c r="J84" s="118">
        <f t="shared" si="22"/>
        <v>0</v>
      </c>
      <c r="K84" s="213">
        <f t="shared" si="23"/>
        <v>0</v>
      </c>
      <c r="L84" s="210"/>
      <c r="M84" s="210"/>
      <c r="N84" s="210"/>
      <c r="O84" s="99"/>
    </row>
    <row r="85" spans="2:25">
      <c r="N85" s="210"/>
      <c r="O85" s="210"/>
      <c r="P85" s="210"/>
    </row>
    <row r="86" spans="2:25">
      <c r="N86" s="210"/>
      <c r="O86" s="210"/>
      <c r="P86" s="210"/>
    </row>
    <row r="88" spans="2:25" ht="13.5" thickBot="1"/>
    <row r="89" spans="2:25">
      <c r="B89" s="236" t="s">
        <v>152</v>
      </c>
      <c r="C89" s="237"/>
      <c r="D89" s="237"/>
      <c r="E89" s="238"/>
      <c r="F89" s="245" t="s">
        <v>153</v>
      </c>
      <c r="G89" s="246"/>
      <c r="H89" s="246"/>
      <c r="I89" s="247"/>
      <c r="J89" s="245" t="s">
        <v>51</v>
      </c>
      <c r="K89" s="246"/>
      <c r="L89" s="246"/>
      <c r="M89" s="247"/>
      <c r="N89" s="233" t="s">
        <v>154</v>
      </c>
      <c r="O89" s="234"/>
      <c r="P89" s="234"/>
      <c r="Q89" s="235"/>
      <c r="R89" s="233" t="s">
        <v>155</v>
      </c>
      <c r="S89" s="234"/>
      <c r="T89" s="234"/>
      <c r="U89" s="235"/>
      <c r="V89" s="233" t="s">
        <v>156</v>
      </c>
      <c r="W89" s="234"/>
      <c r="X89" s="234"/>
      <c r="Y89" s="235"/>
    </row>
    <row r="90" spans="2:25">
      <c r="B90" s="143"/>
      <c r="C90" s="138"/>
      <c r="D90" s="138"/>
      <c r="F90" s="110"/>
      <c r="I90" s="109"/>
      <c r="J90" s="110"/>
      <c r="M90" s="109"/>
      <c r="N90" s="110"/>
      <c r="Q90" s="144"/>
      <c r="R90" s="102"/>
      <c r="U90" s="144"/>
      <c r="V90" s="102"/>
      <c r="W90" s="212"/>
      <c r="X90" s="212"/>
      <c r="Y90" s="144"/>
    </row>
    <row r="91" spans="2:25">
      <c r="B91" s="102" t="s">
        <v>160</v>
      </c>
      <c r="C91" s="99" t="s">
        <v>157</v>
      </c>
      <c r="D91" s="99" t="s">
        <v>161</v>
      </c>
      <c r="E91" s="109" t="s">
        <v>172</v>
      </c>
      <c r="F91" s="110" t="s">
        <v>160</v>
      </c>
      <c r="G91" s="108" t="s">
        <v>157</v>
      </c>
      <c r="H91" s="108" t="s">
        <v>161</v>
      </c>
      <c r="I91" s="109" t="s">
        <v>172</v>
      </c>
      <c r="J91" s="110" t="s">
        <v>160</v>
      </c>
      <c r="K91" s="108" t="s">
        <v>157</v>
      </c>
      <c r="L91" s="108" t="s">
        <v>161</v>
      </c>
      <c r="M91" s="109" t="s">
        <v>172</v>
      </c>
      <c r="N91" s="110" t="s">
        <v>160</v>
      </c>
      <c r="O91" s="108" t="s">
        <v>157</v>
      </c>
      <c r="P91" s="99" t="s">
        <v>161</v>
      </c>
      <c r="Q91" s="103" t="s">
        <v>172</v>
      </c>
      <c r="R91" s="102" t="s">
        <v>160</v>
      </c>
      <c r="S91" s="99" t="s">
        <v>157</v>
      </c>
      <c r="T91" s="99" t="s">
        <v>161</v>
      </c>
      <c r="U91" s="103" t="s">
        <v>172</v>
      </c>
      <c r="V91" s="102" t="s">
        <v>160</v>
      </c>
      <c r="W91" s="212" t="s">
        <v>157</v>
      </c>
      <c r="X91" s="212" t="s">
        <v>161</v>
      </c>
      <c r="Y91" s="103" t="s">
        <v>172</v>
      </c>
    </row>
    <row r="92" spans="2:25">
      <c r="B92" s="143"/>
      <c r="C92" s="104">
        <f>COUNTA(C93:C136)</f>
        <v>8</v>
      </c>
      <c r="D92" s="138"/>
      <c r="E92" s="109"/>
      <c r="F92" s="110"/>
      <c r="G92" s="111">
        <f>COUNTA(G93:G136)</f>
        <v>4</v>
      </c>
      <c r="I92" s="109"/>
      <c r="J92" s="110"/>
      <c r="K92" s="111">
        <f>COUNTA(K93:K136)</f>
        <v>1</v>
      </c>
      <c r="M92" s="109"/>
      <c r="N92" s="110"/>
      <c r="O92" s="111">
        <f>COUNTA(O93:O136)</f>
        <v>3</v>
      </c>
      <c r="P92" s="138"/>
      <c r="Q92" s="144"/>
      <c r="R92" s="143"/>
      <c r="S92" s="104">
        <f>COUNTA(S93:S136)</f>
        <v>0</v>
      </c>
      <c r="T92" s="138"/>
      <c r="U92" s="144"/>
      <c r="V92" s="143"/>
      <c r="W92" s="104">
        <f>COUNTA(W93:W136)</f>
        <v>0</v>
      </c>
      <c r="X92" s="138"/>
      <c r="Y92" s="144"/>
    </row>
    <row r="93" spans="2:25">
      <c r="B93" s="102">
        <v>1</v>
      </c>
      <c r="C93" s="192" t="s">
        <v>197</v>
      </c>
      <c r="D93" s="99">
        <f>VLOOKUP(C92,'POINTS SCORE'!$B$10:$AI$39,2,FALSE)</f>
        <v>37</v>
      </c>
      <c r="E93" s="108">
        <f>VLOOKUP(C92,'POINTS SCORE'!$B$39:$AI$78,2,FALSE)</f>
        <v>40</v>
      </c>
      <c r="F93" s="110">
        <v>1</v>
      </c>
      <c r="G93" s="192" t="s">
        <v>227</v>
      </c>
      <c r="H93" s="108">
        <f>VLOOKUP(G92,'POINTS SCORE'!$B$10:$AI$39,2,FALSE)</f>
        <v>19</v>
      </c>
      <c r="I93" s="164">
        <f>VLOOKUP(G92,'POINTS SCORE'!$B$39:$AI$78,2,FALSE)</f>
        <v>20</v>
      </c>
      <c r="J93" s="110">
        <v>1</v>
      </c>
      <c r="K93" s="192" t="s">
        <v>931</v>
      </c>
      <c r="L93" s="108">
        <f>VLOOKUP(K92,'POINTS SCORE'!$B$10:$AI$39,2,FALSE)</f>
        <v>16</v>
      </c>
      <c r="M93" s="108">
        <f>VLOOKUP(K92,'POINTS SCORE'!$B$39:$AI$78,2,FALSE)</f>
        <v>20</v>
      </c>
      <c r="N93" s="110">
        <v>1</v>
      </c>
      <c r="O93" s="192" t="s">
        <v>1027</v>
      </c>
      <c r="P93" s="99">
        <f>VLOOKUP(O92,'POINTS SCORE'!$B$10:$AI$39,2,FALSE)</f>
        <v>18</v>
      </c>
      <c r="Q93" s="99">
        <f>VLOOKUP(O92,'POINTS SCORE'!$B$39:$AI$78,2,FALSE)</f>
        <v>20</v>
      </c>
      <c r="R93" s="102">
        <v>1</v>
      </c>
      <c r="S93" s="192"/>
      <c r="T93" s="99" t="e">
        <f>VLOOKUP(S92,'POINTS SCORE'!$B$10:$AI$39,2,FALSE)</f>
        <v>#N/A</v>
      </c>
      <c r="U93" s="99" t="e">
        <f>VLOOKUP(S92,'POINTS SCORE'!$B$39:$AI$78,2,FALSE)</f>
        <v>#N/A</v>
      </c>
      <c r="V93" s="102">
        <v>1</v>
      </c>
      <c r="W93" s="212"/>
      <c r="X93" s="212" t="e">
        <f>VLOOKUP(W92,'POINTS SCORE'!$B$10:$AI$39,2,FALSE)</f>
        <v>#N/A</v>
      </c>
      <c r="Y93" s="103" t="e">
        <f>VLOOKUP(W92,'POINTS SCORE'!$B$39:$AI$78,2,FALSE)</f>
        <v>#N/A</v>
      </c>
    </row>
    <row r="94" spans="2:25">
      <c r="B94" s="102">
        <v>2</v>
      </c>
      <c r="C94" s="192" t="s">
        <v>198</v>
      </c>
      <c r="D94" s="99">
        <f>VLOOKUP(C92,'POINTS SCORE'!$B$10:$AI$39,3,FALSE)</f>
        <v>32</v>
      </c>
      <c r="E94" s="108">
        <f>VLOOKUP(C92,'POINTS SCORE'!$B$39:$AI$78,3,FALSE)</f>
        <v>39</v>
      </c>
      <c r="F94" s="110">
        <v>2</v>
      </c>
      <c r="G94" s="192" t="s">
        <v>64</v>
      </c>
      <c r="H94" s="108">
        <f>VLOOKUP(G92,'POINTS SCORE'!$B$10:$AI$39,3,FALSE)</f>
        <v>12</v>
      </c>
      <c r="I94" s="164">
        <f>VLOOKUP(G92,'POINTS SCORE'!$B$39:$AI$78,3,FALSE)</f>
        <v>19.5</v>
      </c>
      <c r="J94" s="110">
        <v>2</v>
      </c>
      <c r="K94" s="192"/>
      <c r="L94" s="108">
        <f>VLOOKUP(K92,'POINTS SCORE'!$B$10:$AI$39,3,FALSE)</f>
        <v>0</v>
      </c>
      <c r="M94" s="108">
        <f>VLOOKUP(K92,'POINTS SCORE'!$B$39:$AI$78,3,FALSE)</f>
        <v>0</v>
      </c>
      <c r="N94" s="110">
        <v>2</v>
      </c>
      <c r="O94" s="192" t="s">
        <v>140</v>
      </c>
      <c r="P94" s="99">
        <f>VLOOKUP(O92,'POINTS SCORE'!$B$10:$AI$39,3,FALSE)</f>
        <v>11</v>
      </c>
      <c r="Q94" s="99">
        <f>VLOOKUP(O92,'POINTS SCORE'!$B$39:$AI$78,3,FALSE)</f>
        <v>19.5</v>
      </c>
      <c r="R94" s="102">
        <v>2</v>
      </c>
      <c r="S94" s="192"/>
      <c r="T94" s="99" t="e">
        <f>VLOOKUP(S92,'POINTS SCORE'!$B$10:$AI$39,3,FALSE)</f>
        <v>#N/A</v>
      </c>
      <c r="U94" s="99" t="e">
        <f>VLOOKUP(S92,'POINTS SCORE'!$B$39:$AI$78,3,FALSE)</f>
        <v>#N/A</v>
      </c>
      <c r="V94" s="102">
        <v>2</v>
      </c>
      <c r="W94" s="212"/>
      <c r="X94" s="212" t="e">
        <f>VLOOKUP(W92,'POINTS SCORE'!$B$10:$AI$39,3,FALSE)</f>
        <v>#N/A</v>
      </c>
      <c r="Y94" s="103" t="e">
        <f>VLOOKUP(W92,'POINTS SCORE'!$B$39:$AI$78,3,FALSE)</f>
        <v>#N/A</v>
      </c>
    </row>
    <row r="95" spans="2:25">
      <c r="B95" s="102">
        <v>3</v>
      </c>
      <c r="C95" s="192" t="s">
        <v>112</v>
      </c>
      <c r="D95" s="99">
        <f>VLOOKUP(C92,'POINTS SCORE'!$B$10:$AI$39,4,FALSE)</f>
        <v>26</v>
      </c>
      <c r="E95" s="108">
        <f>VLOOKUP(C92,'POINTS SCORE'!$B$39:$AI$78,4,FALSE)</f>
        <v>38</v>
      </c>
      <c r="F95" s="110">
        <v>3</v>
      </c>
      <c r="G95" s="192" t="s">
        <v>228</v>
      </c>
      <c r="H95" s="108">
        <f>VLOOKUP(G92,'POINTS SCORE'!$B$10:$AI$39,4,FALSE)</f>
        <v>10</v>
      </c>
      <c r="I95" s="164">
        <f>VLOOKUP(G92,'POINTS SCORE'!$B$39:$AI$78,4,FALSE)</f>
        <v>19</v>
      </c>
      <c r="J95" s="110">
        <v>3</v>
      </c>
      <c r="K95" s="192"/>
      <c r="L95" s="108">
        <f>VLOOKUP(K92,'POINTS SCORE'!$B$10:$AI$39,4,FALSE)</f>
        <v>0</v>
      </c>
      <c r="M95" s="108">
        <f>VLOOKUP(K92,'POINTS SCORE'!$B$39:$AI$78,4,FALSE)</f>
        <v>0</v>
      </c>
      <c r="N95" s="110">
        <v>3</v>
      </c>
      <c r="O95" s="192" t="s">
        <v>1028</v>
      </c>
      <c r="P95" s="99">
        <f>VLOOKUP(O92,'POINTS SCORE'!$B$10:$AI$39,4,FALSE)</f>
        <v>8</v>
      </c>
      <c r="Q95" s="99">
        <f>VLOOKUP(O92,'POINTS SCORE'!$B$39:$AI$78,4,FALSE)</f>
        <v>19</v>
      </c>
      <c r="R95" s="102">
        <v>3</v>
      </c>
      <c r="S95" s="192"/>
      <c r="T95" s="99" t="e">
        <f>VLOOKUP(S92,'POINTS SCORE'!$B$10:$AI$39,4,FALSE)</f>
        <v>#N/A</v>
      </c>
      <c r="U95" s="99" t="e">
        <f>VLOOKUP(S92,'POINTS SCORE'!$B$39:$AI$78,4,FALSE)</f>
        <v>#N/A</v>
      </c>
      <c r="V95" s="102">
        <v>3</v>
      </c>
      <c r="W95" s="212"/>
      <c r="X95" s="212" t="e">
        <f>VLOOKUP(W92,'POINTS SCORE'!$B$10:$AI$39,4,FALSE)</f>
        <v>#N/A</v>
      </c>
      <c r="Y95" s="103" t="e">
        <f>VLOOKUP(W92,'POINTS SCORE'!$B$39:$AI$78,4,FALSE)</f>
        <v>#N/A</v>
      </c>
    </row>
    <row r="96" spans="2:25">
      <c r="B96" s="102">
        <v>4</v>
      </c>
      <c r="C96" s="192" t="s">
        <v>199</v>
      </c>
      <c r="D96" s="99">
        <f>VLOOKUP(C92,'POINTS SCORE'!$B$10:$AI$39,5,FALSE)</f>
        <v>22</v>
      </c>
      <c r="E96" s="108">
        <f>VLOOKUP(C92,'POINTS SCORE'!$B$39:$AI$78,5,FALSE)</f>
        <v>37</v>
      </c>
      <c r="F96" s="110">
        <v>4</v>
      </c>
      <c r="G96" s="192" t="s">
        <v>229</v>
      </c>
      <c r="H96" s="108">
        <f>VLOOKUP(G92,'POINTS SCORE'!$B$10:$AI$39,5,FALSE)</f>
        <v>8</v>
      </c>
      <c r="I96" s="164">
        <f>VLOOKUP(G92,'POINTS SCORE'!$B$39:$AI$78,5,FALSE)</f>
        <v>18.5</v>
      </c>
      <c r="J96" s="110">
        <v>4</v>
      </c>
      <c r="K96" s="192"/>
      <c r="L96" s="108">
        <f>VLOOKUP(K92,'POINTS SCORE'!$B$10:$AI$39,5,FALSE)</f>
        <v>0</v>
      </c>
      <c r="M96" s="108">
        <f>VLOOKUP(K92,'POINTS SCORE'!$B$39:$AI$78,5,FALSE)</f>
        <v>0</v>
      </c>
      <c r="N96" s="110">
        <v>4</v>
      </c>
      <c r="O96" s="192"/>
      <c r="P96" s="99">
        <f>VLOOKUP(O92,'POINTS SCORE'!$B$10:$AI$39,5,FALSE)</f>
        <v>0</v>
      </c>
      <c r="Q96" s="99">
        <f>VLOOKUP(O92,'POINTS SCORE'!$B$39:$AI$78,5,FALSE)</f>
        <v>0</v>
      </c>
      <c r="R96" s="102">
        <v>4</v>
      </c>
      <c r="S96" s="192"/>
      <c r="T96" s="99" t="e">
        <f>VLOOKUP(S92,'POINTS SCORE'!$B$10:$AI$39,5,FALSE)</f>
        <v>#N/A</v>
      </c>
      <c r="U96" s="99" t="e">
        <f>VLOOKUP(S92,'POINTS SCORE'!$B$39:$AI$78,5,FALSE)</f>
        <v>#N/A</v>
      </c>
      <c r="V96" s="102">
        <v>4</v>
      </c>
      <c r="W96" s="212"/>
      <c r="X96" s="212" t="e">
        <f>VLOOKUP(W92,'POINTS SCORE'!$B$10:$AI$39,5,FALSE)</f>
        <v>#N/A</v>
      </c>
      <c r="Y96" s="103" t="e">
        <f>VLOOKUP(W92,'POINTS SCORE'!$B$39:$AI$78,5,FALSE)</f>
        <v>#N/A</v>
      </c>
    </row>
    <row r="97" spans="2:25">
      <c r="B97" s="102">
        <v>5</v>
      </c>
      <c r="C97" s="192" t="s">
        <v>200</v>
      </c>
      <c r="D97" s="99">
        <f>VLOOKUP(C92,'POINTS SCORE'!$B$10:$AI$39,6,FALSE)</f>
        <v>19</v>
      </c>
      <c r="E97" s="108">
        <f>VLOOKUP(C92,'POINTS SCORE'!$B$39:$AI$78,6,FALSE)</f>
        <v>36</v>
      </c>
      <c r="F97" s="110">
        <v>5</v>
      </c>
      <c r="G97" s="192"/>
      <c r="H97" s="108">
        <f>VLOOKUP(G92,'POINTS SCORE'!$B$10:$AI$39,6,FALSE)</f>
        <v>0</v>
      </c>
      <c r="I97" s="108">
        <f>VLOOKUP(G92,'POINTS SCORE'!$B$39:$AI$78,6,FALSE)</f>
        <v>0</v>
      </c>
      <c r="J97" s="110">
        <v>5</v>
      </c>
      <c r="K97" s="192"/>
      <c r="L97" s="108">
        <f>VLOOKUP(K92,'POINTS SCORE'!$B$10:$AI$39,6,FALSE)</f>
        <v>0</v>
      </c>
      <c r="M97" s="108">
        <f>VLOOKUP(K92,'POINTS SCORE'!$B$39:$AI$78,6,FALSE)</f>
        <v>0</v>
      </c>
      <c r="N97" s="110">
        <v>5</v>
      </c>
      <c r="O97" s="192"/>
      <c r="P97" s="99">
        <f>VLOOKUP(O92,'POINTS SCORE'!$B$10:$AI$39,6,FALSE)</f>
        <v>0</v>
      </c>
      <c r="Q97" s="99">
        <f>VLOOKUP(O92,'POINTS SCORE'!$B$39:$AI$78,6,FALSE)</f>
        <v>0</v>
      </c>
      <c r="R97" s="102">
        <v>5</v>
      </c>
      <c r="S97" s="192"/>
      <c r="T97" s="99" t="e">
        <f>VLOOKUP(S92,'POINTS SCORE'!$B$10:$AI$39,6,FALSE)</f>
        <v>#N/A</v>
      </c>
      <c r="U97" s="99" t="e">
        <f>VLOOKUP(S92,'POINTS SCORE'!$B$39:$AI$78,6,FALSE)</f>
        <v>#N/A</v>
      </c>
      <c r="V97" s="102">
        <v>5</v>
      </c>
      <c r="W97" s="212"/>
      <c r="X97" s="212" t="e">
        <f>VLOOKUP(W92,'POINTS SCORE'!$B$10:$AI$39,6,FALSE)</f>
        <v>#N/A</v>
      </c>
      <c r="Y97" s="103" t="e">
        <f>VLOOKUP(W92,'POINTS SCORE'!$B$39:$AI$78,6,FALSE)</f>
        <v>#N/A</v>
      </c>
    </row>
    <row r="98" spans="2:25">
      <c r="B98" s="102">
        <v>6</v>
      </c>
      <c r="C98" s="192" t="s">
        <v>201</v>
      </c>
      <c r="D98" s="99">
        <f>VLOOKUP(C92,'POINTS SCORE'!$B$10:$AI$39,7,FALSE)</f>
        <v>17</v>
      </c>
      <c r="E98" s="108">
        <f>VLOOKUP(C92,'POINTS SCORE'!$B$39:$AI$78,7,FALSE)</f>
        <v>35</v>
      </c>
      <c r="F98" s="110">
        <v>6</v>
      </c>
      <c r="G98" s="192"/>
      <c r="H98" s="108">
        <f>VLOOKUP(G92,'POINTS SCORE'!$B$10:$AI$39,7,FALSE)</f>
        <v>0</v>
      </c>
      <c r="I98" s="108">
        <f>VLOOKUP(G92,'POINTS SCORE'!$B$39:$AI$78,7,FALSE)</f>
        <v>0</v>
      </c>
      <c r="J98" s="110">
        <v>6</v>
      </c>
      <c r="K98" s="192"/>
      <c r="L98" s="108">
        <f>VLOOKUP(K92,'POINTS SCORE'!$B$10:$AI$39,7,FALSE)</f>
        <v>0</v>
      </c>
      <c r="M98" s="108">
        <f>VLOOKUP(K92,'POINTS SCORE'!$B$39:$AI$78,7,FALSE)</f>
        <v>0</v>
      </c>
      <c r="N98" s="110">
        <v>6</v>
      </c>
      <c r="O98" s="192"/>
      <c r="P98" s="99">
        <f>VLOOKUP(O92,'POINTS SCORE'!$B$10:$AI$39,7,FALSE)</f>
        <v>0</v>
      </c>
      <c r="Q98" s="99">
        <f>VLOOKUP(O92,'POINTS SCORE'!$B$39:$AI$78,7,FALSE)</f>
        <v>0</v>
      </c>
      <c r="R98" s="102">
        <v>6</v>
      </c>
      <c r="S98" s="192"/>
      <c r="T98" s="99" t="e">
        <f>VLOOKUP(S92,'POINTS SCORE'!$B$10:$AI$39,7,FALSE)</f>
        <v>#N/A</v>
      </c>
      <c r="U98" s="99" t="e">
        <f>VLOOKUP(S92,'POINTS SCORE'!$B$39:$AI$78,7,FALSE)</f>
        <v>#N/A</v>
      </c>
      <c r="V98" s="102">
        <v>6</v>
      </c>
      <c r="W98" s="212"/>
      <c r="X98" s="212" t="e">
        <f>VLOOKUP(W92,'POINTS SCORE'!$B$10:$AI$39,7,FALSE)</f>
        <v>#N/A</v>
      </c>
      <c r="Y98" s="103" t="e">
        <f>VLOOKUP(W92,'POINTS SCORE'!$B$39:$AI$78,7,FALSE)</f>
        <v>#N/A</v>
      </c>
    </row>
    <row r="99" spans="2:25">
      <c r="B99" s="102">
        <v>7</v>
      </c>
      <c r="C99" s="191" t="s">
        <v>64</v>
      </c>
      <c r="D99" s="99">
        <f>VLOOKUP(C92,'POINTS SCORE'!$B$10:$AI$39,8,FALSE)</f>
        <v>16</v>
      </c>
      <c r="E99" s="108">
        <f>VLOOKUP(C92,'POINTS SCORE'!$B$39:$AI$78,8,FALSE)</f>
        <v>34</v>
      </c>
      <c r="F99" s="110">
        <v>7</v>
      </c>
      <c r="G99" s="191"/>
      <c r="H99" s="108">
        <f>VLOOKUP(G92,'POINTS SCORE'!$B$10:$AI$39,8,FALSE)</f>
        <v>0</v>
      </c>
      <c r="I99" s="108">
        <f>VLOOKUP(G92,'POINTS SCORE'!$B$39:$AI$78,8,FALSE)</f>
        <v>0</v>
      </c>
      <c r="J99" s="110">
        <v>7</v>
      </c>
      <c r="K99" s="191"/>
      <c r="L99" s="108">
        <f>VLOOKUP(K92,'POINTS SCORE'!$B$10:$AI$39,8,FALSE)</f>
        <v>0</v>
      </c>
      <c r="M99" s="108">
        <f>VLOOKUP(K92,'POINTS SCORE'!$B$39:$AI$78,8,FALSE)</f>
        <v>0</v>
      </c>
      <c r="N99" s="110">
        <v>7</v>
      </c>
      <c r="O99" s="191"/>
      <c r="P99" s="99">
        <f>VLOOKUP(O92,'POINTS SCORE'!$B$10:$AI$39,8,FALSE)</f>
        <v>0</v>
      </c>
      <c r="Q99" s="99">
        <f>VLOOKUP(O92,'POINTS SCORE'!$B$39:$AI$78,8,FALSE)</f>
        <v>0</v>
      </c>
      <c r="R99" s="102">
        <v>7</v>
      </c>
      <c r="S99" s="191"/>
      <c r="T99" s="99" t="e">
        <f>VLOOKUP(S92,'POINTS SCORE'!$B$10:$AI$39,8,FALSE)</f>
        <v>#N/A</v>
      </c>
      <c r="U99" s="99" t="e">
        <f>VLOOKUP(S92,'POINTS SCORE'!$B$39:$AI$78,8,FALSE)</f>
        <v>#N/A</v>
      </c>
      <c r="V99" s="102">
        <v>7</v>
      </c>
      <c r="W99" s="211"/>
      <c r="X99" s="212" t="e">
        <f>VLOOKUP(W92,'POINTS SCORE'!$B$10:$AI$39,8,FALSE)</f>
        <v>#N/A</v>
      </c>
      <c r="Y99" s="103" t="e">
        <f>VLOOKUP(W92,'POINTS SCORE'!$B$39:$AI$78,8,FALSE)</f>
        <v>#N/A</v>
      </c>
    </row>
    <row r="100" spans="2:25">
      <c r="B100" s="102">
        <v>8</v>
      </c>
      <c r="C100" s="191" t="s">
        <v>140</v>
      </c>
      <c r="D100" s="99">
        <f>VLOOKUP(C92,'POINTS SCORE'!$B$10:$AI$39,9,FALSE)</f>
        <v>16</v>
      </c>
      <c r="E100" s="108">
        <f>VLOOKUP(C92,'POINTS SCORE'!$B$39:$AI$78,9,FALSE)</f>
        <v>33</v>
      </c>
      <c r="F100" s="110">
        <v>8</v>
      </c>
      <c r="G100" s="191"/>
      <c r="H100" s="108">
        <f>VLOOKUP(G92,'POINTS SCORE'!$B$10:$AI$39,9,FALSE)</f>
        <v>0</v>
      </c>
      <c r="I100" s="108">
        <f>VLOOKUP(G92,'POINTS SCORE'!$B$39:$AI$78,9,FALSE)</f>
        <v>0</v>
      </c>
      <c r="J100" s="110">
        <v>8</v>
      </c>
      <c r="K100" s="191"/>
      <c r="L100" s="108">
        <f>VLOOKUP(K92,'POINTS SCORE'!$B$10:$AI$39,9,FALSE)</f>
        <v>0</v>
      </c>
      <c r="M100" s="108">
        <f>VLOOKUP(K92,'POINTS SCORE'!$B$39:$AI$78,9,FALSE)</f>
        <v>0</v>
      </c>
      <c r="N100" s="110">
        <v>8</v>
      </c>
      <c r="O100" s="191"/>
      <c r="P100" s="99">
        <f>VLOOKUP(O92,'POINTS SCORE'!$B$10:$AI$39,9,FALSE)</f>
        <v>0</v>
      </c>
      <c r="Q100" s="99">
        <f>VLOOKUP(O92,'POINTS SCORE'!$B$39:$AI$78,9,FALSE)</f>
        <v>0</v>
      </c>
      <c r="R100" s="102">
        <v>8</v>
      </c>
      <c r="S100" s="191"/>
      <c r="T100" s="99" t="e">
        <f>VLOOKUP(S92,'POINTS SCORE'!$B$10:$AI$39,9,FALSE)</f>
        <v>#N/A</v>
      </c>
      <c r="U100" s="99" t="e">
        <f>VLOOKUP(S92,'POINTS SCORE'!$B$39:$AI$78,9,FALSE)</f>
        <v>#N/A</v>
      </c>
      <c r="V100" s="102">
        <v>8</v>
      </c>
      <c r="W100" s="211"/>
      <c r="X100" s="212" t="e">
        <f>VLOOKUP(W92,'POINTS SCORE'!$B$10:$AI$39,9,FALSE)</f>
        <v>#N/A</v>
      </c>
      <c r="Y100" s="103" t="e">
        <f>VLOOKUP(W92,'POINTS SCORE'!$B$39:$AI$78,9,FALSE)</f>
        <v>#N/A</v>
      </c>
    </row>
    <row r="101" spans="2:25">
      <c r="B101" s="102">
        <v>9</v>
      </c>
      <c r="C101" s="191"/>
      <c r="D101" s="99">
        <f>VLOOKUP(C92,'POINTS SCORE'!$B$10:$AI$39,10,FALSE)</f>
        <v>0</v>
      </c>
      <c r="E101" s="108">
        <f>VLOOKUP(C92,'POINTS SCORE'!$B$39:$AI$78,10,FALSE)</f>
        <v>0</v>
      </c>
      <c r="F101" s="110">
        <v>9</v>
      </c>
      <c r="G101" s="191"/>
      <c r="H101" s="108">
        <f>VLOOKUP(G92,'POINTS SCORE'!$B$10:$AI$39,10,FALSE)</f>
        <v>0</v>
      </c>
      <c r="I101" s="108">
        <f>VLOOKUP(G92,'POINTS SCORE'!$B$39:$AI$78,10,FALSE)</f>
        <v>0</v>
      </c>
      <c r="J101" s="110">
        <v>9</v>
      </c>
      <c r="K101" s="191"/>
      <c r="L101" s="108">
        <f>VLOOKUP(K92,'POINTS SCORE'!$B$10:$AI$39,10,FALSE)</f>
        <v>0</v>
      </c>
      <c r="M101" s="108">
        <f>VLOOKUP(K92,'POINTS SCORE'!$B$39:$AI$78,10,FALSE)</f>
        <v>0</v>
      </c>
      <c r="N101" s="110">
        <v>9</v>
      </c>
      <c r="O101" s="191"/>
      <c r="P101" s="99">
        <f>VLOOKUP(O92,'POINTS SCORE'!$B$10:$AI$39,10,FALSE)</f>
        <v>0</v>
      </c>
      <c r="Q101" s="99">
        <f>VLOOKUP(O92,'POINTS SCORE'!$B$39:$AI$78,10,FALSE)</f>
        <v>0</v>
      </c>
      <c r="R101" s="102">
        <v>9</v>
      </c>
      <c r="S101" s="191"/>
      <c r="T101" s="99" t="e">
        <f>VLOOKUP(S92,'POINTS SCORE'!$B$10:$AI$39,10,FALSE)</f>
        <v>#N/A</v>
      </c>
      <c r="U101" s="99" t="e">
        <f>VLOOKUP(S92,'POINTS SCORE'!$B$39:$AI$78,10,FALSE)</f>
        <v>#N/A</v>
      </c>
      <c r="V101" s="102">
        <v>9</v>
      </c>
      <c r="W101" s="211"/>
      <c r="X101" s="212" t="e">
        <f>VLOOKUP(W92,'POINTS SCORE'!$B$10:$AI$39,10,FALSE)</f>
        <v>#N/A</v>
      </c>
      <c r="Y101" s="103" t="e">
        <f>VLOOKUP(W92,'POINTS SCORE'!$B$39:$AI$78,10,FALSE)</f>
        <v>#N/A</v>
      </c>
    </row>
    <row r="102" spans="2:25">
      <c r="B102" s="102">
        <v>10</v>
      </c>
      <c r="C102" s="191"/>
      <c r="D102" s="99">
        <f>VLOOKUP(C92,'POINTS SCORE'!$B$10:$AI$39,11,FALSE)</f>
        <v>0</v>
      </c>
      <c r="E102" s="108">
        <f>VLOOKUP(C92,'POINTS SCORE'!$B$39:$AI$78,11,FALSE)</f>
        <v>0</v>
      </c>
      <c r="F102" s="110">
        <v>10</v>
      </c>
      <c r="G102" s="191"/>
      <c r="H102" s="108">
        <f>VLOOKUP(G92,'POINTS SCORE'!$B$10:$AI$39,11,FALSE)</f>
        <v>0</v>
      </c>
      <c r="I102" s="108">
        <f>VLOOKUP(G92,'POINTS SCORE'!$B$39:$AI$78,11,FALSE)</f>
        <v>0</v>
      </c>
      <c r="J102" s="110">
        <v>10</v>
      </c>
      <c r="K102" s="191"/>
      <c r="L102" s="108">
        <f>VLOOKUP(K92,'POINTS SCORE'!$B$10:$AI$39,11,FALSE)</f>
        <v>0</v>
      </c>
      <c r="M102" s="108">
        <f>VLOOKUP(K92,'POINTS SCORE'!$B$39:$AI$78,11,FALSE)</f>
        <v>0</v>
      </c>
      <c r="N102" s="110">
        <v>10</v>
      </c>
      <c r="O102" s="191"/>
      <c r="P102" s="99">
        <f>VLOOKUP(O92,'POINTS SCORE'!$B$10:$AI$39,11,FALSE)</f>
        <v>0</v>
      </c>
      <c r="Q102" s="99">
        <f>VLOOKUP(O92,'POINTS SCORE'!$B$39:$AI$78,11,FALSE)</f>
        <v>0</v>
      </c>
      <c r="R102" s="102">
        <v>10</v>
      </c>
      <c r="S102" s="191"/>
      <c r="T102" s="99" t="e">
        <f>VLOOKUP(S92,'POINTS SCORE'!$B$10:$AI$39,11,FALSE)</f>
        <v>#N/A</v>
      </c>
      <c r="U102" s="99" t="e">
        <f>VLOOKUP(S92,'POINTS SCORE'!$B$39:$AI$78,11,FALSE)</f>
        <v>#N/A</v>
      </c>
      <c r="V102" s="102">
        <v>10</v>
      </c>
      <c r="W102" s="211"/>
      <c r="X102" s="212" t="e">
        <f>VLOOKUP(W92,'POINTS SCORE'!$B$10:$AI$39,11,FALSE)</f>
        <v>#N/A</v>
      </c>
      <c r="Y102" s="103" t="e">
        <f>VLOOKUP(W92,'POINTS SCORE'!$B$39:$AI$78,11,FALSE)</f>
        <v>#N/A</v>
      </c>
    </row>
    <row r="103" spans="2:25">
      <c r="B103" s="102">
        <v>11</v>
      </c>
      <c r="C103" s="191"/>
      <c r="D103" s="99">
        <f>VLOOKUP(C92,'POINTS SCORE'!$B$10:$AI$39,12,FALSE)</f>
        <v>0</v>
      </c>
      <c r="E103" s="108">
        <f>VLOOKUP(C92,'POINTS SCORE'!$B$39:$AI$78,12,FALSE)</f>
        <v>0</v>
      </c>
      <c r="F103" s="110">
        <v>11</v>
      </c>
      <c r="G103" s="191"/>
      <c r="H103" s="108">
        <f>VLOOKUP(G92,'POINTS SCORE'!$B$10:$AI$39,12,FALSE)</f>
        <v>0</v>
      </c>
      <c r="I103" s="108">
        <f>VLOOKUP(G92,'POINTS SCORE'!$B$39:$AI$78,12,FALSE)</f>
        <v>0</v>
      </c>
      <c r="J103" s="110">
        <v>11</v>
      </c>
      <c r="K103" s="191"/>
      <c r="L103" s="108">
        <f>VLOOKUP(K92,'POINTS SCORE'!$B$10:$AI$39,12,FALSE)</f>
        <v>0</v>
      </c>
      <c r="M103" s="108">
        <f>VLOOKUP(K92,'POINTS SCORE'!$B$39:$AI$78,12,FALSE)</f>
        <v>0</v>
      </c>
      <c r="N103" s="110">
        <v>11</v>
      </c>
      <c r="O103" s="191"/>
      <c r="P103" s="99">
        <f>VLOOKUP(O92,'POINTS SCORE'!$B$10:$AI$39,12,FALSE)</f>
        <v>0</v>
      </c>
      <c r="Q103" s="99">
        <f>VLOOKUP(O92,'POINTS SCORE'!$B$39:$AI$78,12,FALSE)</f>
        <v>0</v>
      </c>
      <c r="R103" s="102">
        <v>11</v>
      </c>
      <c r="S103" s="191"/>
      <c r="T103" s="99" t="e">
        <f>VLOOKUP(S92,'POINTS SCORE'!$B$10:$AI$39,12,FALSE)</f>
        <v>#N/A</v>
      </c>
      <c r="U103" s="99" t="e">
        <f>VLOOKUP(S92,'POINTS SCORE'!$B$39:$AI$78,12,FALSE)</f>
        <v>#N/A</v>
      </c>
      <c r="V103" s="102">
        <v>11</v>
      </c>
      <c r="W103" s="211"/>
      <c r="X103" s="212" t="e">
        <f>VLOOKUP(W92,'POINTS SCORE'!$B$10:$AI$39,12,FALSE)</f>
        <v>#N/A</v>
      </c>
      <c r="Y103" s="103" t="e">
        <f>VLOOKUP(W92,'POINTS SCORE'!$B$39:$AI$78,12,FALSE)</f>
        <v>#N/A</v>
      </c>
    </row>
    <row r="104" spans="2:25">
      <c r="B104" s="102">
        <v>12</v>
      </c>
      <c r="C104" s="191"/>
      <c r="D104" s="99">
        <f>VLOOKUP(C92,'POINTS SCORE'!$B$10:$AI$39,13,FALSE)</f>
        <v>0</v>
      </c>
      <c r="E104" s="108">
        <f>VLOOKUP(C92,'POINTS SCORE'!$B$39:$AI$78,13,FALSE)</f>
        <v>0</v>
      </c>
      <c r="F104" s="110">
        <v>12</v>
      </c>
      <c r="G104" s="191"/>
      <c r="H104" s="108">
        <f>VLOOKUP(G92,'POINTS SCORE'!$B$10:$AI$39,13,FALSE)</f>
        <v>0</v>
      </c>
      <c r="I104" s="108">
        <f>VLOOKUP(G92,'POINTS SCORE'!$B$39:$AI$78,13,FALSE)</f>
        <v>0</v>
      </c>
      <c r="J104" s="110">
        <v>12</v>
      </c>
      <c r="K104" s="191"/>
      <c r="L104" s="108">
        <f>VLOOKUP(K92,'POINTS SCORE'!$B$10:$AI$39,13,FALSE)</f>
        <v>0</v>
      </c>
      <c r="M104" s="108">
        <f>VLOOKUP(K92,'POINTS SCORE'!$B$39:$AI$78,13,FALSE)</f>
        <v>0</v>
      </c>
      <c r="N104" s="110">
        <v>12</v>
      </c>
      <c r="O104" s="191"/>
      <c r="P104" s="99">
        <f>VLOOKUP(O92,'POINTS SCORE'!$B$10:$AI$39,13,FALSE)</f>
        <v>0</v>
      </c>
      <c r="Q104" s="99">
        <f>VLOOKUP(O92,'POINTS SCORE'!$B$39:$AI$78,13,FALSE)</f>
        <v>0</v>
      </c>
      <c r="R104" s="102">
        <v>12</v>
      </c>
      <c r="S104" s="191"/>
      <c r="T104" s="99" t="e">
        <f>VLOOKUP(S92,'POINTS SCORE'!$B$10:$AI$39,13,FALSE)</f>
        <v>#N/A</v>
      </c>
      <c r="U104" s="99" t="e">
        <f>VLOOKUP(S92,'POINTS SCORE'!$B$39:$AI$78,13,FALSE)</f>
        <v>#N/A</v>
      </c>
      <c r="V104" s="102">
        <v>12</v>
      </c>
      <c r="W104" s="211"/>
      <c r="X104" s="212" t="e">
        <f>VLOOKUP(W92,'POINTS SCORE'!$B$10:$AI$39,13,FALSE)</f>
        <v>#N/A</v>
      </c>
      <c r="Y104" s="103" t="e">
        <f>VLOOKUP(W92,'POINTS SCORE'!$B$39:$AI$78,13,FALSE)</f>
        <v>#N/A</v>
      </c>
    </row>
    <row r="105" spans="2:25">
      <c r="B105" s="102">
        <v>13</v>
      </c>
      <c r="C105" s="191"/>
      <c r="D105" s="99">
        <f>VLOOKUP(C92,'POINTS SCORE'!$B$10:$AI$39,14,FALSE)</f>
        <v>0</v>
      </c>
      <c r="E105" s="108">
        <f>VLOOKUP(C92,'POINTS SCORE'!$B$39:$AI$78,14,FALSE)</f>
        <v>0</v>
      </c>
      <c r="F105" s="110">
        <v>13</v>
      </c>
      <c r="G105" s="191"/>
      <c r="H105" s="108">
        <f>VLOOKUP(G92,'POINTS SCORE'!$B$10:$AI$39,14,FALSE)</f>
        <v>0</v>
      </c>
      <c r="I105" s="108">
        <f>VLOOKUP(G92,'POINTS SCORE'!$B$39:$AI$78,14,FALSE)</f>
        <v>0</v>
      </c>
      <c r="J105" s="110">
        <v>13</v>
      </c>
      <c r="K105" s="191"/>
      <c r="L105" s="108">
        <f>VLOOKUP(K92,'POINTS SCORE'!$B$10:$AI$39,14,FALSE)</f>
        <v>0</v>
      </c>
      <c r="M105" s="108">
        <f>VLOOKUP(K92,'POINTS SCORE'!$B$39:$AI$78,14,FALSE)</f>
        <v>0</v>
      </c>
      <c r="N105" s="110">
        <v>13</v>
      </c>
      <c r="O105" s="191"/>
      <c r="P105" s="99">
        <f>VLOOKUP(O92,'POINTS SCORE'!$B$10:$AI$39,14,FALSE)</f>
        <v>0</v>
      </c>
      <c r="Q105" s="99">
        <f>VLOOKUP(O92,'POINTS SCORE'!$B$39:$AI$78,14,FALSE)</f>
        <v>0</v>
      </c>
      <c r="R105" s="102">
        <v>13</v>
      </c>
      <c r="S105" s="191"/>
      <c r="T105" s="99" t="e">
        <f>VLOOKUP(S92,'POINTS SCORE'!$B$10:$AI$39,14,FALSE)</f>
        <v>#N/A</v>
      </c>
      <c r="U105" s="99" t="e">
        <f>VLOOKUP(S92,'POINTS SCORE'!$B$39:$AI$78,14,FALSE)</f>
        <v>#N/A</v>
      </c>
      <c r="V105" s="102">
        <v>13</v>
      </c>
      <c r="W105" s="211"/>
      <c r="X105" s="212" t="e">
        <f>VLOOKUP(W92,'POINTS SCORE'!$B$10:$AI$39,14,FALSE)</f>
        <v>#N/A</v>
      </c>
      <c r="Y105" s="103" t="e">
        <f>VLOOKUP(W92,'POINTS SCORE'!$B$39:$AI$78,14,FALSE)</f>
        <v>#N/A</v>
      </c>
    </row>
    <row r="106" spans="2:25">
      <c r="B106" s="102">
        <v>14</v>
      </c>
      <c r="C106" s="191"/>
      <c r="D106" s="99">
        <f>VLOOKUP(C92,'POINTS SCORE'!$B$10:$AI$39,15,FALSE)</f>
        <v>0</v>
      </c>
      <c r="E106" s="108">
        <f>VLOOKUP(C92,'POINTS SCORE'!$B$39:$AI$78,15,FALSE)</f>
        <v>0</v>
      </c>
      <c r="F106" s="110">
        <v>14</v>
      </c>
      <c r="G106" s="191"/>
      <c r="H106" s="108">
        <f>VLOOKUP(G92,'POINTS SCORE'!$B$10:$AI$39,15,FALSE)</f>
        <v>0</v>
      </c>
      <c r="I106" s="108">
        <f>VLOOKUP(G92,'POINTS SCORE'!$B$39:$AI$78,15,FALSE)</f>
        <v>0</v>
      </c>
      <c r="J106" s="110">
        <v>14</v>
      </c>
      <c r="K106" s="191"/>
      <c r="L106" s="108">
        <f>VLOOKUP(K92,'POINTS SCORE'!$B$10:$AI$39,15,FALSE)</f>
        <v>0</v>
      </c>
      <c r="M106" s="108">
        <f>VLOOKUP(K92,'POINTS SCORE'!$B$39:$AI$78,15,FALSE)</f>
        <v>0</v>
      </c>
      <c r="N106" s="110">
        <v>14</v>
      </c>
      <c r="O106" s="191"/>
      <c r="P106" s="99">
        <f>VLOOKUP(O92,'POINTS SCORE'!$B$10:$AI$39,15,FALSE)</f>
        <v>0</v>
      </c>
      <c r="Q106" s="99">
        <f>VLOOKUP(O92,'POINTS SCORE'!$B$39:$AI$78,15,FALSE)</f>
        <v>0</v>
      </c>
      <c r="R106" s="102">
        <v>14</v>
      </c>
      <c r="S106" s="191"/>
      <c r="T106" s="99" t="e">
        <f>VLOOKUP(S92,'POINTS SCORE'!$B$10:$AI$39,15,FALSE)</f>
        <v>#N/A</v>
      </c>
      <c r="U106" s="99" t="e">
        <f>VLOOKUP(S92,'POINTS SCORE'!$B$39:$AI$78,15,FALSE)</f>
        <v>#N/A</v>
      </c>
      <c r="V106" s="102">
        <v>14</v>
      </c>
      <c r="W106" s="211"/>
      <c r="X106" s="212" t="e">
        <f>VLOOKUP(W92,'POINTS SCORE'!$B$10:$AI$39,15,FALSE)</f>
        <v>#N/A</v>
      </c>
      <c r="Y106" s="103" t="e">
        <f>VLOOKUP(W92,'POINTS SCORE'!$B$39:$AI$78,15,FALSE)</f>
        <v>#N/A</v>
      </c>
    </row>
    <row r="107" spans="2:25">
      <c r="B107" s="102">
        <v>15</v>
      </c>
      <c r="C107" s="191"/>
      <c r="D107" s="99">
        <f>VLOOKUP(C92,'POINTS SCORE'!$B$10:$AI$39,16,FALSE)</f>
        <v>0</v>
      </c>
      <c r="E107" s="108">
        <f>VLOOKUP(C92,'POINTS SCORE'!$B$39:$AI$78,16,FALSE)</f>
        <v>0</v>
      </c>
      <c r="F107" s="110">
        <v>15</v>
      </c>
      <c r="G107" s="191"/>
      <c r="H107" s="108">
        <f>VLOOKUP(G92,'POINTS SCORE'!$B$10:$AI$39,16,FALSE)</f>
        <v>0</v>
      </c>
      <c r="I107" s="108">
        <f>VLOOKUP(G92,'POINTS SCORE'!$B$39:$AI$78,16,FALSE)</f>
        <v>0</v>
      </c>
      <c r="J107" s="110">
        <v>15</v>
      </c>
      <c r="K107" s="191"/>
      <c r="L107" s="108">
        <f>VLOOKUP(K92,'POINTS SCORE'!$B$10:$AI$39,16,FALSE)</f>
        <v>0</v>
      </c>
      <c r="M107" s="108">
        <f>VLOOKUP(K92,'POINTS SCORE'!$B$39:$AI$78,16,FALSE)</f>
        <v>0</v>
      </c>
      <c r="N107" s="110">
        <v>15</v>
      </c>
      <c r="O107" s="191"/>
      <c r="P107" s="99">
        <f>VLOOKUP(O92,'POINTS SCORE'!$B$10:$AI$39,16,FALSE)</f>
        <v>0</v>
      </c>
      <c r="Q107" s="99">
        <f>VLOOKUP(O92,'POINTS SCORE'!$B$39:$AI$78,16,FALSE)</f>
        <v>0</v>
      </c>
      <c r="R107" s="102">
        <v>15</v>
      </c>
      <c r="S107" s="191"/>
      <c r="T107" s="99" t="e">
        <f>VLOOKUP(S92,'POINTS SCORE'!$B$10:$AI$39,16,FALSE)</f>
        <v>#N/A</v>
      </c>
      <c r="U107" s="99" t="e">
        <f>VLOOKUP(S92,'POINTS SCORE'!$B$39:$AI$78,16,FALSE)</f>
        <v>#N/A</v>
      </c>
      <c r="V107" s="102">
        <v>15</v>
      </c>
      <c r="W107" s="211"/>
      <c r="X107" s="212" t="e">
        <f>VLOOKUP(W92,'POINTS SCORE'!$B$10:$AI$39,16,FALSE)</f>
        <v>#N/A</v>
      </c>
      <c r="Y107" s="103" t="e">
        <f>VLOOKUP(W92,'POINTS SCORE'!$B$39:$AI$78,16,FALSE)</f>
        <v>#N/A</v>
      </c>
    </row>
    <row r="108" spans="2:25">
      <c r="B108" s="102">
        <v>16</v>
      </c>
      <c r="C108" s="191"/>
      <c r="D108" s="99">
        <f>VLOOKUP(C92,'POINTS SCORE'!$B$10:$AI$39,17,FALSE)</f>
        <v>0</v>
      </c>
      <c r="E108" s="108">
        <f>VLOOKUP(C92,'POINTS SCORE'!$B$39:$AI$78,17,FALSE)</f>
        <v>0</v>
      </c>
      <c r="F108" s="110">
        <v>16</v>
      </c>
      <c r="G108" s="191"/>
      <c r="H108" s="108">
        <f>VLOOKUP(G92,'POINTS SCORE'!$B$10:$AI$39,17,FALSE)</f>
        <v>0</v>
      </c>
      <c r="I108" s="108">
        <f>VLOOKUP(G92,'POINTS SCORE'!$B$39:$AI$78,17,FALSE)</f>
        <v>0</v>
      </c>
      <c r="J108" s="110">
        <v>16</v>
      </c>
      <c r="K108" s="191"/>
      <c r="L108" s="108">
        <f>VLOOKUP(K92,'POINTS SCORE'!$B$10:$AI$39,17,FALSE)</f>
        <v>0</v>
      </c>
      <c r="M108" s="108">
        <f>VLOOKUP(K92,'POINTS SCORE'!$B$39:$AI$78,17,FALSE)</f>
        <v>0</v>
      </c>
      <c r="N108" s="110">
        <v>16</v>
      </c>
      <c r="O108" s="191"/>
      <c r="P108" s="99">
        <f>VLOOKUP(O92,'POINTS SCORE'!$B$10:$AI$39,17,FALSE)</f>
        <v>0</v>
      </c>
      <c r="Q108" s="99">
        <f>VLOOKUP(O92,'POINTS SCORE'!$B$39:$AI$78,17,FALSE)</f>
        <v>0</v>
      </c>
      <c r="R108" s="102">
        <v>16</v>
      </c>
      <c r="S108" s="191"/>
      <c r="T108" s="99" t="e">
        <f>VLOOKUP(S92,'POINTS SCORE'!$B$10:$AI$39,17,FALSE)</f>
        <v>#N/A</v>
      </c>
      <c r="U108" s="99" t="e">
        <f>VLOOKUP(S92,'POINTS SCORE'!$B$39:$AI$78,17,FALSE)</f>
        <v>#N/A</v>
      </c>
      <c r="V108" s="102">
        <v>16</v>
      </c>
      <c r="W108" s="211"/>
      <c r="X108" s="212" t="e">
        <f>VLOOKUP(W92,'POINTS SCORE'!$B$10:$AI$39,17,FALSE)</f>
        <v>#N/A</v>
      </c>
      <c r="Y108" s="103" t="e">
        <f>VLOOKUP(W92,'POINTS SCORE'!$B$39:$AI$78,17,FALSE)</f>
        <v>#N/A</v>
      </c>
    </row>
    <row r="109" spans="2:25">
      <c r="B109" s="102">
        <v>17</v>
      </c>
      <c r="C109" s="191"/>
      <c r="D109" s="99">
        <f>VLOOKUP(C92,'POINTS SCORE'!$B$10:$AI$39,18,FALSE)</f>
        <v>0</v>
      </c>
      <c r="E109" s="108">
        <f>VLOOKUP(C92,'POINTS SCORE'!$B$39:$AI$78,18,FALSE)</f>
        <v>0</v>
      </c>
      <c r="F109" s="110">
        <v>17</v>
      </c>
      <c r="G109" s="191"/>
      <c r="H109" s="108">
        <f>VLOOKUP(G92,'POINTS SCORE'!$B$10:$AI$39,18,FALSE)</f>
        <v>0</v>
      </c>
      <c r="I109" s="108">
        <f>VLOOKUP(G92,'POINTS SCORE'!$B$39:$AI$78,18,FALSE)</f>
        <v>0</v>
      </c>
      <c r="J109" s="110">
        <v>17</v>
      </c>
      <c r="K109" s="191"/>
      <c r="L109" s="108">
        <f>VLOOKUP(K92,'POINTS SCORE'!$B$10:$AI$39,18,FALSE)</f>
        <v>0</v>
      </c>
      <c r="M109" s="108">
        <f>VLOOKUP(K92,'POINTS SCORE'!$B$39:$AI$78,18,FALSE)</f>
        <v>0</v>
      </c>
      <c r="N109" s="110">
        <v>17</v>
      </c>
      <c r="O109" s="191"/>
      <c r="P109" s="99">
        <f>VLOOKUP(O92,'POINTS SCORE'!$B$10:$AI$39,18,FALSE)</f>
        <v>0</v>
      </c>
      <c r="Q109" s="99">
        <f>VLOOKUP(O92,'POINTS SCORE'!$B$39:$AI$78,18,FALSE)</f>
        <v>0</v>
      </c>
      <c r="R109" s="102">
        <v>17</v>
      </c>
      <c r="S109" s="191"/>
      <c r="T109" s="99" t="e">
        <f>VLOOKUP(S92,'POINTS SCORE'!$B$10:$AI$39,18,FALSE)</f>
        <v>#N/A</v>
      </c>
      <c r="U109" s="99" t="e">
        <f>VLOOKUP(S92,'POINTS SCORE'!$B$39:$AI$78,18,FALSE)</f>
        <v>#N/A</v>
      </c>
      <c r="V109" s="102">
        <v>17</v>
      </c>
      <c r="W109" s="211"/>
      <c r="X109" s="212" t="e">
        <f>VLOOKUP(W92,'POINTS SCORE'!$B$10:$AI$39,18,FALSE)</f>
        <v>#N/A</v>
      </c>
      <c r="Y109" s="103" t="e">
        <f>VLOOKUP(W92,'POINTS SCORE'!$B$39:$AI$78,18,FALSE)</f>
        <v>#N/A</v>
      </c>
    </row>
    <row r="110" spans="2:25">
      <c r="B110" s="102">
        <v>18</v>
      </c>
      <c r="C110" s="191"/>
      <c r="D110" s="99">
        <f>VLOOKUP(C92,'POINTS SCORE'!$B$10:$AI$39,19,FALSE)</f>
        <v>0</v>
      </c>
      <c r="E110" s="108">
        <f>VLOOKUP(C92,'POINTS SCORE'!$B$39:$AI$78,19,FALSE)</f>
        <v>0</v>
      </c>
      <c r="F110" s="110">
        <v>18</v>
      </c>
      <c r="G110" s="191"/>
      <c r="H110" s="108">
        <f>VLOOKUP(G92,'POINTS SCORE'!$B$10:$AI$39,19,FALSE)</f>
        <v>0</v>
      </c>
      <c r="I110" s="108">
        <f>VLOOKUP(G92,'POINTS SCORE'!$B$39:$AI$78,19,FALSE)</f>
        <v>0</v>
      </c>
      <c r="J110" s="110">
        <v>18</v>
      </c>
      <c r="K110" s="191"/>
      <c r="L110" s="108">
        <f>VLOOKUP(K92,'POINTS SCORE'!$B$10:$AI$39,19,FALSE)</f>
        <v>0</v>
      </c>
      <c r="M110" s="108">
        <f>VLOOKUP(K92,'POINTS SCORE'!$B$39:$AI$78,19,FALSE)</f>
        <v>0</v>
      </c>
      <c r="N110" s="110">
        <v>18</v>
      </c>
      <c r="O110" s="191"/>
      <c r="P110" s="99">
        <f>VLOOKUP(O92,'POINTS SCORE'!$B$10:$AI$39,19,FALSE)</f>
        <v>0</v>
      </c>
      <c r="Q110" s="99">
        <f>VLOOKUP(O92,'POINTS SCORE'!$B$39:$AI$78,19,FALSE)</f>
        <v>0</v>
      </c>
      <c r="R110" s="102">
        <v>18</v>
      </c>
      <c r="S110" s="191"/>
      <c r="T110" s="99" t="e">
        <f>VLOOKUP(S92,'POINTS SCORE'!$B$10:$AI$39,19,FALSE)</f>
        <v>#N/A</v>
      </c>
      <c r="U110" s="99" t="e">
        <f>VLOOKUP(S92,'POINTS SCORE'!$B$39:$AI$78,19,FALSE)</f>
        <v>#N/A</v>
      </c>
      <c r="V110" s="102">
        <v>18</v>
      </c>
      <c r="W110" s="211"/>
      <c r="X110" s="212" t="e">
        <f>VLOOKUP(W92,'POINTS SCORE'!$B$10:$AI$39,19,FALSE)</f>
        <v>#N/A</v>
      </c>
      <c r="Y110" s="103" t="e">
        <f>VLOOKUP(W92,'POINTS SCORE'!$B$39:$AI$78,19,FALSE)</f>
        <v>#N/A</v>
      </c>
    </row>
    <row r="111" spans="2:25">
      <c r="B111" s="102">
        <v>19</v>
      </c>
      <c r="C111" s="191"/>
      <c r="D111" s="99">
        <f>VLOOKUP(C92,'POINTS SCORE'!$B$10:$AI$39,20,FALSE)</f>
        <v>0</v>
      </c>
      <c r="E111" s="108">
        <f>VLOOKUP(C92,'POINTS SCORE'!$B$39:$AI$78,20,FALSE)</f>
        <v>0</v>
      </c>
      <c r="F111" s="110">
        <v>19</v>
      </c>
      <c r="G111" s="191"/>
      <c r="H111" s="108">
        <f>VLOOKUP(G92,'POINTS SCORE'!$B$10:$AI$39,20,FALSE)</f>
        <v>0</v>
      </c>
      <c r="I111" s="108">
        <f>VLOOKUP(G92,'POINTS SCORE'!$B$39:$AI$78,20,FALSE)</f>
        <v>0</v>
      </c>
      <c r="J111" s="110">
        <v>19</v>
      </c>
      <c r="K111" s="191"/>
      <c r="L111" s="108">
        <f>VLOOKUP(K92,'POINTS SCORE'!$B$10:$AI$39,20,FALSE)</f>
        <v>0</v>
      </c>
      <c r="M111" s="108">
        <f>VLOOKUP(K92,'POINTS SCORE'!$B$39:$AI$78,20,FALSE)</f>
        <v>0</v>
      </c>
      <c r="N111" s="110">
        <v>19</v>
      </c>
      <c r="O111" s="191"/>
      <c r="P111" s="99">
        <f>VLOOKUP(O92,'POINTS SCORE'!$B$10:$AI$39,20,FALSE)</f>
        <v>0</v>
      </c>
      <c r="Q111" s="99">
        <f>VLOOKUP(O92,'POINTS SCORE'!$B$39:$AI$78,20,FALSE)</f>
        <v>0</v>
      </c>
      <c r="R111" s="102">
        <v>19</v>
      </c>
      <c r="S111" s="191"/>
      <c r="T111" s="99" t="e">
        <f>VLOOKUP(S92,'POINTS SCORE'!$B$10:$AI$39,20,FALSE)</f>
        <v>#N/A</v>
      </c>
      <c r="U111" s="99" t="e">
        <f>VLOOKUP(S92,'POINTS SCORE'!$B$39:$AI$78,20,FALSE)</f>
        <v>#N/A</v>
      </c>
      <c r="V111" s="102">
        <v>19</v>
      </c>
      <c r="W111" s="211"/>
      <c r="X111" s="212" t="e">
        <f>VLOOKUP(W92,'POINTS SCORE'!$B$10:$AI$39,20,FALSE)</f>
        <v>#N/A</v>
      </c>
      <c r="Y111" s="103" t="e">
        <f>VLOOKUP(W92,'POINTS SCORE'!$B$39:$AI$78,20,FALSE)</f>
        <v>#N/A</v>
      </c>
    </row>
    <row r="112" spans="2:25">
      <c r="B112" s="102">
        <v>20</v>
      </c>
      <c r="C112" s="191"/>
      <c r="D112" s="99">
        <f>VLOOKUP(C92,'POINTS SCORE'!$B$10:$AI$39,21,FALSE)</f>
        <v>0</v>
      </c>
      <c r="E112" s="108">
        <f>VLOOKUP(C92,'POINTS SCORE'!$B$39:$AI$78,21,FALSE)</f>
        <v>0</v>
      </c>
      <c r="F112" s="110">
        <v>20</v>
      </c>
      <c r="G112" s="191"/>
      <c r="H112" s="108">
        <f>VLOOKUP(G92,'POINTS SCORE'!$B$10:$AI$39,21,FALSE)</f>
        <v>0</v>
      </c>
      <c r="I112" s="108">
        <f>VLOOKUP(G92,'POINTS SCORE'!$B$39:$AI$78,21,FALSE)</f>
        <v>0</v>
      </c>
      <c r="J112" s="110">
        <v>20</v>
      </c>
      <c r="K112" s="191"/>
      <c r="L112" s="108">
        <f>VLOOKUP(K92,'POINTS SCORE'!$B$10:$AI$39,21,FALSE)</f>
        <v>0</v>
      </c>
      <c r="M112" s="108">
        <f>VLOOKUP(K92,'POINTS SCORE'!$B$39:$AI$78,21,FALSE)</f>
        <v>0</v>
      </c>
      <c r="N112" s="110">
        <v>20</v>
      </c>
      <c r="O112" s="191"/>
      <c r="P112" s="99">
        <f>VLOOKUP(O92,'POINTS SCORE'!$B$10:$AI$39,21,FALSE)</f>
        <v>0</v>
      </c>
      <c r="Q112" s="99">
        <f>VLOOKUP(O92,'POINTS SCORE'!$B$39:$AI$78,21,FALSE)</f>
        <v>0</v>
      </c>
      <c r="R112" s="102">
        <v>20</v>
      </c>
      <c r="S112" s="191"/>
      <c r="T112" s="99" t="e">
        <f>VLOOKUP(S92,'POINTS SCORE'!$B$10:$AI$39,21,FALSE)</f>
        <v>#N/A</v>
      </c>
      <c r="U112" s="99" t="e">
        <f>VLOOKUP(S92,'POINTS SCORE'!$B$39:$AI$78,21,FALSE)</f>
        <v>#N/A</v>
      </c>
      <c r="V112" s="102">
        <v>20</v>
      </c>
      <c r="W112" s="211"/>
      <c r="X112" s="212" t="e">
        <f>VLOOKUP(W92,'POINTS SCORE'!$B$10:$AI$39,21,FALSE)</f>
        <v>#N/A</v>
      </c>
      <c r="Y112" s="103" t="e">
        <f>VLOOKUP(W92,'POINTS SCORE'!$B$39:$AI$78,21,FALSE)</f>
        <v>#N/A</v>
      </c>
    </row>
    <row r="113" spans="2:25">
      <c r="B113" s="102">
        <v>21</v>
      </c>
      <c r="C113" s="191"/>
      <c r="D113" s="99">
        <f>VLOOKUP(C92,'POINTS SCORE'!$B$10:$AI$39,22,FALSE)</f>
        <v>0</v>
      </c>
      <c r="E113" s="108">
        <f>VLOOKUP(C92,'POINTS SCORE'!$B$39:$AI$78,22,FALSE)</f>
        <v>0</v>
      </c>
      <c r="F113" s="110">
        <v>21</v>
      </c>
      <c r="G113" s="191"/>
      <c r="H113" s="108">
        <f>VLOOKUP(G92,'POINTS SCORE'!$B$10:$AI$39,22,FALSE)</f>
        <v>0</v>
      </c>
      <c r="I113" s="108">
        <f>VLOOKUP(G92,'POINTS SCORE'!$B$39:$AI$78,22,FALSE)</f>
        <v>0</v>
      </c>
      <c r="J113" s="110">
        <v>21</v>
      </c>
      <c r="K113" s="191"/>
      <c r="L113" s="108">
        <f>VLOOKUP(K92,'POINTS SCORE'!$B$10:$AI$39,22,FALSE)</f>
        <v>0</v>
      </c>
      <c r="M113" s="108">
        <f>VLOOKUP(K92,'POINTS SCORE'!$B$39:$AI$78,22,FALSE)</f>
        <v>0</v>
      </c>
      <c r="N113" s="110">
        <v>21</v>
      </c>
      <c r="O113" s="191"/>
      <c r="P113" s="99">
        <f>VLOOKUP(O92,'POINTS SCORE'!$B$10:$AI$39,22,FALSE)</f>
        <v>0</v>
      </c>
      <c r="Q113" s="99">
        <f>VLOOKUP(O92,'POINTS SCORE'!$B$39:$AI$78,22,FALSE)</f>
        <v>0</v>
      </c>
      <c r="R113" s="102">
        <v>21</v>
      </c>
      <c r="S113" s="191"/>
      <c r="T113" s="99" t="e">
        <f>VLOOKUP(S92,'POINTS SCORE'!$B$10:$AI$39,22,FALSE)</f>
        <v>#N/A</v>
      </c>
      <c r="U113" s="99" t="e">
        <f>VLOOKUP(S92,'POINTS SCORE'!$B$39:$AI$78,22,FALSE)</f>
        <v>#N/A</v>
      </c>
      <c r="V113" s="102">
        <v>21</v>
      </c>
      <c r="W113" s="211"/>
      <c r="X113" s="212" t="e">
        <f>VLOOKUP(W92,'POINTS SCORE'!$B$10:$AI$39,22,FALSE)</f>
        <v>#N/A</v>
      </c>
      <c r="Y113" s="103" t="e">
        <f>VLOOKUP(W92,'POINTS SCORE'!$B$39:$AI$78,22,FALSE)</f>
        <v>#N/A</v>
      </c>
    </row>
    <row r="114" spans="2:25">
      <c r="B114" s="102">
        <v>22</v>
      </c>
      <c r="C114" s="191"/>
      <c r="D114" s="99">
        <f>VLOOKUP(C92,'POINTS SCORE'!$B$10:$AI$39,23,FALSE)</f>
        <v>0</v>
      </c>
      <c r="E114" s="108">
        <f>VLOOKUP(C92,'POINTS SCORE'!$B$39:$AI$78,23,FALSE)</f>
        <v>0</v>
      </c>
      <c r="F114" s="110">
        <v>22</v>
      </c>
      <c r="G114" s="191"/>
      <c r="H114" s="108">
        <f>VLOOKUP(G92,'POINTS SCORE'!$B$10:$AI$39,23,FALSE)</f>
        <v>0</v>
      </c>
      <c r="I114" s="108">
        <f>VLOOKUP(G92,'POINTS SCORE'!$B$39:$AI$78,23,FALSE)</f>
        <v>0</v>
      </c>
      <c r="J114" s="110">
        <v>22</v>
      </c>
      <c r="K114" s="191"/>
      <c r="L114" s="108">
        <f>VLOOKUP(K92,'POINTS SCORE'!$B$10:$AI$39,23,FALSE)</f>
        <v>0</v>
      </c>
      <c r="M114" s="108">
        <f>VLOOKUP(K92,'POINTS SCORE'!$B$39:$AI$78,23,FALSE)</f>
        <v>0</v>
      </c>
      <c r="N114" s="110">
        <v>22</v>
      </c>
      <c r="O114" s="191"/>
      <c r="P114" s="99">
        <f>VLOOKUP(O92,'POINTS SCORE'!$B$10:$AI$39,23,FALSE)</f>
        <v>0</v>
      </c>
      <c r="Q114" s="99">
        <f>VLOOKUP(O92,'POINTS SCORE'!$B$39:$AI$78,23,FALSE)</f>
        <v>0</v>
      </c>
      <c r="R114" s="102">
        <v>22</v>
      </c>
      <c r="S114" s="191"/>
      <c r="T114" s="99" t="e">
        <f>VLOOKUP(S92,'POINTS SCORE'!$B$10:$AI$39,23,FALSE)</f>
        <v>#N/A</v>
      </c>
      <c r="U114" s="99" t="e">
        <f>VLOOKUP(S92,'POINTS SCORE'!$B$39:$AI$78,23,FALSE)</f>
        <v>#N/A</v>
      </c>
      <c r="V114" s="102">
        <v>22</v>
      </c>
      <c r="W114" s="211"/>
      <c r="X114" s="212" t="e">
        <f>VLOOKUP(W92,'POINTS SCORE'!$B$10:$AI$39,23,FALSE)</f>
        <v>#N/A</v>
      </c>
      <c r="Y114" s="103" t="e">
        <f>VLOOKUP(W92,'POINTS SCORE'!$B$39:$AI$78,23,FALSE)</f>
        <v>#N/A</v>
      </c>
    </row>
    <row r="115" spans="2:25">
      <c r="B115" s="102">
        <v>23</v>
      </c>
      <c r="C115" s="191"/>
      <c r="D115" s="99">
        <f>VLOOKUP(C92,'POINTS SCORE'!$B$10:$AI$39,24,FALSE)</f>
        <v>0</v>
      </c>
      <c r="E115" s="108">
        <f>VLOOKUP(C92,'POINTS SCORE'!$B$39:$AI$78,24,FALSE)</f>
        <v>0</v>
      </c>
      <c r="F115" s="110">
        <v>23</v>
      </c>
      <c r="G115" s="191"/>
      <c r="H115" s="108">
        <f>VLOOKUP(G92,'POINTS SCORE'!$B$10:$AI$39,24,FALSE)</f>
        <v>0</v>
      </c>
      <c r="I115" s="108">
        <f>VLOOKUP(G92,'POINTS SCORE'!$B$39:$AI$78,24,FALSE)</f>
        <v>0</v>
      </c>
      <c r="J115" s="110">
        <v>23</v>
      </c>
      <c r="K115" s="191"/>
      <c r="L115" s="108">
        <f>VLOOKUP(K92,'POINTS SCORE'!$B$10:$AI$39,24,FALSE)</f>
        <v>0</v>
      </c>
      <c r="M115" s="108">
        <f>VLOOKUP(K92,'POINTS SCORE'!$B$39:$AI$78,24,FALSE)</f>
        <v>0</v>
      </c>
      <c r="N115" s="110">
        <v>23</v>
      </c>
      <c r="O115" s="191"/>
      <c r="P115" s="99">
        <f>VLOOKUP(O92,'POINTS SCORE'!$B$10:$AI$39,24,FALSE)</f>
        <v>0</v>
      </c>
      <c r="Q115" s="99">
        <f>VLOOKUP(O92,'POINTS SCORE'!$B$39:$AI$78,24,FALSE)</f>
        <v>0</v>
      </c>
      <c r="R115" s="102">
        <v>23</v>
      </c>
      <c r="S115" s="191"/>
      <c r="T115" s="99" t="e">
        <f>VLOOKUP(S92,'POINTS SCORE'!$B$10:$AI$39,24,FALSE)</f>
        <v>#N/A</v>
      </c>
      <c r="U115" s="99" t="e">
        <f>VLOOKUP(S92,'POINTS SCORE'!$B$39:$AI$78,24,FALSE)</f>
        <v>#N/A</v>
      </c>
      <c r="V115" s="102">
        <v>23</v>
      </c>
      <c r="W115" s="211"/>
      <c r="X115" s="212" t="e">
        <f>VLOOKUP(W92,'POINTS SCORE'!$B$10:$AI$39,24,FALSE)</f>
        <v>#N/A</v>
      </c>
      <c r="Y115" s="103" t="e">
        <f>VLOOKUP(W92,'POINTS SCORE'!$B$39:$AI$78,24,FALSE)</f>
        <v>#N/A</v>
      </c>
    </row>
    <row r="116" spans="2:25">
      <c r="B116" s="102">
        <v>24</v>
      </c>
      <c r="C116" s="191"/>
      <c r="D116" s="99">
        <f>VLOOKUP(C92,'POINTS SCORE'!$B$10:$AI$39,25,FALSE)</f>
        <v>0</v>
      </c>
      <c r="E116" s="108">
        <f>VLOOKUP(C92,'POINTS SCORE'!$B$39:$AI$78,25,FALSE)</f>
        <v>0</v>
      </c>
      <c r="F116" s="110">
        <v>24</v>
      </c>
      <c r="G116" s="191"/>
      <c r="H116" s="108">
        <f>VLOOKUP(G92,'POINTS SCORE'!$B$10:$AI$39,25,FALSE)</f>
        <v>0</v>
      </c>
      <c r="I116" s="108">
        <f>VLOOKUP(G92,'POINTS SCORE'!$B$39:$AI$78,25,FALSE)</f>
        <v>0</v>
      </c>
      <c r="J116" s="110">
        <v>24</v>
      </c>
      <c r="K116" s="191"/>
      <c r="L116" s="108">
        <f>VLOOKUP(K92,'POINTS SCORE'!$B$10:$AI$39,25,FALSE)</f>
        <v>0</v>
      </c>
      <c r="M116" s="108">
        <f>VLOOKUP(K92,'POINTS SCORE'!$B$39:$AI$78,25,FALSE)</f>
        <v>0</v>
      </c>
      <c r="N116" s="110">
        <v>24</v>
      </c>
      <c r="O116" s="191"/>
      <c r="P116" s="99">
        <f>VLOOKUP(O92,'POINTS SCORE'!$B$10:$AI$39,25,FALSE)</f>
        <v>0</v>
      </c>
      <c r="Q116" s="99">
        <f>VLOOKUP(O92,'POINTS SCORE'!$B$39:$AI$78,25,FALSE)</f>
        <v>0</v>
      </c>
      <c r="R116" s="102">
        <v>24</v>
      </c>
      <c r="S116" s="191"/>
      <c r="T116" s="99" t="e">
        <f>VLOOKUP(S92,'POINTS SCORE'!$B$10:$AI$39,25,FALSE)</f>
        <v>#N/A</v>
      </c>
      <c r="U116" s="99" t="e">
        <f>VLOOKUP(S92,'POINTS SCORE'!$B$39:$AI$78,25,FALSE)</f>
        <v>#N/A</v>
      </c>
      <c r="V116" s="102">
        <v>24</v>
      </c>
      <c r="W116" s="211"/>
      <c r="X116" s="212" t="e">
        <f>VLOOKUP(W92,'POINTS SCORE'!$B$10:$AI$39,25,FALSE)</f>
        <v>#N/A</v>
      </c>
      <c r="Y116" s="103" t="e">
        <f>VLOOKUP(W92,'POINTS SCORE'!$B$39:$AI$78,25,FALSE)</f>
        <v>#N/A</v>
      </c>
    </row>
    <row r="117" spans="2:25">
      <c r="B117" s="102">
        <v>25</v>
      </c>
      <c r="C117" s="191"/>
      <c r="D117" s="99">
        <f>VLOOKUP(C92,'POINTS SCORE'!$B$10:$AI$39,26,FALSE)</f>
        <v>0</v>
      </c>
      <c r="E117" s="108">
        <f>VLOOKUP(C92,'POINTS SCORE'!$B$39:$AI$78,26,FALSE)</f>
        <v>0</v>
      </c>
      <c r="F117" s="110">
        <v>25</v>
      </c>
      <c r="G117" s="191"/>
      <c r="H117" s="108">
        <f>VLOOKUP(G92,'POINTS SCORE'!$B$10:$AI$39,26,FALSE)</f>
        <v>0</v>
      </c>
      <c r="I117" s="108">
        <f>VLOOKUP(G92,'POINTS SCORE'!$B$39:$AI$78,26,FALSE)</f>
        <v>0</v>
      </c>
      <c r="J117" s="110">
        <v>25</v>
      </c>
      <c r="K117" s="191"/>
      <c r="L117" s="108">
        <f>VLOOKUP(K92,'POINTS SCORE'!$B$10:$AI$39,26,FALSE)</f>
        <v>0</v>
      </c>
      <c r="M117" s="108">
        <f>VLOOKUP(K92,'POINTS SCORE'!$B$39:$AI$78,26,FALSE)</f>
        <v>0</v>
      </c>
      <c r="N117" s="110">
        <v>25</v>
      </c>
      <c r="O117" s="191"/>
      <c r="P117" s="99">
        <f>VLOOKUP(O92,'POINTS SCORE'!$B$10:$AI$39,26,FALSE)</f>
        <v>0</v>
      </c>
      <c r="Q117" s="99">
        <f>VLOOKUP(O92,'POINTS SCORE'!$B$39:$AI$78,26,FALSE)</f>
        <v>0</v>
      </c>
      <c r="R117" s="102">
        <v>25</v>
      </c>
      <c r="S117" s="191"/>
      <c r="T117" s="99" t="e">
        <f>VLOOKUP(S92,'POINTS SCORE'!$B$10:$AI$39,26,FALSE)</f>
        <v>#N/A</v>
      </c>
      <c r="U117" s="99" t="e">
        <f>VLOOKUP(S92,'POINTS SCORE'!$B$39:$AI$78,26,FALSE)</f>
        <v>#N/A</v>
      </c>
      <c r="V117" s="102">
        <v>25</v>
      </c>
      <c r="W117" s="211"/>
      <c r="X117" s="212" t="e">
        <f>VLOOKUP(W92,'POINTS SCORE'!$B$10:$AI$39,26,FALSE)</f>
        <v>#N/A</v>
      </c>
      <c r="Y117" s="103" t="e">
        <f>VLOOKUP(W92,'POINTS SCORE'!$B$39:$AI$78,26,FALSE)</f>
        <v>#N/A</v>
      </c>
    </row>
    <row r="118" spans="2:25">
      <c r="B118" s="102">
        <v>26</v>
      </c>
      <c r="C118" s="191"/>
      <c r="D118" s="99">
        <f>VLOOKUP(C92,'POINTS SCORE'!$B$10:$AI$39,27,FALSE)</f>
        <v>0</v>
      </c>
      <c r="E118" s="108">
        <f>VLOOKUP(C92,'POINTS SCORE'!$B$39:$AI$78,27,FALSE)</f>
        <v>0</v>
      </c>
      <c r="F118" s="110">
        <v>26</v>
      </c>
      <c r="G118" s="191"/>
      <c r="H118" s="108">
        <f>VLOOKUP(G92,'POINTS SCORE'!$B$10:$AI$39,27,FALSE)</f>
        <v>0</v>
      </c>
      <c r="I118" s="108">
        <f>VLOOKUP(G92,'POINTS SCORE'!$B$39:$AI$78,27,FALSE)</f>
        <v>0</v>
      </c>
      <c r="J118" s="110">
        <v>26</v>
      </c>
      <c r="K118" s="191"/>
      <c r="L118" s="108">
        <f>VLOOKUP(K92,'POINTS SCORE'!$B$10:$AI$39,27,FALSE)</f>
        <v>0</v>
      </c>
      <c r="M118" s="108">
        <f>VLOOKUP(K92,'POINTS SCORE'!$B$39:$AI$78,27,FALSE)</f>
        <v>0</v>
      </c>
      <c r="N118" s="110">
        <v>26</v>
      </c>
      <c r="O118" s="191"/>
      <c r="P118" s="99">
        <f>VLOOKUP(O92,'POINTS SCORE'!$B$10:$AI$39,27,FALSE)</f>
        <v>0</v>
      </c>
      <c r="Q118" s="99">
        <f>VLOOKUP(O92,'POINTS SCORE'!$B$39:$AI$78,27,FALSE)</f>
        <v>0</v>
      </c>
      <c r="R118" s="102">
        <v>26</v>
      </c>
      <c r="S118" s="191"/>
      <c r="T118" s="99" t="e">
        <f>VLOOKUP(S92,'POINTS SCORE'!$B$10:$AI$39,27,FALSE)</f>
        <v>#N/A</v>
      </c>
      <c r="U118" s="99" t="e">
        <f>VLOOKUP(S92,'POINTS SCORE'!$B$39:$AI$78,27,FALSE)</f>
        <v>#N/A</v>
      </c>
      <c r="V118" s="102">
        <v>26</v>
      </c>
      <c r="W118" s="211"/>
      <c r="X118" s="212" t="e">
        <f>VLOOKUP(W92,'POINTS SCORE'!$B$10:$AI$39,27,FALSE)</f>
        <v>#N/A</v>
      </c>
      <c r="Y118" s="103" t="e">
        <f>VLOOKUP(W92,'POINTS SCORE'!$B$39:$AI$78,27,FALSE)</f>
        <v>#N/A</v>
      </c>
    </row>
    <row r="119" spans="2:25">
      <c r="B119" s="102">
        <v>27</v>
      </c>
      <c r="C119" s="191"/>
      <c r="D119" s="99">
        <f>VLOOKUP(C92,'POINTS SCORE'!$B$10:$AI$39,28,FALSE)</f>
        <v>0</v>
      </c>
      <c r="E119" s="108">
        <f>VLOOKUP(C92,'POINTS SCORE'!$B$39:$AI$78,28,FALSE)</f>
        <v>0</v>
      </c>
      <c r="F119" s="110">
        <v>27</v>
      </c>
      <c r="G119" s="191"/>
      <c r="H119" s="108">
        <f>VLOOKUP(G92,'POINTS SCORE'!$B$10:$AI$39,28,FALSE)</f>
        <v>0</v>
      </c>
      <c r="I119" s="108">
        <f>VLOOKUP(G92,'POINTS SCORE'!$B$39:$AI$78,28,FALSE)</f>
        <v>0</v>
      </c>
      <c r="J119" s="110">
        <v>27</v>
      </c>
      <c r="K119" s="191"/>
      <c r="L119" s="108">
        <f>VLOOKUP(K92,'POINTS SCORE'!$B$10:$AI$39,28,FALSE)</f>
        <v>0</v>
      </c>
      <c r="M119" s="108">
        <f>VLOOKUP(K92,'POINTS SCORE'!$B$39:$AI$78,28,FALSE)</f>
        <v>0</v>
      </c>
      <c r="N119" s="110">
        <v>27</v>
      </c>
      <c r="O119" s="191"/>
      <c r="P119" s="99">
        <f>VLOOKUP(O92,'POINTS SCORE'!$B$10:$AI$39,28,FALSE)</f>
        <v>0</v>
      </c>
      <c r="Q119" s="99">
        <f>VLOOKUP(O92,'POINTS SCORE'!$B$39:$AI$78,28,FALSE)</f>
        <v>0</v>
      </c>
      <c r="R119" s="102">
        <v>27</v>
      </c>
      <c r="S119" s="191"/>
      <c r="T119" s="99" t="e">
        <f>VLOOKUP(S92,'POINTS SCORE'!$B$10:$AI$39,28,FALSE)</f>
        <v>#N/A</v>
      </c>
      <c r="U119" s="99" t="e">
        <f>VLOOKUP(S92,'POINTS SCORE'!$B$39:$AI$78,28,FALSE)</f>
        <v>#N/A</v>
      </c>
      <c r="V119" s="102">
        <v>27</v>
      </c>
      <c r="W119" s="211"/>
      <c r="X119" s="212" t="e">
        <f>VLOOKUP(W92,'POINTS SCORE'!$B$10:$AI$39,28,FALSE)</f>
        <v>#N/A</v>
      </c>
      <c r="Y119" s="103" t="e">
        <f>VLOOKUP(W92,'POINTS SCORE'!$B$39:$AI$78,28,FALSE)</f>
        <v>#N/A</v>
      </c>
    </row>
    <row r="120" spans="2:25">
      <c r="B120" s="102">
        <v>28</v>
      </c>
      <c r="C120" s="191"/>
      <c r="D120" s="99">
        <f>VLOOKUP(C92,'POINTS SCORE'!$B$10:$AI$39,29,FALSE)</f>
        <v>0</v>
      </c>
      <c r="E120" s="108">
        <f>VLOOKUP(C92,'POINTS SCORE'!$B$39:$AI$78,29,FALSE)</f>
        <v>0</v>
      </c>
      <c r="F120" s="110">
        <v>28</v>
      </c>
      <c r="G120" s="191"/>
      <c r="H120" s="108">
        <f>VLOOKUP(G92,'POINTS SCORE'!$B$10:$AI$39,29,FALSE)</f>
        <v>0</v>
      </c>
      <c r="I120" s="108">
        <f>VLOOKUP(G92,'POINTS SCORE'!$B$39:$AI$78,29,FALSE)</f>
        <v>0</v>
      </c>
      <c r="J120" s="110">
        <v>28</v>
      </c>
      <c r="K120" s="191"/>
      <c r="L120" s="108">
        <f>VLOOKUP(K92,'POINTS SCORE'!$B$10:$AI$39,29,FALSE)</f>
        <v>0</v>
      </c>
      <c r="M120" s="108">
        <f>VLOOKUP(K92,'POINTS SCORE'!$B$39:$AI$78,29,FALSE)</f>
        <v>0</v>
      </c>
      <c r="N120" s="110">
        <v>28</v>
      </c>
      <c r="O120" s="191"/>
      <c r="P120" s="99">
        <f>VLOOKUP(O92,'POINTS SCORE'!$B$10:$AI$39,29,FALSE)</f>
        <v>0</v>
      </c>
      <c r="Q120" s="99">
        <f>VLOOKUP(O92,'POINTS SCORE'!$B$39:$AI$78,29,FALSE)</f>
        <v>0</v>
      </c>
      <c r="R120" s="102">
        <v>28</v>
      </c>
      <c r="S120" s="191"/>
      <c r="T120" s="99" t="e">
        <f>VLOOKUP(S92,'POINTS SCORE'!$B$10:$AI$39,29,FALSE)</f>
        <v>#N/A</v>
      </c>
      <c r="U120" s="99" t="e">
        <f>VLOOKUP(S92,'POINTS SCORE'!$B$39:$AI$78,29,FALSE)</f>
        <v>#N/A</v>
      </c>
      <c r="V120" s="102">
        <v>28</v>
      </c>
      <c r="W120" s="211"/>
      <c r="X120" s="212" t="e">
        <f>VLOOKUP(W92,'POINTS SCORE'!$B$10:$AI$39,29,FALSE)</f>
        <v>#N/A</v>
      </c>
      <c r="Y120" s="103" t="e">
        <f>VLOOKUP(W92,'POINTS SCORE'!$B$39:$AI$78,29,FALSE)</f>
        <v>#N/A</v>
      </c>
    </row>
    <row r="121" spans="2:25">
      <c r="B121" s="102">
        <v>29</v>
      </c>
      <c r="C121" s="191"/>
      <c r="D121" s="99">
        <f>VLOOKUP(C92,'POINTS SCORE'!$B$10:$AI$39,30,FALSE)</f>
        <v>0</v>
      </c>
      <c r="E121" s="108">
        <f>VLOOKUP(C92,'POINTS SCORE'!$B$39:$AI$78,30,FALSE)</f>
        <v>0</v>
      </c>
      <c r="F121" s="110">
        <v>29</v>
      </c>
      <c r="G121" s="191"/>
      <c r="H121" s="108">
        <f>VLOOKUP(G92,'POINTS SCORE'!$B$10:$AI$39,30,FALSE)</f>
        <v>0</v>
      </c>
      <c r="I121" s="108">
        <f>VLOOKUP(G92,'POINTS SCORE'!$B$39:$AI$78,30,FALSE)</f>
        <v>0</v>
      </c>
      <c r="J121" s="110">
        <v>29</v>
      </c>
      <c r="K121" s="191"/>
      <c r="L121" s="108">
        <f>VLOOKUP(K92,'POINTS SCORE'!$B$10:$AI$39,30,FALSE)</f>
        <v>0</v>
      </c>
      <c r="M121" s="108">
        <f>VLOOKUP(K92,'POINTS SCORE'!$B$39:$AI$78,30,FALSE)</f>
        <v>0</v>
      </c>
      <c r="N121" s="110">
        <v>29</v>
      </c>
      <c r="O121" s="191"/>
      <c r="P121" s="99">
        <f>VLOOKUP(O92,'POINTS SCORE'!$B$10:$AI$39,30,FALSE)</f>
        <v>0</v>
      </c>
      <c r="Q121" s="99">
        <f>VLOOKUP(O92,'POINTS SCORE'!$B$39:$AI$78,30,FALSE)</f>
        <v>0</v>
      </c>
      <c r="R121" s="102">
        <v>29</v>
      </c>
      <c r="S121" s="191"/>
      <c r="T121" s="99" t="e">
        <f>VLOOKUP(S92,'POINTS SCORE'!$B$10:$AI$39,30,FALSE)</f>
        <v>#N/A</v>
      </c>
      <c r="U121" s="99" t="e">
        <f>VLOOKUP(S92,'POINTS SCORE'!$B$39:$AI$78,30,FALSE)</f>
        <v>#N/A</v>
      </c>
      <c r="V121" s="102">
        <v>29</v>
      </c>
      <c r="W121" s="211"/>
      <c r="X121" s="212" t="e">
        <f>VLOOKUP(W92,'POINTS SCORE'!$B$10:$AI$39,30,FALSE)</f>
        <v>#N/A</v>
      </c>
      <c r="Y121" s="103" t="e">
        <f>VLOOKUP(W92,'POINTS SCORE'!$B$39:$AI$78,30,FALSE)</f>
        <v>#N/A</v>
      </c>
    </row>
    <row r="122" spans="2:25">
      <c r="B122" s="102">
        <v>30</v>
      </c>
      <c r="C122" s="191"/>
      <c r="D122" s="99">
        <f>VLOOKUP(C92,'POINTS SCORE'!$B$10:$AI$39,31,FALSE)</f>
        <v>0</v>
      </c>
      <c r="E122" s="108">
        <f>VLOOKUP(C92,'POINTS SCORE'!$B$39:$AI$78,31,FALSE)</f>
        <v>0</v>
      </c>
      <c r="F122" s="110">
        <v>30</v>
      </c>
      <c r="G122" s="191"/>
      <c r="H122" s="108">
        <f>VLOOKUP(G92,'POINTS SCORE'!$B$10:$AI$39,31,FALSE)</f>
        <v>0</v>
      </c>
      <c r="I122" s="108">
        <f>VLOOKUP(G92,'POINTS SCORE'!$B$39:$AI$78,31,FALSE)</f>
        <v>0</v>
      </c>
      <c r="J122" s="110">
        <v>30</v>
      </c>
      <c r="K122" s="191"/>
      <c r="L122" s="108">
        <f>VLOOKUP(K92,'POINTS SCORE'!$B$10:$AI$39,31,FALSE)</f>
        <v>0</v>
      </c>
      <c r="M122" s="108">
        <f>VLOOKUP(K92,'POINTS SCORE'!$B$39:$AI$78,31,FALSE)</f>
        <v>0</v>
      </c>
      <c r="N122" s="110">
        <v>30</v>
      </c>
      <c r="O122" s="191"/>
      <c r="P122" s="99">
        <f>VLOOKUP(O92,'POINTS SCORE'!$B$10:$AI$39,31,FALSE)</f>
        <v>0</v>
      </c>
      <c r="Q122" s="99">
        <f>VLOOKUP(O92,'POINTS SCORE'!$B$39:$AI$78,31,FALSE)</f>
        <v>0</v>
      </c>
      <c r="R122" s="102">
        <v>30</v>
      </c>
      <c r="S122" s="191"/>
      <c r="T122" s="99" t="e">
        <f>VLOOKUP(S92,'POINTS SCORE'!$B$10:$AI$39,31,FALSE)</f>
        <v>#N/A</v>
      </c>
      <c r="U122" s="99" t="e">
        <f>VLOOKUP(S92,'POINTS SCORE'!$B$39:$AI$78,31,FALSE)</f>
        <v>#N/A</v>
      </c>
      <c r="V122" s="102">
        <v>30</v>
      </c>
      <c r="W122" s="211"/>
      <c r="X122" s="212" t="e">
        <f>VLOOKUP(W92,'POINTS SCORE'!$B$10:$AI$39,31,FALSE)</f>
        <v>#N/A</v>
      </c>
      <c r="Y122" s="103" t="e">
        <f>VLOOKUP(W92,'POINTS SCORE'!$B$39:$AI$78,31,FALSE)</f>
        <v>#N/A</v>
      </c>
    </row>
    <row r="123" spans="2:25">
      <c r="B123" s="102" t="s">
        <v>149</v>
      </c>
      <c r="C123" s="191"/>
      <c r="D123" s="99">
        <f>VLOOKUP(C92,'POINTS SCORE'!$B$10:$AI$39,32,FALSE)</f>
        <v>14</v>
      </c>
      <c r="E123" s="108">
        <f>VLOOKUP(C92,'POINTS SCORE'!$B$39:$AI$78,32,FALSE)</f>
        <v>14</v>
      </c>
      <c r="F123" s="110" t="s">
        <v>149</v>
      </c>
      <c r="G123" s="191"/>
      <c r="H123" s="108">
        <f>VLOOKUP(G92,'POINTS SCORE'!$B$10:$AI$39,32,FALSE)</f>
        <v>7</v>
      </c>
      <c r="I123" s="108">
        <f>VLOOKUP(G92,'POINTS SCORE'!$B$39:$AI$78,32,FALSE)</f>
        <v>7</v>
      </c>
      <c r="J123" s="110" t="s">
        <v>149</v>
      </c>
      <c r="K123" s="191"/>
      <c r="L123" s="108">
        <f>VLOOKUP(K92,'POINTS SCORE'!$B$10:$AI$39,32,FALSE)</f>
        <v>7</v>
      </c>
      <c r="M123" s="108">
        <f>VLOOKUP(K92,'POINTS SCORE'!$B$39:$AI$78,32,FALSE)</f>
        <v>7</v>
      </c>
      <c r="N123" s="110" t="s">
        <v>149</v>
      </c>
      <c r="O123" s="191"/>
      <c r="P123" s="99">
        <f>VLOOKUP(O92,'POINTS SCORE'!$B$10:$AI$39,32,FALSE)</f>
        <v>7</v>
      </c>
      <c r="Q123" s="99">
        <f>VLOOKUP(O92,'POINTS SCORE'!$B$39:$AI$78,32,FALSE)</f>
        <v>7</v>
      </c>
      <c r="R123" s="102" t="s">
        <v>149</v>
      </c>
      <c r="S123" s="191"/>
      <c r="T123" s="99" t="e">
        <f>VLOOKUP(S92,'POINTS SCORE'!$B$10:$AI$39,32,FALSE)</f>
        <v>#N/A</v>
      </c>
      <c r="U123" s="99" t="e">
        <f>VLOOKUP(S92,'POINTS SCORE'!$B$39:$AI$78,32,FALSE)</f>
        <v>#N/A</v>
      </c>
      <c r="V123" s="102" t="s">
        <v>149</v>
      </c>
      <c r="W123" s="211"/>
      <c r="X123" s="212" t="e">
        <f>VLOOKUP(W92,'POINTS SCORE'!$B$10:$AI$39,32,FALSE)</f>
        <v>#N/A</v>
      </c>
      <c r="Y123" s="103" t="e">
        <f>VLOOKUP(W92,'POINTS SCORE'!$B$39:$AI$78,32,FALSE)</f>
        <v>#N/A</v>
      </c>
    </row>
    <row r="124" spans="2:25">
      <c r="B124" s="102" t="s">
        <v>149</v>
      </c>
      <c r="C124" s="191"/>
      <c r="D124" s="99">
        <f>VLOOKUP(C92,'POINTS SCORE'!$B$10:$AI$39,32,FALSE)</f>
        <v>14</v>
      </c>
      <c r="E124" s="108">
        <f>VLOOKUP(C92,'POINTS SCORE'!$B$39:$AI$78,32,FALSE)</f>
        <v>14</v>
      </c>
      <c r="F124" s="110" t="s">
        <v>149</v>
      </c>
      <c r="G124" s="191"/>
      <c r="H124" s="108">
        <f>VLOOKUP(G92,'POINTS SCORE'!$B$10:$AI$39,32,FALSE)</f>
        <v>7</v>
      </c>
      <c r="I124" s="108">
        <f>VLOOKUP(G92,'POINTS SCORE'!$B$39:$AI$78,32,FALSE)</f>
        <v>7</v>
      </c>
      <c r="J124" s="110" t="s">
        <v>149</v>
      </c>
      <c r="K124" s="191"/>
      <c r="L124" s="108">
        <f>VLOOKUP(K92,'POINTS SCORE'!$B$10:$AI$39,32,FALSE)</f>
        <v>7</v>
      </c>
      <c r="M124" s="108">
        <f>VLOOKUP(K92,'POINTS SCORE'!$B$39:$AI$78,32,FALSE)</f>
        <v>7</v>
      </c>
      <c r="N124" s="110" t="s">
        <v>149</v>
      </c>
      <c r="O124" s="191"/>
      <c r="P124" s="99">
        <f>VLOOKUP(O92,'POINTS SCORE'!$B$10:$AI$39,32,FALSE)</f>
        <v>7</v>
      </c>
      <c r="Q124" s="99">
        <f>VLOOKUP(O92,'POINTS SCORE'!$B$39:$AI$78,32,FALSE)</f>
        <v>7</v>
      </c>
      <c r="R124" s="102" t="s">
        <v>149</v>
      </c>
      <c r="S124" s="191"/>
      <c r="T124" s="99" t="e">
        <f>VLOOKUP(S92,'POINTS SCORE'!$B$10:$AI$39,32,FALSE)</f>
        <v>#N/A</v>
      </c>
      <c r="U124" s="99" t="e">
        <f>VLOOKUP(S92,'POINTS SCORE'!$B$39:$AI$78,32,FALSE)</f>
        <v>#N/A</v>
      </c>
      <c r="V124" s="102" t="s">
        <v>149</v>
      </c>
      <c r="W124" s="211"/>
      <c r="X124" s="212" t="e">
        <f>VLOOKUP(W92,'POINTS SCORE'!$B$10:$AI$39,32,FALSE)</f>
        <v>#N/A</v>
      </c>
      <c r="Y124" s="103" t="e">
        <f>VLOOKUP(W92,'POINTS SCORE'!$B$39:$AI$78,32,FALSE)</f>
        <v>#N/A</v>
      </c>
    </row>
    <row r="125" spans="2:25">
      <c r="B125" s="102" t="s">
        <v>149</v>
      </c>
      <c r="C125" s="191"/>
      <c r="D125" s="99">
        <f>VLOOKUP(C92,'POINTS SCORE'!$B$10:$AI$39,32,FALSE)</f>
        <v>14</v>
      </c>
      <c r="E125" s="108">
        <f>VLOOKUP(C92,'POINTS SCORE'!$B$39:$AI$78,32,FALSE)</f>
        <v>14</v>
      </c>
      <c r="F125" s="110" t="s">
        <v>149</v>
      </c>
      <c r="G125" s="191"/>
      <c r="H125" s="108">
        <f>VLOOKUP(G92,'POINTS SCORE'!$B$10:$AI$39,32,FALSE)</f>
        <v>7</v>
      </c>
      <c r="I125" s="108">
        <f>VLOOKUP(G92,'POINTS SCORE'!$B$39:$AI$78,32,FALSE)</f>
        <v>7</v>
      </c>
      <c r="J125" s="110" t="s">
        <v>149</v>
      </c>
      <c r="K125" s="191"/>
      <c r="L125" s="108">
        <f>VLOOKUP(K92,'POINTS SCORE'!$B$10:$AI$39,32,FALSE)</f>
        <v>7</v>
      </c>
      <c r="M125" s="108">
        <f>VLOOKUP(K92,'POINTS SCORE'!$B$39:$AI$78,32,FALSE)</f>
        <v>7</v>
      </c>
      <c r="N125" s="110" t="s">
        <v>149</v>
      </c>
      <c r="O125" s="191"/>
      <c r="P125" s="99">
        <f>VLOOKUP(O92,'POINTS SCORE'!$B$10:$AI$39,32,FALSE)</f>
        <v>7</v>
      </c>
      <c r="Q125" s="99">
        <f>VLOOKUP(O92,'POINTS SCORE'!$B$39:$AI$78,32,FALSE)</f>
        <v>7</v>
      </c>
      <c r="R125" s="102" t="s">
        <v>149</v>
      </c>
      <c r="S125" s="191"/>
      <c r="T125" s="99" t="e">
        <f>VLOOKUP(S92,'POINTS SCORE'!$B$10:$AI$39,32,FALSE)</f>
        <v>#N/A</v>
      </c>
      <c r="U125" s="99" t="e">
        <f>VLOOKUP(S92,'POINTS SCORE'!$B$39:$AI$78,32,FALSE)</f>
        <v>#N/A</v>
      </c>
      <c r="V125" s="102" t="s">
        <v>149</v>
      </c>
      <c r="W125" s="211"/>
      <c r="X125" s="212" t="e">
        <f>VLOOKUP(W92,'POINTS SCORE'!$B$10:$AI$39,32,FALSE)</f>
        <v>#N/A</v>
      </c>
      <c r="Y125" s="103" t="e">
        <f>VLOOKUP(W92,'POINTS SCORE'!$B$39:$AI$78,32,FALSE)</f>
        <v>#N/A</v>
      </c>
    </row>
    <row r="126" spans="2:25">
      <c r="B126" s="102" t="s">
        <v>149</v>
      </c>
      <c r="C126" s="191"/>
      <c r="D126" s="99">
        <f>VLOOKUP(C92,'POINTS SCORE'!$B$10:$AI$39,32,FALSE)</f>
        <v>14</v>
      </c>
      <c r="E126" s="108">
        <f>VLOOKUP(C92,'POINTS SCORE'!$B$39:$AI$78,32,FALSE)</f>
        <v>14</v>
      </c>
      <c r="F126" s="110" t="s">
        <v>149</v>
      </c>
      <c r="G126" s="191"/>
      <c r="H126" s="108">
        <f>VLOOKUP(G92,'POINTS SCORE'!$B$10:$AI$39,32,FALSE)</f>
        <v>7</v>
      </c>
      <c r="I126" s="108">
        <f>VLOOKUP(G92,'POINTS SCORE'!$B$39:$AI$78,32,FALSE)</f>
        <v>7</v>
      </c>
      <c r="J126" s="110" t="s">
        <v>149</v>
      </c>
      <c r="K126" s="191"/>
      <c r="L126" s="108">
        <f>VLOOKUP(K92,'POINTS SCORE'!$B$10:$AI$39,32,FALSE)</f>
        <v>7</v>
      </c>
      <c r="M126" s="108">
        <f>VLOOKUP(K92,'POINTS SCORE'!$B$39:$AI$78,32,FALSE)</f>
        <v>7</v>
      </c>
      <c r="N126" s="110" t="s">
        <v>149</v>
      </c>
      <c r="O126" s="191"/>
      <c r="P126" s="99">
        <f>VLOOKUP(O92,'POINTS SCORE'!$B$10:$AI$39,32,FALSE)</f>
        <v>7</v>
      </c>
      <c r="Q126" s="99">
        <f>VLOOKUP(O92,'POINTS SCORE'!$B$39:$AI$78,32,FALSE)</f>
        <v>7</v>
      </c>
      <c r="R126" s="102" t="s">
        <v>149</v>
      </c>
      <c r="S126" s="191"/>
      <c r="T126" s="99" t="e">
        <f>VLOOKUP(S92,'POINTS SCORE'!$B$10:$AI$39,32,FALSE)</f>
        <v>#N/A</v>
      </c>
      <c r="U126" s="99" t="e">
        <f>VLOOKUP(S92,'POINTS SCORE'!$B$39:$AI$78,32,FALSE)</f>
        <v>#N/A</v>
      </c>
      <c r="V126" s="102" t="s">
        <v>149</v>
      </c>
      <c r="W126" s="211"/>
      <c r="X126" s="212" t="e">
        <f>VLOOKUP(W92,'POINTS SCORE'!$B$10:$AI$39,32,FALSE)</f>
        <v>#N/A</v>
      </c>
      <c r="Y126" s="103" t="e">
        <f>VLOOKUP(W92,'POINTS SCORE'!$B$39:$AI$78,32,FALSE)</f>
        <v>#N/A</v>
      </c>
    </row>
    <row r="127" spans="2:25">
      <c r="B127" s="102" t="s">
        <v>149</v>
      </c>
      <c r="C127" s="191"/>
      <c r="D127" s="99">
        <f>VLOOKUP(C92,'POINTS SCORE'!$B$10:$AI$39,32,FALSE)</f>
        <v>14</v>
      </c>
      <c r="E127" s="108">
        <f>VLOOKUP(C92,'POINTS SCORE'!$B$39:$AI$78,32,FALSE)</f>
        <v>14</v>
      </c>
      <c r="F127" s="110" t="s">
        <v>149</v>
      </c>
      <c r="G127" s="191"/>
      <c r="H127" s="108">
        <f>VLOOKUP(G92,'POINTS SCORE'!$B$10:$AI$39,32,FALSE)</f>
        <v>7</v>
      </c>
      <c r="I127" s="108">
        <f>VLOOKUP(G92,'POINTS SCORE'!$B$39:$AI$78,32,FALSE)</f>
        <v>7</v>
      </c>
      <c r="J127" s="110" t="s">
        <v>149</v>
      </c>
      <c r="K127" s="191"/>
      <c r="L127" s="108">
        <f>VLOOKUP(K92,'POINTS SCORE'!$B$10:$AI$39,32,FALSE)</f>
        <v>7</v>
      </c>
      <c r="M127" s="108">
        <f>VLOOKUP(K92,'POINTS SCORE'!$B$39:$AI$78,32,FALSE)</f>
        <v>7</v>
      </c>
      <c r="N127" s="110" t="s">
        <v>149</v>
      </c>
      <c r="O127" s="191"/>
      <c r="P127" s="99">
        <f>VLOOKUP(O92,'POINTS SCORE'!$B$10:$AI$39,32,FALSE)</f>
        <v>7</v>
      </c>
      <c r="Q127" s="99">
        <f>VLOOKUP(O92,'POINTS SCORE'!$B$39:$AI$78,32,FALSE)</f>
        <v>7</v>
      </c>
      <c r="R127" s="102" t="s">
        <v>149</v>
      </c>
      <c r="S127" s="191"/>
      <c r="T127" s="99" t="e">
        <f>VLOOKUP(S92,'POINTS SCORE'!$B$10:$AI$39,32,FALSE)</f>
        <v>#N/A</v>
      </c>
      <c r="U127" s="99" t="e">
        <f>VLOOKUP(S92,'POINTS SCORE'!$B$39:$AI$78,32,FALSE)</f>
        <v>#N/A</v>
      </c>
      <c r="V127" s="102" t="s">
        <v>149</v>
      </c>
      <c r="W127" s="211"/>
      <c r="X127" s="212" t="e">
        <f>VLOOKUP(W92,'POINTS SCORE'!$B$10:$AI$39,32,FALSE)</f>
        <v>#N/A</v>
      </c>
      <c r="Y127" s="103" t="e">
        <f>VLOOKUP(W92,'POINTS SCORE'!$B$39:$AI$78,32,FALSE)</f>
        <v>#N/A</v>
      </c>
    </row>
    <row r="128" spans="2:25">
      <c r="B128" s="102" t="s">
        <v>149</v>
      </c>
      <c r="C128" s="191"/>
      <c r="D128" s="99">
        <f>VLOOKUP(C92,'POINTS SCORE'!$B$10:$AI$39,32,FALSE)</f>
        <v>14</v>
      </c>
      <c r="E128" s="108">
        <f>VLOOKUP(C92,'POINTS SCORE'!$B$39:$AI$78,32,FALSE)</f>
        <v>14</v>
      </c>
      <c r="F128" s="110" t="s">
        <v>149</v>
      </c>
      <c r="G128" s="191"/>
      <c r="H128" s="108">
        <f>VLOOKUP(G92,'POINTS SCORE'!$B$10:$AI$39,32,FALSE)</f>
        <v>7</v>
      </c>
      <c r="I128" s="108">
        <f>VLOOKUP(G92,'POINTS SCORE'!$B$39:$AI$78,32,FALSE)</f>
        <v>7</v>
      </c>
      <c r="J128" s="110" t="s">
        <v>149</v>
      </c>
      <c r="K128" s="191"/>
      <c r="L128" s="108">
        <f>VLOOKUP(K92,'POINTS SCORE'!$B$10:$AI$39,32,FALSE)</f>
        <v>7</v>
      </c>
      <c r="M128" s="108">
        <f>VLOOKUP(K92,'POINTS SCORE'!$B$39:$AI$78,32,FALSE)</f>
        <v>7</v>
      </c>
      <c r="N128" s="110" t="s">
        <v>149</v>
      </c>
      <c r="O128" s="191"/>
      <c r="P128" s="99">
        <f>VLOOKUP(O92,'POINTS SCORE'!$B$10:$AI$39,32,FALSE)</f>
        <v>7</v>
      </c>
      <c r="Q128" s="99">
        <f>VLOOKUP(O92,'POINTS SCORE'!$B$39:$AI$78,32,FALSE)</f>
        <v>7</v>
      </c>
      <c r="R128" s="102" t="s">
        <v>149</v>
      </c>
      <c r="S128" s="191"/>
      <c r="T128" s="99" t="e">
        <f>VLOOKUP(S92,'POINTS SCORE'!$B$10:$AI$39,32,FALSE)</f>
        <v>#N/A</v>
      </c>
      <c r="U128" s="99" t="e">
        <f>VLOOKUP(S92,'POINTS SCORE'!$B$39:$AI$78,32,FALSE)</f>
        <v>#N/A</v>
      </c>
      <c r="V128" s="102" t="s">
        <v>149</v>
      </c>
      <c r="W128" s="211"/>
      <c r="X128" s="212" t="e">
        <f>VLOOKUP(W92,'POINTS SCORE'!$B$10:$AI$39,32,FALSE)</f>
        <v>#N/A</v>
      </c>
      <c r="Y128" s="103" t="e">
        <f>VLOOKUP(W92,'POINTS SCORE'!$B$39:$AI$78,32,FALSE)</f>
        <v>#N/A</v>
      </c>
    </row>
    <row r="129" spans="2:25">
      <c r="B129" s="102" t="s">
        <v>149</v>
      </c>
      <c r="C129" s="191"/>
      <c r="D129" s="99">
        <f>VLOOKUP(C92,'POINTS SCORE'!$B$10:$AI$39,32,FALSE)</f>
        <v>14</v>
      </c>
      <c r="E129" s="108">
        <f>VLOOKUP(C92,'POINTS SCORE'!$B$39:$AI$78,33,FALSE)</f>
        <v>14</v>
      </c>
      <c r="F129" s="110" t="s">
        <v>150</v>
      </c>
      <c r="G129" s="191"/>
      <c r="H129" s="108">
        <f>VLOOKUP(G92,'POINTS SCORE'!$B$10:$AI$39,33,FALSE)</f>
        <v>7</v>
      </c>
      <c r="I129" s="108">
        <f>VLOOKUP(G92,'POINTS SCORE'!$B$39:$AI$78,33,FALSE)</f>
        <v>7</v>
      </c>
      <c r="J129" s="110" t="s">
        <v>150</v>
      </c>
      <c r="K129" s="191"/>
      <c r="L129" s="108">
        <f>VLOOKUP(K92,'POINTS SCORE'!$B$10:$AI$39,33,FALSE)</f>
        <v>7</v>
      </c>
      <c r="M129" s="108">
        <f>VLOOKUP(K92,'POINTS SCORE'!$B$39:$AI$78,33,FALSE)</f>
        <v>7</v>
      </c>
      <c r="N129" s="110" t="s">
        <v>150</v>
      </c>
      <c r="O129" s="191"/>
      <c r="P129" s="99">
        <f>VLOOKUP(O92,'POINTS SCORE'!$B$10:$AI$39,33,FALSE)</f>
        <v>7</v>
      </c>
      <c r="Q129" s="99">
        <f>VLOOKUP(O92,'POINTS SCORE'!$B$39:$AI$78,33,FALSE)</f>
        <v>7</v>
      </c>
      <c r="R129" s="102" t="s">
        <v>150</v>
      </c>
      <c r="S129" s="191"/>
      <c r="T129" s="99" t="e">
        <f>VLOOKUP(S92,'POINTS SCORE'!$B$10:$AI$39,33,FALSE)</f>
        <v>#N/A</v>
      </c>
      <c r="U129" s="99" t="e">
        <f>VLOOKUP(S92,'POINTS SCORE'!$B$39:$AI$78,33,FALSE)</f>
        <v>#N/A</v>
      </c>
      <c r="V129" s="102" t="s">
        <v>150</v>
      </c>
      <c r="W129" s="211"/>
      <c r="X129" s="212" t="e">
        <f>VLOOKUP(W92,'POINTS SCORE'!$B$10:$AI$39,33,FALSE)</f>
        <v>#N/A</v>
      </c>
      <c r="Y129" s="103" t="e">
        <f>VLOOKUP(W92,'POINTS SCORE'!$B$39:$AI$78,33,FALSE)</f>
        <v>#N/A</v>
      </c>
    </row>
    <row r="130" spans="2:25">
      <c r="B130" s="102" t="s">
        <v>150</v>
      </c>
      <c r="C130" s="191"/>
      <c r="D130" s="99">
        <f>VLOOKUP(C92,'POINTS SCORE'!$B$10:$AI$39,33,FALSE)</f>
        <v>14</v>
      </c>
      <c r="E130" s="108">
        <f>VLOOKUP(C92,'POINTS SCORE'!$B$39:$AI$78,33,FALSE)</f>
        <v>14</v>
      </c>
      <c r="F130" s="110" t="s">
        <v>150</v>
      </c>
      <c r="G130" s="191"/>
      <c r="H130" s="108">
        <f>VLOOKUP(G92,'POINTS SCORE'!$B$10:$AI$39,33,FALSE)</f>
        <v>7</v>
      </c>
      <c r="I130" s="108">
        <f>VLOOKUP(G92,'POINTS SCORE'!$B$39:$AI$78,33,FALSE)</f>
        <v>7</v>
      </c>
      <c r="J130" s="110" t="s">
        <v>150</v>
      </c>
      <c r="K130" s="191"/>
      <c r="L130" s="108">
        <f>VLOOKUP(K92,'POINTS SCORE'!$B$10:$AI$39,33,FALSE)</f>
        <v>7</v>
      </c>
      <c r="M130" s="108">
        <f>VLOOKUP(K92,'POINTS SCORE'!$B$39:$AI$78,33,FALSE)</f>
        <v>7</v>
      </c>
      <c r="N130" s="110" t="s">
        <v>150</v>
      </c>
      <c r="O130" s="191"/>
      <c r="P130" s="99">
        <f>VLOOKUP(O92,'POINTS SCORE'!$B$10:$AI$39,33,FALSE)</f>
        <v>7</v>
      </c>
      <c r="Q130" s="99">
        <f>VLOOKUP(O92,'POINTS SCORE'!$B$39:$AI$78,33,FALSE)</f>
        <v>7</v>
      </c>
      <c r="R130" s="102" t="s">
        <v>150</v>
      </c>
      <c r="S130" s="191"/>
      <c r="T130" s="99" t="e">
        <f>VLOOKUP(S92,'POINTS SCORE'!$B$10:$AI$39,33,FALSE)</f>
        <v>#N/A</v>
      </c>
      <c r="U130" s="99" t="e">
        <f>VLOOKUP(S92,'POINTS SCORE'!$B$39:$AI$78,33,FALSE)</f>
        <v>#N/A</v>
      </c>
      <c r="V130" s="102" t="s">
        <v>150</v>
      </c>
      <c r="W130" s="211"/>
      <c r="X130" s="212" t="e">
        <f>VLOOKUP(W92,'POINTS SCORE'!$B$10:$AI$39,33,FALSE)</f>
        <v>#N/A</v>
      </c>
      <c r="Y130" s="103" t="e">
        <f>VLOOKUP(W92,'POINTS SCORE'!$B$39:$AI$78,33,FALSE)</f>
        <v>#N/A</v>
      </c>
    </row>
    <row r="131" spans="2:25">
      <c r="B131" s="102" t="s">
        <v>150</v>
      </c>
      <c r="C131" s="191"/>
      <c r="D131" s="99">
        <f>VLOOKUP(C92,'POINTS SCORE'!$B$10:$AI$39,33,FALSE)</f>
        <v>14</v>
      </c>
      <c r="E131" s="108">
        <f>VLOOKUP(C92,'POINTS SCORE'!$B$39:$AI$78,33,FALSE)</f>
        <v>14</v>
      </c>
      <c r="F131" s="110" t="s">
        <v>150</v>
      </c>
      <c r="G131" s="191"/>
      <c r="H131" s="108">
        <f>VLOOKUP(G92,'POINTS SCORE'!$B$10:$AI$39,33,FALSE)</f>
        <v>7</v>
      </c>
      <c r="I131" s="108">
        <f>VLOOKUP(G92,'POINTS SCORE'!$B$39:$AI$78,33,FALSE)</f>
        <v>7</v>
      </c>
      <c r="J131" s="110" t="s">
        <v>150</v>
      </c>
      <c r="K131" s="191"/>
      <c r="L131" s="108">
        <f>VLOOKUP(K92,'POINTS SCORE'!$B$10:$AI$39,33,FALSE)</f>
        <v>7</v>
      </c>
      <c r="M131" s="108">
        <f>VLOOKUP(K92,'POINTS SCORE'!$B$39:$AI$78,33,FALSE)</f>
        <v>7</v>
      </c>
      <c r="N131" s="110" t="s">
        <v>150</v>
      </c>
      <c r="O131" s="191"/>
      <c r="P131" s="99">
        <f>VLOOKUP(O92,'POINTS SCORE'!$B$10:$AI$39,33,FALSE)</f>
        <v>7</v>
      </c>
      <c r="Q131" s="99">
        <f>VLOOKUP(O92,'POINTS SCORE'!$B$39:$AI$78,33,FALSE)</f>
        <v>7</v>
      </c>
      <c r="R131" s="102" t="s">
        <v>150</v>
      </c>
      <c r="S131" s="191"/>
      <c r="T131" s="99" t="e">
        <f>VLOOKUP(S92,'POINTS SCORE'!$B$10:$AI$39,33,FALSE)</f>
        <v>#N/A</v>
      </c>
      <c r="U131" s="99" t="e">
        <f>VLOOKUP(S92,'POINTS SCORE'!$B$39:$AI$78,33,FALSE)</f>
        <v>#N/A</v>
      </c>
      <c r="V131" s="102" t="s">
        <v>150</v>
      </c>
      <c r="W131" s="211"/>
      <c r="X131" s="212" t="e">
        <f>VLOOKUP(W92,'POINTS SCORE'!$B$10:$AI$39,33,FALSE)</f>
        <v>#N/A</v>
      </c>
      <c r="Y131" s="103" t="e">
        <f>VLOOKUP(W92,'POINTS SCORE'!$B$39:$AI$78,33,FALSE)</f>
        <v>#N/A</v>
      </c>
    </row>
    <row r="132" spans="2:25">
      <c r="B132" s="102" t="s">
        <v>151</v>
      </c>
      <c r="C132" s="191"/>
      <c r="D132" s="99">
        <f>VLOOKUP(C92,'POINTS SCORE'!$B$10:$AI$39,34,FALSE)</f>
        <v>0</v>
      </c>
      <c r="E132" s="108">
        <f>VLOOKUP(C92,'POINTS SCORE'!$B$39:$AI$78,34,FALSE)</f>
        <v>0</v>
      </c>
      <c r="F132" s="110" t="s">
        <v>151</v>
      </c>
      <c r="G132" s="191"/>
      <c r="H132" s="108">
        <f>VLOOKUP(G92,'POINTS SCORE'!$B$10:$AI$39,34,FALSE)</f>
        <v>0</v>
      </c>
      <c r="I132" s="108">
        <f>VLOOKUP(G92,'POINTS SCORE'!$B$39:$AI$78,34,FALSE)</f>
        <v>0</v>
      </c>
      <c r="J132" s="110" t="s">
        <v>151</v>
      </c>
      <c r="K132" s="191"/>
      <c r="L132" s="108">
        <f>VLOOKUP(K92,'POINTS SCORE'!$B$10:$AI$39,34,FALSE)</f>
        <v>0</v>
      </c>
      <c r="M132" s="108">
        <f>VLOOKUP(K92,'POINTS SCORE'!$B$39:$AI$78,34,FALSE)</f>
        <v>0</v>
      </c>
      <c r="N132" s="110" t="s">
        <v>151</v>
      </c>
      <c r="O132" s="191"/>
      <c r="P132" s="99">
        <f>VLOOKUP(O92,'POINTS SCORE'!$B$10:$AI$39,34,FALSE)</f>
        <v>0</v>
      </c>
      <c r="Q132" s="99">
        <f>VLOOKUP(O92,'POINTS SCORE'!$B$39:$AI$78,34,FALSE)</f>
        <v>0</v>
      </c>
      <c r="R132" s="102" t="s">
        <v>151</v>
      </c>
      <c r="S132" s="191"/>
      <c r="T132" s="99" t="e">
        <f>VLOOKUP(S92,'POINTS SCORE'!$B$10:$AI$39,34,FALSE)</f>
        <v>#N/A</v>
      </c>
      <c r="U132" s="99" t="e">
        <f>VLOOKUP(S92,'POINTS SCORE'!$B$39:$AI$78,34,FALSE)</f>
        <v>#N/A</v>
      </c>
      <c r="V132" s="102" t="s">
        <v>151</v>
      </c>
      <c r="W132" s="211"/>
      <c r="X132" s="212" t="e">
        <f>VLOOKUP(W92,'POINTS SCORE'!$B$10:$AI$39,34,FALSE)</f>
        <v>#N/A</v>
      </c>
      <c r="Y132" s="103" t="e">
        <f>VLOOKUP(W92,'POINTS SCORE'!$B$39:$AI$78,34,FALSE)</f>
        <v>#N/A</v>
      </c>
    </row>
    <row r="133" spans="2:25">
      <c r="B133" s="102" t="s">
        <v>151</v>
      </c>
      <c r="C133" s="191"/>
      <c r="D133" s="99">
        <f>VLOOKUP(C92,'POINTS SCORE'!$B$10:$AI$39,34,FALSE)</f>
        <v>0</v>
      </c>
      <c r="E133" s="108">
        <f>VLOOKUP(C92,'POINTS SCORE'!$B$39:$AI$78,34,FALSE)</f>
        <v>0</v>
      </c>
      <c r="F133" s="110" t="s">
        <v>151</v>
      </c>
      <c r="G133" s="191"/>
      <c r="H133" s="108">
        <f>VLOOKUP(G92,'POINTS SCORE'!$B$10:$AI$39,34,FALSE)</f>
        <v>0</v>
      </c>
      <c r="I133" s="108">
        <f>VLOOKUP(G92,'POINTS SCORE'!$B$39:$AI$78,34,FALSE)</f>
        <v>0</v>
      </c>
      <c r="J133" s="110" t="s">
        <v>151</v>
      </c>
      <c r="K133" s="191"/>
      <c r="L133" s="108">
        <f>VLOOKUP(K92,'POINTS SCORE'!$B$10:$AI$39,34,FALSE)</f>
        <v>0</v>
      </c>
      <c r="M133" s="108">
        <f>VLOOKUP(K92,'POINTS SCORE'!$B$39:$AI$78,34,FALSE)</f>
        <v>0</v>
      </c>
      <c r="N133" s="110" t="s">
        <v>151</v>
      </c>
      <c r="O133" s="191"/>
      <c r="P133" s="99">
        <f>VLOOKUP(O92,'POINTS SCORE'!$B$10:$AI$39,34,FALSE)</f>
        <v>0</v>
      </c>
      <c r="Q133" s="99">
        <f>VLOOKUP(O92,'POINTS SCORE'!$B$39:$AI$78,34,FALSE)</f>
        <v>0</v>
      </c>
      <c r="R133" s="102" t="s">
        <v>151</v>
      </c>
      <c r="S133" s="191"/>
      <c r="T133" s="99" t="e">
        <f>VLOOKUP(S92,'POINTS SCORE'!$B$10:$AI$39,34,FALSE)</f>
        <v>#N/A</v>
      </c>
      <c r="U133" s="99" t="e">
        <f>VLOOKUP(S92,'POINTS SCORE'!$B$39:$AI$78,34,FALSE)</f>
        <v>#N/A</v>
      </c>
      <c r="V133" s="102" t="s">
        <v>151</v>
      </c>
      <c r="W133" s="211"/>
      <c r="X133" s="212" t="e">
        <f>VLOOKUP(W92,'POINTS SCORE'!$B$10:$AI$39,34,FALSE)</f>
        <v>#N/A</v>
      </c>
      <c r="Y133" s="103" t="e">
        <f>VLOOKUP(W92,'POINTS SCORE'!$B$39:$AI$78,34,FALSE)</f>
        <v>#N/A</v>
      </c>
    </row>
    <row r="134" spans="2:25">
      <c r="B134" s="102" t="s">
        <v>151</v>
      </c>
      <c r="C134" s="191"/>
      <c r="D134" s="99">
        <f>VLOOKUP(C92,'POINTS SCORE'!$B$10:$AI$39,34,FALSE)</f>
        <v>0</v>
      </c>
      <c r="E134" s="108">
        <f>VLOOKUP(C92,'POINTS SCORE'!$B$39:$AI$78,34,FALSE)</f>
        <v>0</v>
      </c>
      <c r="F134" s="110" t="s">
        <v>151</v>
      </c>
      <c r="G134" s="191"/>
      <c r="H134" s="108">
        <f>VLOOKUP(G92,'POINTS SCORE'!$B$10:$AI$39,34,FALSE)</f>
        <v>0</v>
      </c>
      <c r="I134" s="108">
        <f>VLOOKUP(G92,'POINTS SCORE'!$B$39:$AI$78,34,FALSE)</f>
        <v>0</v>
      </c>
      <c r="J134" s="110" t="s">
        <v>151</v>
      </c>
      <c r="K134" s="191"/>
      <c r="L134" s="108">
        <f>VLOOKUP(K92,'POINTS SCORE'!$B$10:$AI$39,34,FALSE)</f>
        <v>0</v>
      </c>
      <c r="M134" s="108">
        <f>VLOOKUP(K92,'POINTS SCORE'!$B$39:$AI$78,34,FALSE)</f>
        <v>0</v>
      </c>
      <c r="N134" s="110" t="s">
        <v>151</v>
      </c>
      <c r="O134" s="191"/>
      <c r="P134" s="99">
        <f>VLOOKUP(O92,'POINTS SCORE'!$B$10:$AI$39,34,FALSE)</f>
        <v>0</v>
      </c>
      <c r="Q134" s="99">
        <f>VLOOKUP(O92,'POINTS SCORE'!$B$39:$AI$78,34,FALSE)</f>
        <v>0</v>
      </c>
      <c r="R134" s="102" t="s">
        <v>151</v>
      </c>
      <c r="S134" s="191"/>
      <c r="T134" s="99" t="e">
        <f>VLOOKUP(S92,'POINTS SCORE'!$B$10:$AI$39,34,FALSE)</f>
        <v>#N/A</v>
      </c>
      <c r="U134" s="99" t="e">
        <f>VLOOKUP(S92,'POINTS SCORE'!$B$39:$AI$78,34,FALSE)</f>
        <v>#N/A</v>
      </c>
      <c r="V134" s="102" t="s">
        <v>151</v>
      </c>
      <c r="W134" s="211"/>
      <c r="X134" s="212" t="e">
        <f>VLOOKUP(W92,'POINTS SCORE'!$B$10:$AI$39,34,FALSE)</f>
        <v>#N/A</v>
      </c>
      <c r="Y134" s="103" t="e">
        <f>VLOOKUP(W92,'POINTS SCORE'!$B$39:$AI$78,34,FALSE)</f>
        <v>#N/A</v>
      </c>
    </row>
    <row r="135" spans="2:25">
      <c r="B135" s="102"/>
      <c r="F135" s="110"/>
      <c r="I135" s="109"/>
      <c r="J135" s="110"/>
      <c r="M135" s="109"/>
      <c r="N135" s="110"/>
      <c r="Q135" s="103"/>
      <c r="R135" s="102"/>
      <c r="U135" s="103"/>
      <c r="V135" s="102"/>
      <c r="W135" s="212"/>
      <c r="X135" s="212"/>
      <c r="Y135" s="103"/>
    </row>
    <row r="136" spans="2:25" ht="13.5" thickBot="1">
      <c r="B136" s="145"/>
      <c r="C136" s="146"/>
      <c r="D136" s="146"/>
      <c r="E136" s="162"/>
      <c r="F136" s="165"/>
      <c r="G136" s="162"/>
      <c r="H136" s="162"/>
      <c r="I136" s="161"/>
      <c r="J136" s="165"/>
      <c r="K136" s="162"/>
      <c r="L136" s="162"/>
      <c r="M136" s="161"/>
      <c r="N136" s="165"/>
      <c r="O136" s="162"/>
      <c r="P136" s="146"/>
      <c r="Q136" s="150"/>
      <c r="R136" s="145"/>
      <c r="S136" s="146"/>
      <c r="T136" s="146"/>
      <c r="U136" s="150"/>
      <c r="V136" s="145"/>
      <c r="W136" s="146"/>
      <c r="X136" s="146"/>
      <c r="Y136" s="150"/>
    </row>
  </sheetData>
  <autoFilter ref="A5:K84"/>
  <mergeCells count="8">
    <mergeCell ref="V89:Y89"/>
    <mergeCell ref="F2:G2"/>
    <mergeCell ref="B89:E89"/>
    <mergeCell ref="F89:I89"/>
    <mergeCell ref="J89:M89"/>
    <mergeCell ref="N89:Q89"/>
    <mergeCell ref="R89:U89"/>
    <mergeCell ref="B2:C2"/>
  </mergeCells>
  <phoneticPr fontId="0" type="noConversion"/>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C3C1FFBB-40AE-4A01-A601-F3670B4B7EA7}">
            <xm:f>VLOOKUP(C93,'Club Member Export'!$D:$D,1,FALSE)=C93</xm:f>
            <x14:dxf>
              <fill>
                <patternFill>
                  <bgColor rgb="FFFFFF00"/>
                </patternFill>
              </fill>
            </x14:dxf>
          </x14:cfRule>
          <xm:sqref>C93:C134 G93:G134 K93:K134 O93:O134 S93:S134 W93:W134</xm:sqref>
        </x14:conditionalFormatting>
      </x14:conditionalFormattings>
    </ext>
  </extLst>
</worksheet>
</file>

<file path=xl/worksheets/sheet14.xml><?xml version="1.0" encoding="utf-8"?>
<worksheet xmlns="http://schemas.openxmlformats.org/spreadsheetml/2006/main" xmlns:r="http://schemas.openxmlformats.org/officeDocument/2006/relationships">
  <sheetPr codeName="Sheet211112">
    <tabColor theme="4" tint="-0.249977111117893"/>
    <pageSetUpPr fitToPage="1"/>
  </sheetPr>
  <dimension ref="A1:N84"/>
  <sheetViews>
    <sheetView topLeftCell="B1" workbookViewId="0">
      <selection activeCell="D6" sqref="D6:N84"/>
    </sheetView>
  </sheetViews>
  <sheetFormatPr defaultColWidth="8.85546875" defaultRowHeight="12.75"/>
  <cols>
    <col min="1" max="1" width="15.5703125" style="5" customWidth="1"/>
    <col min="2" max="3" width="22.5703125" style="5" customWidth="1"/>
    <col min="4" max="14" width="14.5703125" style="5" customWidth="1"/>
    <col min="15" max="44" width="12.5703125" style="5" customWidth="1"/>
    <col min="45" max="16384" width="8.85546875" style="5"/>
  </cols>
  <sheetData>
    <row r="1" spans="1:14" ht="15" customHeight="1"/>
    <row r="2" spans="1:14" ht="15" customHeight="1">
      <c r="B2" s="34" t="s">
        <v>6</v>
      </c>
      <c r="C2" s="97" t="s">
        <v>72</v>
      </c>
      <c r="E2" s="250"/>
      <c r="F2" s="250"/>
    </row>
    <row r="3" spans="1:14" ht="15" customHeight="1"/>
    <row r="4" spans="1:14" ht="15" customHeight="1">
      <c r="A4" s="10"/>
      <c r="B4" s="7"/>
      <c r="C4" s="7"/>
    </row>
    <row r="5" spans="1:14" s="33" customFormat="1" ht="15" customHeight="1">
      <c r="A5" s="50" t="s">
        <v>9</v>
      </c>
      <c r="B5" s="56" t="s">
        <v>8</v>
      </c>
      <c r="C5" s="50" t="s">
        <v>5</v>
      </c>
      <c r="D5" s="81" t="s">
        <v>24</v>
      </c>
      <c r="E5" s="76" t="s">
        <v>17</v>
      </c>
      <c r="F5" s="60" t="s">
        <v>0</v>
      </c>
      <c r="G5" s="65" t="s">
        <v>1</v>
      </c>
      <c r="H5" s="50" t="s">
        <v>2</v>
      </c>
      <c r="I5" s="49" t="s">
        <v>3</v>
      </c>
      <c r="J5" s="77" t="s">
        <v>4</v>
      </c>
      <c r="K5" s="78" t="s">
        <v>18</v>
      </c>
      <c r="L5" s="79" t="s">
        <v>19</v>
      </c>
      <c r="M5" s="80" t="s">
        <v>20</v>
      </c>
      <c r="N5" s="64" t="s">
        <v>21</v>
      </c>
    </row>
    <row r="6" spans="1:14" ht="15" customHeight="1">
      <c r="A6" s="58" t="s">
        <v>93</v>
      </c>
      <c r="B6" s="93" t="s">
        <v>63</v>
      </c>
      <c r="C6" s="46">
        <f>E6+I6+K6+L6+M6</f>
        <v>0</v>
      </c>
      <c r="D6" s="88">
        <v>0</v>
      </c>
      <c r="E6" s="88">
        <v>0</v>
      </c>
      <c r="F6" s="75"/>
      <c r="G6" s="88">
        <v>0</v>
      </c>
      <c r="H6" s="88">
        <v>0</v>
      </c>
      <c r="I6" s="48">
        <v>0</v>
      </c>
      <c r="J6" s="75"/>
      <c r="K6" s="48">
        <v>0</v>
      </c>
      <c r="L6" s="48">
        <v>0</v>
      </c>
      <c r="M6" s="98">
        <v>0</v>
      </c>
      <c r="N6" s="75"/>
    </row>
    <row r="7" spans="1:14" ht="15" customHeight="1">
      <c r="A7" s="58"/>
      <c r="B7" s="93"/>
      <c r="C7" s="46">
        <f t="shared" ref="C7:C70" si="0">E7+I7+K7+L7+M7</f>
        <v>0</v>
      </c>
      <c r="D7" s="88">
        <v>0</v>
      </c>
      <c r="E7" s="88">
        <v>0</v>
      </c>
      <c r="F7" s="74"/>
      <c r="G7" s="88">
        <v>0</v>
      </c>
      <c r="H7" s="88">
        <v>0</v>
      </c>
      <c r="I7" s="48">
        <v>0</v>
      </c>
      <c r="J7" s="74"/>
      <c r="K7" s="48">
        <v>0</v>
      </c>
      <c r="L7" s="48">
        <v>0</v>
      </c>
      <c r="M7" s="98">
        <v>0</v>
      </c>
      <c r="N7" s="74"/>
    </row>
    <row r="8" spans="1:14" ht="15" customHeight="1">
      <c r="A8" s="58"/>
      <c r="B8" s="93"/>
      <c r="C8" s="46">
        <f t="shared" si="0"/>
        <v>0</v>
      </c>
      <c r="D8" s="88">
        <v>0</v>
      </c>
      <c r="E8" s="88">
        <v>0</v>
      </c>
      <c r="F8" s="75"/>
      <c r="G8" s="88">
        <v>0</v>
      </c>
      <c r="H8" s="88">
        <v>0</v>
      </c>
      <c r="I8" s="48">
        <v>0</v>
      </c>
      <c r="J8" s="75"/>
      <c r="K8" s="48">
        <v>0</v>
      </c>
      <c r="L8" s="48">
        <v>0</v>
      </c>
      <c r="M8" s="98">
        <v>0</v>
      </c>
      <c r="N8" s="75"/>
    </row>
    <row r="9" spans="1:14" ht="15" customHeight="1">
      <c r="A9" s="58"/>
      <c r="B9" s="93"/>
      <c r="C9" s="46">
        <f t="shared" si="0"/>
        <v>0</v>
      </c>
      <c r="D9" s="88">
        <v>0</v>
      </c>
      <c r="E9" s="88">
        <v>0</v>
      </c>
      <c r="F9" s="75"/>
      <c r="G9" s="88">
        <v>0</v>
      </c>
      <c r="H9" s="88">
        <v>0</v>
      </c>
      <c r="I9" s="48">
        <v>0</v>
      </c>
      <c r="J9" s="75"/>
      <c r="K9" s="48">
        <v>0</v>
      </c>
      <c r="L9" s="48">
        <v>0</v>
      </c>
      <c r="M9" s="98">
        <v>0</v>
      </c>
      <c r="N9" s="75"/>
    </row>
    <row r="10" spans="1:14" ht="15" customHeight="1">
      <c r="A10" s="58"/>
      <c r="B10" s="93"/>
      <c r="C10" s="46">
        <f t="shared" si="0"/>
        <v>0</v>
      </c>
      <c r="D10" s="88">
        <v>0</v>
      </c>
      <c r="E10" s="88">
        <v>0</v>
      </c>
      <c r="F10" s="75"/>
      <c r="G10" s="88">
        <v>0</v>
      </c>
      <c r="H10" s="88">
        <v>0</v>
      </c>
      <c r="I10" s="48">
        <v>0</v>
      </c>
      <c r="J10" s="75"/>
      <c r="K10" s="48">
        <v>0</v>
      </c>
      <c r="L10" s="48">
        <v>0</v>
      </c>
      <c r="M10" s="98">
        <v>0</v>
      </c>
      <c r="N10" s="75"/>
    </row>
    <row r="11" spans="1:14" ht="15" customHeight="1">
      <c r="A11" s="58"/>
      <c r="B11" s="94"/>
      <c r="C11" s="46">
        <f t="shared" si="0"/>
        <v>0</v>
      </c>
      <c r="D11" s="88">
        <v>0</v>
      </c>
      <c r="E11" s="88">
        <v>0</v>
      </c>
      <c r="F11" s="74"/>
      <c r="G11" s="88">
        <v>0</v>
      </c>
      <c r="H11" s="88">
        <v>0</v>
      </c>
      <c r="I11" s="48">
        <v>0</v>
      </c>
      <c r="J11" s="74"/>
      <c r="K11" s="48">
        <v>0</v>
      </c>
      <c r="L11" s="48">
        <v>0</v>
      </c>
      <c r="M11" s="98">
        <v>0</v>
      </c>
      <c r="N11" s="74"/>
    </row>
    <row r="12" spans="1:14" ht="15" customHeight="1">
      <c r="A12" s="58"/>
      <c r="B12" s="91"/>
      <c r="C12" s="46">
        <f t="shared" si="0"/>
        <v>0</v>
      </c>
      <c r="D12" s="88">
        <v>0</v>
      </c>
      <c r="E12" s="88">
        <v>0</v>
      </c>
      <c r="F12" s="74"/>
      <c r="G12" s="88">
        <v>0</v>
      </c>
      <c r="H12" s="88">
        <v>0</v>
      </c>
      <c r="I12" s="48">
        <v>0</v>
      </c>
      <c r="J12" s="74"/>
      <c r="K12" s="48">
        <v>0</v>
      </c>
      <c r="L12" s="48">
        <v>0</v>
      </c>
      <c r="M12" s="98">
        <v>0</v>
      </c>
      <c r="N12" s="74"/>
    </row>
    <row r="13" spans="1:14" ht="15" customHeight="1">
      <c r="A13" s="58"/>
      <c r="B13" s="91"/>
      <c r="C13" s="46">
        <f t="shared" si="0"/>
        <v>0</v>
      </c>
      <c r="D13" s="88">
        <v>0</v>
      </c>
      <c r="E13" s="88">
        <v>0</v>
      </c>
      <c r="F13" s="74"/>
      <c r="G13" s="88">
        <v>0</v>
      </c>
      <c r="H13" s="88">
        <v>0</v>
      </c>
      <c r="I13" s="48">
        <v>0</v>
      </c>
      <c r="J13" s="74"/>
      <c r="K13" s="48">
        <v>0</v>
      </c>
      <c r="L13" s="48">
        <v>0</v>
      </c>
      <c r="M13" s="98">
        <v>0</v>
      </c>
      <c r="N13" s="74"/>
    </row>
    <row r="14" spans="1:14" ht="15" customHeight="1">
      <c r="A14" s="58"/>
      <c r="B14" s="91"/>
      <c r="C14" s="46">
        <f t="shared" si="0"/>
        <v>0</v>
      </c>
      <c r="D14" s="88">
        <v>0</v>
      </c>
      <c r="E14" s="88">
        <v>0</v>
      </c>
      <c r="F14" s="75"/>
      <c r="G14" s="88">
        <v>0</v>
      </c>
      <c r="H14" s="88">
        <v>0</v>
      </c>
      <c r="I14" s="48">
        <v>0</v>
      </c>
      <c r="J14" s="75"/>
      <c r="K14" s="48">
        <v>0</v>
      </c>
      <c r="L14" s="48">
        <v>0</v>
      </c>
      <c r="M14" s="98">
        <v>0</v>
      </c>
      <c r="N14" s="75"/>
    </row>
    <row r="15" spans="1:14" ht="15" customHeight="1">
      <c r="A15" s="58"/>
      <c r="B15" s="91"/>
      <c r="C15" s="46">
        <f t="shared" si="0"/>
        <v>0</v>
      </c>
      <c r="D15" s="88">
        <v>0</v>
      </c>
      <c r="E15" s="88">
        <v>0</v>
      </c>
      <c r="F15" s="75"/>
      <c r="G15" s="88">
        <v>0</v>
      </c>
      <c r="H15" s="88">
        <v>0</v>
      </c>
      <c r="I15" s="48">
        <v>0</v>
      </c>
      <c r="J15" s="75"/>
      <c r="K15" s="48">
        <v>0</v>
      </c>
      <c r="L15" s="48">
        <v>0</v>
      </c>
      <c r="M15" s="98">
        <v>0</v>
      </c>
      <c r="N15" s="75"/>
    </row>
    <row r="16" spans="1:14" ht="15" customHeight="1">
      <c r="A16" s="58"/>
      <c r="B16" s="91"/>
      <c r="C16" s="46">
        <f t="shared" si="0"/>
        <v>0</v>
      </c>
      <c r="D16" s="88">
        <v>0</v>
      </c>
      <c r="E16" s="88">
        <v>0</v>
      </c>
      <c r="F16" s="75"/>
      <c r="G16" s="88">
        <v>0</v>
      </c>
      <c r="H16" s="88">
        <v>0</v>
      </c>
      <c r="I16" s="48">
        <v>0</v>
      </c>
      <c r="J16" s="75"/>
      <c r="K16" s="48">
        <v>0</v>
      </c>
      <c r="L16" s="48">
        <v>0</v>
      </c>
      <c r="M16" s="98">
        <v>0</v>
      </c>
      <c r="N16" s="75"/>
    </row>
    <row r="17" spans="1:14" ht="15" customHeight="1">
      <c r="A17" s="90"/>
      <c r="B17" s="91"/>
      <c r="C17" s="46">
        <f t="shared" si="0"/>
        <v>0</v>
      </c>
      <c r="D17" s="88">
        <v>0</v>
      </c>
      <c r="E17" s="88">
        <v>0</v>
      </c>
      <c r="F17" s="75"/>
      <c r="G17" s="88">
        <v>0</v>
      </c>
      <c r="H17" s="88">
        <v>0</v>
      </c>
      <c r="I17" s="48">
        <v>0</v>
      </c>
      <c r="J17" s="75"/>
      <c r="K17" s="48">
        <v>0</v>
      </c>
      <c r="L17" s="48">
        <v>0</v>
      </c>
      <c r="M17" s="98">
        <v>0</v>
      </c>
      <c r="N17" s="75"/>
    </row>
    <row r="18" spans="1:14" ht="15" customHeight="1">
      <c r="A18" s="51"/>
      <c r="B18" s="91"/>
      <c r="C18" s="46">
        <f t="shared" si="0"/>
        <v>0</v>
      </c>
      <c r="D18" s="88">
        <v>0</v>
      </c>
      <c r="E18" s="88">
        <v>0</v>
      </c>
      <c r="F18" s="75"/>
      <c r="G18" s="88">
        <v>0</v>
      </c>
      <c r="H18" s="88">
        <v>0</v>
      </c>
      <c r="I18" s="48">
        <v>0</v>
      </c>
      <c r="J18" s="75"/>
      <c r="K18" s="48">
        <v>0</v>
      </c>
      <c r="L18" s="48">
        <v>0</v>
      </c>
      <c r="M18" s="98">
        <v>0</v>
      </c>
      <c r="N18" s="75"/>
    </row>
    <row r="19" spans="1:14" ht="15" customHeight="1">
      <c r="A19" s="51"/>
      <c r="B19" s="91"/>
      <c r="C19" s="46">
        <f t="shared" si="0"/>
        <v>0</v>
      </c>
      <c r="D19" s="88">
        <v>0</v>
      </c>
      <c r="E19" s="88">
        <v>0</v>
      </c>
      <c r="F19" s="75"/>
      <c r="G19" s="88">
        <v>0</v>
      </c>
      <c r="H19" s="88">
        <v>0</v>
      </c>
      <c r="I19" s="48">
        <v>0</v>
      </c>
      <c r="J19" s="75"/>
      <c r="K19" s="48">
        <v>0</v>
      </c>
      <c r="L19" s="48">
        <v>0</v>
      </c>
      <c r="M19" s="98">
        <v>0</v>
      </c>
      <c r="N19" s="75"/>
    </row>
    <row r="20" spans="1:14" ht="15" customHeight="1">
      <c r="A20" s="51"/>
      <c r="B20" s="91"/>
      <c r="C20" s="46">
        <f t="shared" si="0"/>
        <v>0</v>
      </c>
      <c r="D20" s="88">
        <v>0</v>
      </c>
      <c r="E20" s="88">
        <v>0</v>
      </c>
      <c r="F20" s="75"/>
      <c r="G20" s="88">
        <v>0</v>
      </c>
      <c r="H20" s="88">
        <v>0</v>
      </c>
      <c r="I20" s="48">
        <v>0</v>
      </c>
      <c r="J20" s="75"/>
      <c r="K20" s="48">
        <v>0</v>
      </c>
      <c r="L20" s="48">
        <v>0</v>
      </c>
      <c r="M20" s="98">
        <v>0</v>
      </c>
      <c r="N20" s="75"/>
    </row>
    <row r="21" spans="1:14" ht="15" customHeight="1">
      <c r="A21" s="51"/>
      <c r="B21" s="91"/>
      <c r="C21" s="46">
        <f t="shared" si="0"/>
        <v>0</v>
      </c>
      <c r="D21" s="88">
        <v>0</v>
      </c>
      <c r="E21" s="88">
        <v>0</v>
      </c>
      <c r="F21" s="75"/>
      <c r="G21" s="88">
        <v>0</v>
      </c>
      <c r="H21" s="88">
        <v>0</v>
      </c>
      <c r="I21" s="48">
        <v>0</v>
      </c>
      <c r="J21" s="75"/>
      <c r="K21" s="48">
        <v>0</v>
      </c>
      <c r="L21" s="48">
        <v>0</v>
      </c>
      <c r="M21" s="98">
        <v>0</v>
      </c>
      <c r="N21" s="75"/>
    </row>
    <row r="22" spans="1:14" ht="15" customHeight="1">
      <c r="A22" s="51"/>
      <c r="B22" s="91"/>
      <c r="C22" s="46">
        <f t="shared" si="0"/>
        <v>0</v>
      </c>
      <c r="D22" s="88">
        <v>0</v>
      </c>
      <c r="E22" s="88">
        <v>0</v>
      </c>
      <c r="F22" s="74"/>
      <c r="G22" s="88">
        <v>0</v>
      </c>
      <c r="H22" s="88">
        <v>0</v>
      </c>
      <c r="I22" s="48">
        <v>0</v>
      </c>
      <c r="J22" s="74"/>
      <c r="K22" s="48">
        <v>0</v>
      </c>
      <c r="L22" s="48">
        <v>0</v>
      </c>
      <c r="M22" s="98">
        <v>0</v>
      </c>
      <c r="N22" s="74"/>
    </row>
    <row r="23" spans="1:14" ht="15" customHeight="1">
      <c r="A23" s="51"/>
      <c r="B23" s="91"/>
      <c r="C23" s="46">
        <f t="shared" si="0"/>
        <v>0</v>
      </c>
      <c r="D23" s="88">
        <v>0</v>
      </c>
      <c r="E23" s="88">
        <v>0</v>
      </c>
      <c r="F23" s="75"/>
      <c r="G23" s="88">
        <v>0</v>
      </c>
      <c r="H23" s="88">
        <v>0</v>
      </c>
      <c r="I23" s="48">
        <v>0</v>
      </c>
      <c r="J23" s="75"/>
      <c r="K23" s="48">
        <v>0</v>
      </c>
      <c r="L23" s="48">
        <v>0</v>
      </c>
      <c r="M23" s="98">
        <v>0</v>
      </c>
      <c r="N23" s="75"/>
    </row>
    <row r="24" spans="1:14" ht="15" customHeight="1">
      <c r="A24" s="51"/>
      <c r="B24" s="91"/>
      <c r="C24" s="46">
        <f t="shared" si="0"/>
        <v>0</v>
      </c>
      <c r="D24" s="88">
        <v>0</v>
      </c>
      <c r="E24" s="88">
        <v>0</v>
      </c>
      <c r="F24" s="74"/>
      <c r="G24" s="88">
        <v>0</v>
      </c>
      <c r="H24" s="88">
        <v>0</v>
      </c>
      <c r="I24" s="48">
        <v>0</v>
      </c>
      <c r="J24" s="74"/>
      <c r="K24" s="48">
        <v>0</v>
      </c>
      <c r="L24" s="48">
        <v>0</v>
      </c>
      <c r="M24" s="98">
        <v>0</v>
      </c>
      <c r="N24" s="74"/>
    </row>
    <row r="25" spans="1:14" ht="15" customHeight="1">
      <c r="A25" s="92"/>
      <c r="B25" s="91"/>
      <c r="C25" s="46">
        <f t="shared" si="0"/>
        <v>0</v>
      </c>
      <c r="D25" s="88">
        <v>0</v>
      </c>
      <c r="E25" s="88">
        <v>0</v>
      </c>
      <c r="F25" s="75"/>
      <c r="G25" s="88">
        <v>0</v>
      </c>
      <c r="H25" s="88">
        <v>0</v>
      </c>
      <c r="I25" s="48">
        <v>0</v>
      </c>
      <c r="J25" s="75"/>
      <c r="K25" s="48">
        <v>0</v>
      </c>
      <c r="L25" s="48">
        <v>0</v>
      </c>
      <c r="M25" s="98">
        <v>0</v>
      </c>
      <c r="N25" s="75"/>
    </row>
    <row r="26" spans="1:14" ht="15" customHeight="1">
      <c r="A26" s="58"/>
      <c r="B26" s="91"/>
      <c r="C26" s="46">
        <f t="shared" si="0"/>
        <v>0</v>
      </c>
      <c r="D26" s="88">
        <v>0</v>
      </c>
      <c r="E26" s="88">
        <v>0</v>
      </c>
      <c r="F26" s="75"/>
      <c r="G26" s="88">
        <v>0</v>
      </c>
      <c r="H26" s="88">
        <v>0</v>
      </c>
      <c r="I26" s="48">
        <v>0</v>
      </c>
      <c r="J26" s="75"/>
      <c r="K26" s="48">
        <v>0</v>
      </c>
      <c r="L26" s="48">
        <v>0</v>
      </c>
      <c r="M26" s="98">
        <v>0</v>
      </c>
      <c r="N26" s="75"/>
    </row>
    <row r="27" spans="1:14" ht="15" customHeight="1">
      <c r="A27" s="58"/>
      <c r="B27" s="91"/>
      <c r="C27" s="46">
        <f t="shared" si="0"/>
        <v>0</v>
      </c>
      <c r="D27" s="88">
        <v>0</v>
      </c>
      <c r="E27" s="88">
        <v>0</v>
      </c>
      <c r="F27" s="74"/>
      <c r="G27" s="88">
        <v>0</v>
      </c>
      <c r="H27" s="88">
        <v>0</v>
      </c>
      <c r="I27" s="48">
        <v>0</v>
      </c>
      <c r="J27" s="74"/>
      <c r="K27" s="48">
        <v>0</v>
      </c>
      <c r="L27" s="48">
        <v>0</v>
      </c>
      <c r="M27" s="98">
        <v>0</v>
      </c>
      <c r="N27" s="74"/>
    </row>
    <row r="28" spans="1:14" ht="15" customHeight="1">
      <c r="A28" s="51"/>
      <c r="B28" s="91"/>
      <c r="C28" s="46">
        <f t="shared" si="0"/>
        <v>0</v>
      </c>
      <c r="D28" s="88">
        <v>0</v>
      </c>
      <c r="E28" s="88">
        <v>0</v>
      </c>
      <c r="F28" s="74"/>
      <c r="G28" s="88">
        <v>0</v>
      </c>
      <c r="H28" s="88">
        <v>0</v>
      </c>
      <c r="I28" s="48">
        <v>0</v>
      </c>
      <c r="J28" s="74"/>
      <c r="K28" s="48">
        <v>0</v>
      </c>
      <c r="L28" s="48">
        <v>0</v>
      </c>
      <c r="M28" s="98">
        <v>0</v>
      </c>
      <c r="N28" s="74"/>
    </row>
    <row r="29" spans="1:14" ht="15" customHeight="1">
      <c r="A29" s="51"/>
      <c r="B29" s="91"/>
      <c r="C29" s="46">
        <f t="shared" si="0"/>
        <v>0</v>
      </c>
      <c r="D29" s="88">
        <v>0</v>
      </c>
      <c r="E29" s="88">
        <v>0</v>
      </c>
      <c r="F29" s="75"/>
      <c r="G29" s="88">
        <v>0</v>
      </c>
      <c r="H29" s="88">
        <v>0</v>
      </c>
      <c r="I29" s="48">
        <v>0</v>
      </c>
      <c r="J29" s="75"/>
      <c r="K29" s="48">
        <v>0</v>
      </c>
      <c r="L29" s="48">
        <v>0</v>
      </c>
      <c r="M29" s="98">
        <v>0</v>
      </c>
      <c r="N29" s="75"/>
    </row>
    <row r="30" spans="1:14" ht="15" customHeight="1">
      <c r="A30" s="58"/>
      <c r="B30" s="91"/>
      <c r="C30" s="46">
        <f t="shared" si="0"/>
        <v>0</v>
      </c>
      <c r="D30" s="88">
        <v>0</v>
      </c>
      <c r="E30" s="88">
        <v>0</v>
      </c>
      <c r="F30" s="74"/>
      <c r="G30" s="88">
        <v>0</v>
      </c>
      <c r="H30" s="88">
        <v>0</v>
      </c>
      <c r="I30" s="48">
        <v>0</v>
      </c>
      <c r="J30" s="74"/>
      <c r="K30" s="48">
        <v>0</v>
      </c>
      <c r="L30" s="48">
        <v>0</v>
      </c>
      <c r="M30" s="98">
        <v>0</v>
      </c>
      <c r="N30" s="74"/>
    </row>
    <row r="31" spans="1:14" ht="15" customHeight="1">
      <c r="A31" s="58"/>
      <c r="B31" s="91"/>
      <c r="C31" s="46">
        <f t="shared" si="0"/>
        <v>0</v>
      </c>
      <c r="D31" s="89">
        <v>0</v>
      </c>
      <c r="E31" s="89">
        <v>0</v>
      </c>
      <c r="F31" s="74"/>
      <c r="G31" s="89">
        <v>0</v>
      </c>
      <c r="H31" s="88">
        <v>0</v>
      </c>
      <c r="I31" s="48">
        <v>0</v>
      </c>
      <c r="J31" s="74"/>
      <c r="K31" s="48">
        <v>0</v>
      </c>
      <c r="L31" s="48">
        <v>0</v>
      </c>
      <c r="M31" s="98">
        <v>0</v>
      </c>
      <c r="N31" s="74"/>
    </row>
    <row r="32" spans="1:14" ht="15" customHeight="1">
      <c r="A32" s="58"/>
      <c r="B32" s="91"/>
      <c r="C32" s="46">
        <f t="shared" si="0"/>
        <v>0</v>
      </c>
      <c r="D32" s="89">
        <v>0</v>
      </c>
      <c r="E32" s="89">
        <v>0</v>
      </c>
      <c r="F32" s="75"/>
      <c r="G32" s="89">
        <v>0</v>
      </c>
      <c r="H32" s="88">
        <v>0</v>
      </c>
      <c r="I32" s="48">
        <v>0</v>
      </c>
      <c r="J32" s="75"/>
      <c r="K32" s="48">
        <v>0</v>
      </c>
      <c r="L32" s="48">
        <v>0</v>
      </c>
      <c r="M32" s="98">
        <v>0</v>
      </c>
      <c r="N32" s="75"/>
    </row>
    <row r="33" spans="1:14" ht="15" customHeight="1">
      <c r="A33" s="58"/>
      <c r="B33" s="91"/>
      <c r="C33" s="46">
        <f t="shared" si="0"/>
        <v>0</v>
      </c>
      <c r="D33" s="89">
        <v>0</v>
      </c>
      <c r="E33" s="89">
        <v>0</v>
      </c>
      <c r="F33" s="75"/>
      <c r="G33" s="89">
        <v>0</v>
      </c>
      <c r="H33" s="88">
        <v>0</v>
      </c>
      <c r="I33" s="48">
        <v>0</v>
      </c>
      <c r="J33" s="75"/>
      <c r="K33" s="48">
        <v>0</v>
      </c>
      <c r="L33" s="48">
        <v>0</v>
      </c>
      <c r="M33" s="98">
        <v>0</v>
      </c>
      <c r="N33" s="75"/>
    </row>
    <row r="34" spans="1:14" ht="15" customHeight="1">
      <c r="A34" s="58"/>
      <c r="B34" s="91"/>
      <c r="C34" s="46">
        <f t="shared" si="0"/>
        <v>0</v>
      </c>
      <c r="D34" s="89">
        <v>0</v>
      </c>
      <c r="E34" s="89">
        <v>0</v>
      </c>
      <c r="F34" s="75"/>
      <c r="G34" s="89">
        <v>0</v>
      </c>
      <c r="H34" s="88">
        <v>0</v>
      </c>
      <c r="I34" s="48">
        <v>0</v>
      </c>
      <c r="J34" s="75"/>
      <c r="K34" s="48">
        <v>0</v>
      </c>
      <c r="L34" s="48">
        <v>0</v>
      </c>
      <c r="M34" s="98">
        <v>0</v>
      </c>
      <c r="N34" s="75"/>
    </row>
    <row r="35" spans="1:14" ht="15" customHeight="1">
      <c r="A35" s="58"/>
      <c r="B35" s="91"/>
      <c r="C35" s="46">
        <f t="shared" si="0"/>
        <v>0</v>
      </c>
      <c r="D35" s="89">
        <v>0</v>
      </c>
      <c r="E35" s="89">
        <v>0</v>
      </c>
      <c r="F35" s="75"/>
      <c r="G35" s="89">
        <v>0</v>
      </c>
      <c r="H35" s="88">
        <v>0</v>
      </c>
      <c r="I35" s="48">
        <v>0</v>
      </c>
      <c r="J35" s="75"/>
      <c r="K35" s="48">
        <v>0</v>
      </c>
      <c r="L35" s="48">
        <v>0</v>
      </c>
      <c r="M35" s="98">
        <v>0</v>
      </c>
      <c r="N35" s="75"/>
    </row>
    <row r="36" spans="1:14" ht="15" customHeight="1">
      <c r="A36" s="58"/>
      <c r="B36" s="91"/>
      <c r="C36" s="46">
        <f t="shared" si="0"/>
        <v>0</v>
      </c>
      <c r="D36" s="89">
        <v>0</v>
      </c>
      <c r="E36" s="89">
        <v>0</v>
      </c>
      <c r="F36" s="74"/>
      <c r="G36" s="89">
        <v>0</v>
      </c>
      <c r="H36" s="88">
        <v>0</v>
      </c>
      <c r="I36" s="48">
        <v>0</v>
      </c>
      <c r="J36" s="74"/>
      <c r="K36" s="48">
        <v>0</v>
      </c>
      <c r="L36" s="48">
        <v>0</v>
      </c>
      <c r="M36" s="98">
        <v>0</v>
      </c>
      <c r="N36" s="74"/>
    </row>
    <row r="37" spans="1:14" ht="15" customHeight="1">
      <c r="A37" s="58"/>
      <c r="B37" s="91"/>
      <c r="C37" s="46">
        <f t="shared" si="0"/>
        <v>0</v>
      </c>
      <c r="D37" s="89">
        <v>0</v>
      </c>
      <c r="E37" s="89">
        <v>0</v>
      </c>
      <c r="F37" s="75"/>
      <c r="G37" s="89">
        <v>0</v>
      </c>
      <c r="H37" s="88">
        <v>0</v>
      </c>
      <c r="I37" s="48">
        <v>0</v>
      </c>
      <c r="J37" s="75"/>
      <c r="K37" s="48">
        <v>0</v>
      </c>
      <c r="L37" s="48">
        <v>0</v>
      </c>
      <c r="M37" s="98">
        <v>0</v>
      </c>
      <c r="N37" s="75"/>
    </row>
    <row r="38" spans="1:14" ht="15" customHeight="1">
      <c r="A38" s="58"/>
      <c r="B38" s="91"/>
      <c r="C38" s="46">
        <f t="shared" si="0"/>
        <v>0</v>
      </c>
      <c r="D38" s="89">
        <v>0</v>
      </c>
      <c r="E38" s="89">
        <v>0</v>
      </c>
      <c r="F38" s="74"/>
      <c r="G38" s="89">
        <v>0</v>
      </c>
      <c r="H38" s="88">
        <v>0</v>
      </c>
      <c r="I38" s="48">
        <v>0</v>
      </c>
      <c r="J38" s="74"/>
      <c r="K38" s="48">
        <v>0</v>
      </c>
      <c r="L38" s="48">
        <v>0</v>
      </c>
      <c r="M38" s="98">
        <v>0</v>
      </c>
      <c r="N38" s="74"/>
    </row>
    <row r="39" spans="1:14" ht="15" customHeight="1">
      <c r="A39" s="58"/>
      <c r="B39" s="91"/>
      <c r="C39" s="46">
        <f t="shared" si="0"/>
        <v>0</v>
      </c>
      <c r="D39" s="89">
        <v>0</v>
      </c>
      <c r="E39" s="89">
        <v>0</v>
      </c>
      <c r="F39" s="75"/>
      <c r="G39" s="89">
        <v>0</v>
      </c>
      <c r="H39" s="88">
        <v>0</v>
      </c>
      <c r="I39" s="48">
        <v>0</v>
      </c>
      <c r="J39" s="75"/>
      <c r="K39" s="48">
        <v>0</v>
      </c>
      <c r="L39" s="48">
        <v>0</v>
      </c>
      <c r="M39" s="98">
        <v>0</v>
      </c>
      <c r="N39" s="75"/>
    </row>
    <row r="40" spans="1:14" ht="15" customHeight="1">
      <c r="A40" s="58"/>
      <c r="B40" s="91"/>
      <c r="C40" s="46">
        <f t="shared" si="0"/>
        <v>0</v>
      </c>
      <c r="D40" s="89">
        <v>0</v>
      </c>
      <c r="E40" s="89">
        <v>0</v>
      </c>
      <c r="F40" s="74"/>
      <c r="G40" s="89">
        <v>0</v>
      </c>
      <c r="H40" s="88">
        <v>0</v>
      </c>
      <c r="I40" s="48">
        <v>0</v>
      </c>
      <c r="J40" s="74"/>
      <c r="K40" s="48">
        <v>0</v>
      </c>
      <c r="L40" s="48">
        <v>0</v>
      </c>
      <c r="M40" s="98">
        <v>0</v>
      </c>
      <c r="N40" s="74"/>
    </row>
    <row r="41" spans="1:14" ht="15" customHeight="1">
      <c r="A41" s="58"/>
      <c r="B41" s="91"/>
      <c r="C41" s="46">
        <f t="shared" si="0"/>
        <v>0</v>
      </c>
      <c r="D41" s="89">
        <v>0</v>
      </c>
      <c r="E41" s="89">
        <v>0</v>
      </c>
      <c r="F41" s="74"/>
      <c r="G41" s="89">
        <v>0</v>
      </c>
      <c r="H41" s="88">
        <v>0</v>
      </c>
      <c r="I41" s="48">
        <v>0</v>
      </c>
      <c r="J41" s="74"/>
      <c r="K41" s="48">
        <v>0</v>
      </c>
      <c r="L41" s="48">
        <v>0</v>
      </c>
      <c r="M41" s="98">
        <v>0</v>
      </c>
      <c r="N41" s="74"/>
    </row>
    <row r="42" spans="1:14" ht="15" customHeight="1">
      <c r="A42" s="58"/>
      <c r="B42" s="91"/>
      <c r="C42" s="46">
        <f t="shared" si="0"/>
        <v>0</v>
      </c>
      <c r="D42" s="89">
        <v>0</v>
      </c>
      <c r="E42" s="89">
        <v>0</v>
      </c>
      <c r="F42" s="74"/>
      <c r="G42" s="89">
        <v>0</v>
      </c>
      <c r="H42" s="88">
        <v>0</v>
      </c>
      <c r="I42" s="48">
        <v>0</v>
      </c>
      <c r="J42" s="74"/>
      <c r="K42" s="48">
        <v>0</v>
      </c>
      <c r="L42" s="48">
        <v>0</v>
      </c>
      <c r="M42" s="98">
        <v>0</v>
      </c>
      <c r="N42" s="74"/>
    </row>
    <row r="43" spans="1:14" ht="15" customHeight="1">
      <c r="A43" s="58"/>
      <c r="B43" s="91"/>
      <c r="C43" s="46">
        <f t="shared" si="0"/>
        <v>0</v>
      </c>
      <c r="D43" s="89">
        <v>0</v>
      </c>
      <c r="E43" s="89">
        <v>0</v>
      </c>
      <c r="F43" s="74"/>
      <c r="G43" s="89">
        <v>0</v>
      </c>
      <c r="H43" s="88">
        <v>0</v>
      </c>
      <c r="I43" s="48">
        <v>0</v>
      </c>
      <c r="J43" s="74"/>
      <c r="K43" s="48">
        <v>0</v>
      </c>
      <c r="L43" s="48">
        <v>0</v>
      </c>
      <c r="M43" s="98">
        <v>0</v>
      </c>
      <c r="N43" s="74"/>
    </row>
    <row r="44" spans="1:14" ht="15" customHeight="1">
      <c r="A44" s="58"/>
      <c r="B44" s="91"/>
      <c r="C44" s="46">
        <f t="shared" si="0"/>
        <v>0</v>
      </c>
      <c r="D44" s="89">
        <v>0</v>
      </c>
      <c r="E44" s="89">
        <v>0</v>
      </c>
      <c r="F44" s="74"/>
      <c r="G44" s="89">
        <v>0</v>
      </c>
      <c r="H44" s="88">
        <v>0</v>
      </c>
      <c r="I44" s="48">
        <v>0</v>
      </c>
      <c r="J44" s="74"/>
      <c r="K44" s="48">
        <v>0</v>
      </c>
      <c r="L44" s="48">
        <v>0</v>
      </c>
      <c r="M44" s="98">
        <v>0</v>
      </c>
      <c r="N44" s="74"/>
    </row>
    <row r="45" spans="1:14" ht="15" customHeight="1">
      <c r="A45" s="58"/>
      <c r="B45" s="91"/>
      <c r="C45" s="46">
        <f t="shared" si="0"/>
        <v>0</v>
      </c>
      <c r="D45" s="89">
        <v>0</v>
      </c>
      <c r="E45" s="89">
        <v>0</v>
      </c>
      <c r="F45" s="75"/>
      <c r="G45" s="89">
        <v>0</v>
      </c>
      <c r="H45" s="88">
        <v>0</v>
      </c>
      <c r="I45" s="48">
        <v>0</v>
      </c>
      <c r="J45" s="75"/>
      <c r="K45" s="48">
        <v>0</v>
      </c>
      <c r="L45" s="48">
        <v>0</v>
      </c>
      <c r="M45" s="98">
        <v>0</v>
      </c>
      <c r="N45" s="75"/>
    </row>
    <row r="46" spans="1:14" ht="15" customHeight="1">
      <c r="A46" s="58"/>
      <c r="B46" s="91"/>
      <c r="C46" s="46">
        <f t="shared" si="0"/>
        <v>0</v>
      </c>
      <c r="D46" s="89">
        <v>0</v>
      </c>
      <c r="E46" s="89">
        <v>0</v>
      </c>
      <c r="F46" s="75"/>
      <c r="G46" s="89">
        <v>0</v>
      </c>
      <c r="H46" s="88">
        <v>0</v>
      </c>
      <c r="I46" s="48">
        <v>0</v>
      </c>
      <c r="J46" s="75"/>
      <c r="K46" s="48">
        <v>0</v>
      </c>
      <c r="L46" s="48">
        <v>0</v>
      </c>
      <c r="M46" s="98">
        <v>0</v>
      </c>
      <c r="N46" s="75"/>
    </row>
    <row r="47" spans="1:14" ht="15" customHeight="1">
      <c r="A47" s="58"/>
      <c r="B47" s="91"/>
      <c r="C47" s="46">
        <f t="shared" si="0"/>
        <v>0</v>
      </c>
      <c r="D47" s="89">
        <v>0</v>
      </c>
      <c r="E47" s="89">
        <v>0</v>
      </c>
      <c r="F47" s="75"/>
      <c r="G47" s="89">
        <v>0</v>
      </c>
      <c r="H47" s="88">
        <v>0</v>
      </c>
      <c r="I47" s="48">
        <v>0</v>
      </c>
      <c r="J47" s="75"/>
      <c r="K47" s="48">
        <v>0</v>
      </c>
      <c r="L47" s="48">
        <v>0</v>
      </c>
      <c r="M47" s="98">
        <v>0</v>
      </c>
      <c r="N47" s="75"/>
    </row>
    <row r="48" spans="1:14" ht="15" customHeight="1">
      <c r="A48" s="58"/>
      <c r="B48" s="91"/>
      <c r="C48" s="46">
        <f t="shared" si="0"/>
        <v>0</v>
      </c>
      <c r="D48" s="89">
        <v>0</v>
      </c>
      <c r="E48" s="89">
        <v>0</v>
      </c>
      <c r="F48" s="74"/>
      <c r="G48" s="89">
        <v>0</v>
      </c>
      <c r="H48" s="88">
        <v>0</v>
      </c>
      <c r="I48" s="48">
        <v>0</v>
      </c>
      <c r="J48" s="74"/>
      <c r="K48" s="48">
        <v>0</v>
      </c>
      <c r="L48" s="48">
        <v>0</v>
      </c>
      <c r="M48" s="98">
        <v>0</v>
      </c>
      <c r="N48" s="74"/>
    </row>
    <row r="49" spans="1:14" ht="15" customHeight="1">
      <c r="A49" s="58"/>
      <c r="B49" s="91"/>
      <c r="C49" s="46">
        <f t="shared" si="0"/>
        <v>0</v>
      </c>
      <c r="D49" s="89">
        <v>0</v>
      </c>
      <c r="E49" s="89">
        <v>0</v>
      </c>
      <c r="F49" s="74"/>
      <c r="G49" s="89">
        <v>0</v>
      </c>
      <c r="H49" s="88">
        <v>0</v>
      </c>
      <c r="I49" s="48">
        <v>0</v>
      </c>
      <c r="J49" s="74"/>
      <c r="K49" s="48">
        <v>0</v>
      </c>
      <c r="L49" s="48">
        <v>0</v>
      </c>
      <c r="M49" s="98">
        <v>0</v>
      </c>
      <c r="N49" s="74"/>
    </row>
    <row r="50" spans="1:14" ht="15" customHeight="1">
      <c r="A50" s="58"/>
      <c r="B50" s="91"/>
      <c r="C50" s="46">
        <f t="shared" si="0"/>
        <v>0</v>
      </c>
      <c r="D50" s="89">
        <v>0</v>
      </c>
      <c r="E50" s="89">
        <v>0</v>
      </c>
      <c r="F50" s="74"/>
      <c r="G50" s="89">
        <v>0</v>
      </c>
      <c r="H50" s="88">
        <v>0</v>
      </c>
      <c r="I50" s="48">
        <v>0</v>
      </c>
      <c r="J50" s="74"/>
      <c r="K50" s="48">
        <v>0</v>
      </c>
      <c r="L50" s="48">
        <v>0</v>
      </c>
      <c r="M50" s="98">
        <v>0</v>
      </c>
      <c r="N50" s="74"/>
    </row>
    <row r="51" spans="1:14" ht="15" customHeight="1">
      <c r="A51" s="58"/>
      <c r="B51" s="91"/>
      <c r="C51" s="46">
        <f t="shared" si="0"/>
        <v>0</v>
      </c>
      <c r="D51" s="89">
        <v>0</v>
      </c>
      <c r="E51" s="89">
        <v>0</v>
      </c>
      <c r="F51" s="75"/>
      <c r="G51" s="89">
        <v>0</v>
      </c>
      <c r="H51" s="88">
        <v>0</v>
      </c>
      <c r="I51" s="48">
        <v>0</v>
      </c>
      <c r="J51" s="75"/>
      <c r="K51" s="48">
        <v>0</v>
      </c>
      <c r="L51" s="48">
        <v>0</v>
      </c>
      <c r="M51" s="98">
        <v>0</v>
      </c>
      <c r="N51" s="75"/>
    </row>
    <row r="52" spans="1:14" ht="15" customHeight="1">
      <c r="A52" s="58"/>
      <c r="B52" s="91"/>
      <c r="C52" s="46">
        <f t="shared" si="0"/>
        <v>0</v>
      </c>
      <c r="D52" s="89">
        <v>0</v>
      </c>
      <c r="E52" s="89">
        <v>0</v>
      </c>
      <c r="F52" s="74"/>
      <c r="G52" s="89">
        <v>0</v>
      </c>
      <c r="H52" s="88">
        <v>0</v>
      </c>
      <c r="I52" s="48">
        <v>0</v>
      </c>
      <c r="J52" s="74"/>
      <c r="K52" s="48">
        <v>0</v>
      </c>
      <c r="L52" s="48">
        <v>0</v>
      </c>
      <c r="M52" s="98">
        <v>0</v>
      </c>
      <c r="N52" s="74"/>
    </row>
    <row r="53" spans="1:14" ht="15" customHeight="1">
      <c r="A53" s="58"/>
      <c r="B53" s="91"/>
      <c r="C53" s="46">
        <f t="shared" si="0"/>
        <v>0</v>
      </c>
      <c r="D53" s="89">
        <v>0</v>
      </c>
      <c r="E53" s="89">
        <v>0</v>
      </c>
      <c r="F53" s="75"/>
      <c r="G53" s="89">
        <v>0</v>
      </c>
      <c r="H53" s="88">
        <v>0</v>
      </c>
      <c r="I53" s="48">
        <v>0</v>
      </c>
      <c r="J53" s="75"/>
      <c r="K53" s="48">
        <v>0</v>
      </c>
      <c r="L53" s="48">
        <v>0</v>
      </c>
      <c r="M53" s="98">
        <v>0</v>
      </c>
      <c r="N53" s="75"/>
    </row>
    <row r="54" spans="1:14" ht="15" customHeight="1">
      <c r="A54" s="58"/>
      <c r="B54" s="91"/>
      <c r="C54" s="46">
        <f t="shared" si="0"/>
        <v>0</v>
      </c>
      <c r="D54" s="89">
        <v>0</v>
      </c>
      <c r="E54" s="89">
        <v>0</v>
      </c>
      <c r="F54" s="74"/>
      <c r="G54" s="89">
        <v>0</v>
      </c>
      <c r="H54" s="88">
        <v>0</v>
      </c>
      <c r="I54" s="48">
        <v>0</v>
      </c>
      <c r="J54" s="74"/>
      <c r="K54" s="48">
        <v>0</v>
      </c>
      <c r="L54" s="48">
        <v>0</v>
      </c>
      <c r="M54" s="98">
        <v>0</v>
      </c>
      <c r="N54" s="74"/>
    </row>
    <row r="55" spans="1:14" ht="15" customHeight="1">
      <c r="A55" s="58"/>
      <c r="B55" s="91"/>
      <c r="C55" s="46">
        <f t="shared" si="0"/>
        <v>0</v>
      </c>
      <c r="D55" s="89">
        <v>0</v>
      </c>
      <c r="E55" s="89">
        <v>0</v>
      </c>
      <c r="F55" s="74"/>
      <c r="G55" s="89">
        <v>0</v>
      </c>
      <c r="H55" s="88">
        <v>0</v>
      </c>
      <c r="I55" s="48">
        <v>0</v>
      </c>
      <c r="J55" s="74"/>
      <c r="K55" s="48">
        <v>0</v>
      </c>
      <c r="L55" s="48">
        <v>0</v>
      </c>
      <c r="M55" s="98">
        <v>0</v>
      </c>
      <c r="N55" s="74"/>
    </row>
    <row r="56" spans="1:14" ht="15" customHeight="1">
      <c r="A56" s="58"/>
      <c r="B56" s="91"/>
      <c r="C56" s="46">
        <f t="shared" si="0"/>
        <v>0</v>
      </c>
      <c r="D56" s="89">
        <v>0</v>
      </c>
      <c r="E56" s="89">
        <v>0</v>
      </c>
      <c r="F56" s="74"/>
      <c r="G56" s="89">
        <v>0</v>
      </c>
      <c r="H56" s="88">
        <v>0</v>
      </c>
      <c r="I56" s="48">
        <v>0</v>
      </c>
      <c r="J56" s="74"/>
      <c r="K56" s="48">
        <v>0</v>
      </c>
      <c r="L56" s="48">
        <v>0</v>
      </c>
      <c r="M56" s="98">
        <v>0</v>
      </c>
      <c r="N56" s="74"/>
    </row>
    <row r="57" spans="1:14" ht="15" customHeight="1">
      <c r="A57" s="58"/>
      <c r="B57" s="91"/>
      <c r="C57" s="46">
        <f t="shared" si="0"/>
        <v>0</v>
      </c>
      <c r="D57" s="89">
        <v>0</v>
      </c>
      <c r="E57" s="89">
        <v>0</v>
      </c>
      <c r="F57" s="74"/>
      <c r="G57" s="89">
        <v>0</v>
      </c>
      <c r="H57" s="88">
        <v>0</v>
      </c>
      <c r="I57" s="48">
        <v>0</v>
      </c>
      <c r="J57" s="74"/>
      <c r="K57" s="48">
        <v>0</v>
      </c>
      <c r="L57" s="48">
        <v>0</v>
      </c>
      <c r="M57" s="98">
        <v>0</v>
      </c>
      <c r="N57" s="74"/>
    </row>
    <row r="58" spans="1:14" ht="15" customHeight="1">
      <c r="A58" s="58"/>
      <c r="B58" s="91"/>
      <c r="C58" s="46">
        <f t="shared" si="0"/>
        <v>0</v>
      </c>
      <c r="D58" s="89">
        <v>0</v>
      </c>
      <c r="E58" s="89">
        <v>0</v>
      </c>
      <c r="F58" s="75"/>
      <c r="G58" s="89">
        <v>0</v>
      </c>
      <c r="H58" s="88">
        <v>0</v>
      </c>
      <c r="I58" s="48">
        <v>0</v>
      </c>
      <c r="J58" s="75"/>
      <c r="K58" s="48">
        <v>0</v>
      </c>
      <c r="L58" s="48">
        <v>0</v>
      </c>
      <c r="M58" s="98">
        <v>0</v>
      </c>
      <c r="N58" s="75"/>
    </row>
    <row r="59" spans="1:14" ht="15" customHeight="1">
      <c r="A59" s="58"/>
      <c r="B59" s="91"/>
      <c r="C59" s="46">
        <f t="shared" si="0"/>
        <v>0</v>
      </c>
      <c r="D59" s="89">
        <v>0</v>
      </c>
      <c r="E59" s="89">
        <v>0</v>
      </c>
      <c r="F59" s="74"/>
      <c r="G59" s="89">
        <v>0</v>
      </c>
      <c r="H59" s="88">
        <v>0</v>
      </c>
      <c r="I59" s="48">
        <v>0</v>
      </c>
      <c r="J59" s="74"/>
      <c r="K59" s="48">
        <v>0</v>
      </c>
      <c r="L59" s="48">
        <v>0</v>
      </c>
      <c r="M59" s="98">
        <v>0</v>
      </c>
      <c r="N59" s="74"/>
    </row>
    <row r="60" spans="1:14" ht="15" customHeight="1">
      <c r="A60" s="58"/>
      <c r="B60" s="91"/>
      <c r="C60" s="46">
        <f t="shared" si="0"/>
        <v>0</v>
      </c>
      <c r="D60" s="89">
        <v>0</v>
      </c>
      <c r="E60" s="89">
        <v>0</v>
      </c>
      <c r="F60" s="74"/>
      <c r="G60" s="89">
        <v>0</v>
      </c>
      <c r="H60" s="88">
        <v>0</v>
      </c>
      <c r="I60" s="48">
        <v>0</v>
      </c>
      <c r="J60" s="74"/>
      <c r="K60" s="48">
        <v>0</v>
      </c>
      <c r="L60" s="48">
        <v>0</v>
      </c>
      <c r="M60" s="98">
        <v>0</v>
      </c>
      <c r="N60" s="74"/>
    </row>
    <row r="61" spans="1:14" ht="15" customHeight="1">
      <c r="A61" s="58"/>
      <c r="B61" s="91"/>
      <c r="C61" s="46">
        <f t="shared" si="0"/>
        <v>0</v>
      </c>
      <c r="D61" s="89">
        <v>0</v>
      </c>
      <c r="E61" s="89">
        <v>0</v>
      </c>
      <c r="F61" s="74"/>
      <c r="G61" s="89">
        <v>0</v>
      </c>
      <c r="H61" s="88">
        <v>0</v>
      </c>
      <c r="I61" s="48">
        <v>0</v>
      </c>
      <c r="J61" s="74"/>
      <c r="K61" s="48">
        <v>0</v>
      </c>
      <c r="L61" s="48">
        <v>0</v>
      </c>
      <c r="M61" s="98">
        <v>0</v>
      </c>
      <c r="N61" s="74"/>
    </row>
    <row r="62" spans="1:14" ht="15" customHeight="1">
      <c r="A62" s="58"/>
      <c r="B62" s="91"/>
      <c r="C62" s="46">
        <f t="shared" si="0"/>
        <v>0</v>
      </c>
      <c r="D62" s="89">
        <v>0</v>
      </c>
      <c r="E62" s="89">
        <v>0</v>
      </c>
      <c r="F62" s="75"/>
      <c r="G62" s="89">
        <v>0</v>
      </c>
      <c r="H62" s="88">
        <v>0</v>
      </c>
      <c r="I62" s="48">
        <v>0</v>
      </c>
      <c r="J62" s="75"/>
      <c r="K62" s="48">
        <v>0</v>
      </c>
      <c r="L62" s="48">
        <v>0</v>
      </c>
      <c r="M62" s="98">
        <v>0</v>
      </c>
      <c r="N62" s="75"/>
    </row>
    <row r="63" spans="1:14" ht="15" customHeight="1">
      <c r="A63" s="58"/>
      <c r="B63" s="91"/>
      <c r="C63" s="46">
        <f t="shared" si="0"/>
        <v>0</v>
      </c>
      <c r="D63" s="89">
        <v>0</v>
      </c>
      <c r="E63" s="89">
        <v>0</v>
      </c>
      <c r="F63" s="74"/>
      <c r="G63" s="89">
        <v>0</v>
      </c>
      <c r="H63" s="88">
        <v>0</v>
      </c>
      <c r="I63" s="48">
        <v>0</v>
      </c>
      <c r="J63" s="74"/>
      <c r="K63" s="48">
        <v>0</v>
      </c>
      <c r="L63" s="48">
        <v>0</v>
      </c>
      <c r="M63" s="98">
        <v>0</v>
      </c>
      <c r="N63" s="74"/>
    </row>
    <row r="64" spans="1:14" ht="15" customHeight="1">
      <c r="A64" s="58"/>
      <c r="B64" s="91"/>
      <c r="C64" s="46">
        <f t="shared" si="0"/>
        <v>0</v>
      </c>
      <c r="D64" s="89">
        <v>0</v>
      </c>
      <c r="E64" s="89">
        <v>0</v>
      </c>
      <c r="F64" s="75"/>
      <c r="G64" s="89">
        <v>0</v>
      </c>
      <c r="H64" s="88">
        <v>0</v>
      </c>
      <c r="I64" s="48">
        <v>0</v>
      </c>
      <c r="J64" s="75"/>
      <c r="K64" s="48">
        <v>0</v>
      </c>
      <c r="L64" s="48">
        <v>0</v>
      </c>
      <c r="M64" s="98">
        <v>0</v>
      </c>
      <c r="N64" s="75"/>
    </row>
    <row r="65" spans="1:14" ht="15" customHeight="1">
      <c r="A65" s="58"/>
      <c r="B65" s="91"/>
      <c r="C65" s="46">
        <f t="shared" si="0"/>
        <v>0</v>
      </c>
      <c r="D65" s="89">
        <v>0</v>
      </c>
      <c r="E65" s="89">
        <v>0</v>
      </c>
      <c r="F65" s="74"/>
      <c r="G65" s="89">
        <v>0</v>
      </c>
      <c r="H65" s="88">
        <v>0</v>
      </c>
      <c r="I65" s="48">
        <v>0</v>
      </c>
      <c r="J65" s="74"/>
      <c r="K65" s="48">
        <v>0</v>
      </c>
      <c r="L65" s="48">
        <v>0</v>
      </c>
      <c r="M65" s="98">
        <v>0</v>
      </c>
      <c r="N65" s="74"/>
    </row>
    <row r="66" spans="1:14">
      <c r="A66" s="58"/>
      <c r="B66" s="91"/>
      <c r="C66" s="46">
        <f t="shared" si="0"/>
        <v>0</v>
      </c>
      <c r="D66" s="89">
        <v>0</v>
      </c>
      <c r="E66" s="89">
        <v>0</v>
      </c>
      <c r="F66" s="74"/>
      <c r="G66" s="89">
        <v>0</v>
      </c>
      <c r="H66" s="88">
        <v>0</v>
      </c>
      <c r="I66" s="48">
        <v>0</v>
      </c>
      <c r="J66" s="74"/>
      <c r="K66" s="48">
        <v>0</v>
      </c>
      <c r="L66" s="48">
        <v>0</v>
      </c>
      <c r="M66" s="98">
        <v>0</v>
      </c>
      <c r="N66" s="74"/>
    </row>
    <row r="67" spans="1:14">
      <c r="A67" s="58"/>
      <c r="B67" s="91"/>
      <c r="C67" s="46">
        <f t="shared" si="0"/>
        <v>0</v>
      </c>
      <c r="D67" s="89">
        <v>0</v>
      </c>
      <c r="E67" s="89">
        <v>0</v>
      </c>
      <c r="F67" s="74"/>
      <c r="G67" s="89">
        <v>0</v>
      </c>
      <c r="H67" s="88">
        <v>0</v>
      </c>
      <c r="I67" s="48">
        <v>0</v>
      </c>
      <c r="J67" s="74"/>
      <c r="K67" s="48">
        <v>0</v>
      </c>
      <c r="L67" s="48">
        <v>0</v>
      </c>
      <c r="M67" s="98">
        <v>0</v>
      </c>
      <c r="N67" s="74"/>
    </row>
    <row r="68" spans="1:14">
      <c r="A68" s="58"/>
      <c r="B68" s="91"/>
      <c r="C68" s="46">
        <f t="shared" si="0"/>
        <v>0</v>
      </c>
      <c r="D68" s="89">
        <v>0</v>
      </c>
      <c r="E68" s="89">
        <v>0</v>
      </c>
      <c r="F68" s="74"/>
      <c r="G68" s="89">
        <v>0</v>
      </c>
      <c r="H68" s="88">
        <v>0</v>
      </c>
      <c r="I68" s="48">
        <v>0</v>
      </c>
      <c r="J68" s="74"/>
      <c r="K68" s="48">
        <v>0</v>
      </c>
      <c r="L68" s="48">
        <v>0</v>
      </c>
      <c r="M68" s="98">
        <v>0</v>
      </c>
      <c r="N68" s="74"/>
    </row>
    <row r="69" spans="1:14">
      <c r="A69" s="58"/>
      <c r="B69" s="91"/>
      <c r="C69" s="46">
        <f t="shared" si="0"/>
        <v>0</v>
      </c>
      <c r="D69" s="89">
        <v>0</v>
      </c>
      <c r="E69" s="89">
        <v>0</v>
      </c>
      <c r="F69" s="74"/>
      <c r="G69" s="89">
        <v>0</v>
      </c>
      <c r="H69" s="88">
        <v>0</v>
      </c>
      <c r="I69" s="48">
        <v>0</v>
      </c>
      <c r="J69" s="74"/>
      <c r="K69" s="48">
        <v>0</v>
      </c>
      <c r="L69" s="48">
        <v>0</v>
      </c>
      <c r="M69" s="98">
        <v>0</v>
      </c>
      <c r="N69" s="74"/>
    </row>
    <row r="70" spans="1:14">
      <c r="A70" s="58"/>
      <c r="B70" s="91"/>
      <c r="C70" s="46">
        <f t="shared" si="0"/>
        <v>0</v>
      </c>
      <c r="D70" s="89">
        <v>0</v>
      </c>
      <c r="E70" s="89">
        <v>0</v>
      </c>
      <c r="F70" s="74"/>
      <c r="G70" s="89">
        <v>0</v>
      </c>
      <c r="H70" s="88">
        <v>0</v>
      </c>
      <c r="I70" s="48">
        <v>0</v>
      </c>
      <c r="J70" s="74"/>
      <c r="K70" s="48">
        <v>0</v>
      </c>
      <c r="L70" s="48">
        <v>0</v>
      </c>
      <c r="M70" s="98">
        <v>0</v>
      </c>
      <c r="N70" s="74"/>
    </row>
    <row r="71" spans="1:14">
      <c r="A71" s="58"/>
      <c r="B71" s="91"/>
      <c r="C71" s="46">
        <f t="shared" ref="C71:C84" si="1">E71+I71+K71+L71+M71</f>
        <v>0</v>
      </c>
      <c r="D71" s="89">
        <v>0</v>
      </c>
      <c r="E71" s="89">
        <v>0</v>
      </c>
      <c r="F71" s="74"/>
      <c r="G71" s="89">
        <v>0</v>
      </c>
      <c r="H71" s="88">
        <v>0</v>
      </c>
      <c r="I71" s="48">
        <v>0</v>
      </c>
      <c r="J71" s="74"/>
      <c r="K71" s="48">
        <v>0</v>
      </c>
      <c r="L71" s="48">
        <v>0</v>
      </c>
      <c r="M71" s="98">
        <v>0</v>
      </c>
      <c r="N71" s="74"/>
    </row>
    <row r="72" spans="1:14">
      <c r="A72" s="58"/>
      <c r="B72" s="91"/>
      <c r="C72" s="46">
        <f t="shared" si="1"/>
        <v>0</v>
      </c>
      <c r="D72" s="89">
        <v>0</v>
      </c>
      <c r="E72" s="89">
        <v>0</v>
      </c>
      <c r="F72" s="74"/>
      <c r="G72" s="89">
        <v>0</v>
      </c>
      <c r="H72" s="88">
        <v>0</v>
      </c>
      <c r="I72" s="48">
        <v>0</v>
      </c>
      <c r="J72" s="74"/>
      <c r="K72" s="48">
        <v>0</v>
      </c>
      <c r="L72" s="48">
        <v>0</v>
      </c>
      <c r="M72" s="98">
        <v>0</v>
      </c>
      <c r="N72" s="74"/>
    </row>
    <row r="73" spans="1:14">
      <c r="A73" s="58"/>
      <c r="B73" s="91"/>
      <c r="C73" s="46">
        <f t="shared" si="1"/>
        <v>0</v>
      </c>
      <c r="D73" s="89">
        <v>0</v>
      </c>
      <c r="E73" s="89">
        <v>0</v>
      </c>
      <c r="F73" s="74"/>
      <c r="G73" s="89">
        <v>0</v>
      </c>
      <c r="H73" s="88">
        <v>0</v>
      </c>
      <c r="I73" s="48">
        <v>0</v>
      </c>
      <c r="J73" s="74"/>
      <c r="K73" s="48">
        <v>0</v>
      </c>
      <c r="L73" s="48">
        <v>0</v>
      </c>
      <c r="M73" s="98">
        <v>0</v>
      </c>
      <c r="N73" s="74"/>
    </row>
    <row r="74" spans="1:14">
      <c r="A74" s="58"/>
      <c r="B74" s="91"/>
      <c r="C74" s="46">
        <f t="shared" si="1"/>
        <v>0</v>
      </c>
      <c r="D74" s="89">
        <v>0</v>
      </c>
      <c r="E74" s="89">
        <v>0</v>
      </c>
      <c r="F74" s="74"/>
      <c r="G74" s="89">
        <v>0</v>
      </c>
      <c r="H74" s="88">
        <v>0</v>
      </c>
      <c r="I74" s="48">
        <v>0</v>
      </c>
      <c r="J74" s="74"/>
      <c r="K74" s="48">
        <v>0</v>
      </c>
      <c r="L74" s="48">
        <v>0</v>
      </c>
      <c r="M74" s="98">
        <v>0</v>
      </c>
      <c r="N74" s="74"/>
    </row>
    <row r="75" spans="1:14">
      <c r="A75" s="58"/>
      <c r="B75" s="91"/>
      <c r="C75" s="46">
        <f t="shared" si="1"/>
        <v>0</v>
      </c>
      <c r="D75" s="89">
        <v>0</v>
      </c>
      <c r="E75" s="89">
        <v>0</v>
      </c>
      <c r="F75" s="74"/>
      <c r="G75" s="89">
        <v>0</v>
      </c>
      <c r="H75" s="88">
        <v>0</v>
      </c>
      <c r="I75" s="48">
        <v>0</v>
      </c>
      <c r="J75" s="74"/>
      <c r="K75" s="48">
        <v>0</v>
      </c>
      <c r="L75" s="48">
        <v>0</v>
      </c>
      <c r="M75" s="98">
        <v>0</v>
      </c>
      <c r="N75" s="74"/>
    </row>
    <row r="76" spans="1:14" ht="15">
      <c r="A76" s="58"/>
      <c r="B76" s="68"/>
      <c r="C76" s="46">
        <f t="shared" si="1"/>
        <v>0</v>
      </c>
      <c r="D76" s="89">
        <v>0</v>
      </c>
      <c r="E76" s="89">
        <v>0</v>
      </c>
      <c r="F76" s="74"/>
      <c r="G76" s="89">
        <v>0</v>
      </c>
      <c r="H76" s="88">
        <v>0</v>
      </c>
      <c r="I76" s="48">
        <v>0</v>
      </c>
      <c r="J76" s="74"/>
      <c r="K76" s="48">
        <v>0</v>
      </c>
      <c r="L76" s="48">
        <v>0</v>
      </c>
      <c r="M76" s="98">
        <v>0</v>
      </c>
      <c r="N76" s="74"/>
    </row>
    <row r="77" spans="1:14" ht="15">
      <c r="A77" s="58"/>
      <c r="B77" s="68"/>
      <c r="C77" s="46">
        <f t="shared" si="1"/>
        <v>0</v>
      </c>
      <c r="D77" s="89">
        <v>0</v>
      </c>
      <c r="E77" s="89">
        <v>0</v>
      </c>
      <c r="F77" s="74"/>
      <c r="G77" s="89">
        <v>0</v>
      </c>
      <c r="H77" s="88">
        <v>0</v>
      </c>
      <c r="I77" s="48">
        <v>0</v>
      </c>
      <c r="J77" s="74"/>
      <c r="K77" s="48">
        <v>0</v>
      </c>
      <c r="L77" s="48">
        <v>0</v>
      </c>
      <c r="M77" s="98">
        <v>0</v>
      </c>
      <c r="N77" s="74"/>
    </row>
    <row r="78" spans="1:14" ht="15">
      <c r="A78" s="58"/>
      <c r="B78" s="68"/>
      <c r="C78" s="46">
        <f t="shared" si="1"/>
        <v>0</v>
      </c>
      <c r="D78" s="89">
        <v>0</v>
      </c>
      <c r="E78" s="89">
        <v>0</v>
      </c>
      <c r="F78" s="74"/>
      <c r="G78" s="89">
        <v>0</v>
      </c>
      <c r="H78" s="88">
        <v>0</v>
      </c>
      <c r="I78" s="48">
        <v>0</v>
      </c>
      <c r="J78" s="74"/>
      <c r="K78" s="48">
        <v>0</v>
      </c>
      <c r="L78" s="48">
        <v>0</v>
      </c>
      <c r="M78" s="98">
        <v>0</v>
      </c>
      <c r="N78" s="74"/>
    </row>
    <row r="79" spans="1:14" ht="15">
      <c r="A79" s="58"/>
      <c r="B79" s="68"/>
      <c r="C79" s="46">
        <f t="shared" si="1"/>
        <v>0</v>
      </c>
      <c r="D79" s="89">
        <v>0</v>
      </c>
      <c r="E79" s="89">
        <v>0</v>
      </c>
      <c r="F79" s="74"/>
      <c r="G79" s="89">
        <v>0</v>
      </c>
      <c r="H79" s="88">
        <v>0</v>
      </c>
      <c r="I79" s="48">
        <v>0</v>
      </c>
      <c r="J79" s="74"/>
      <c r="K79" s="48">
        <v>0</v>
      </c>
      <c r="L79" s="48">
        <v>0</v>
      </c>
      <c r="M79" s="98">
        <v>0</v>
      </c>
      <c r="N79" s="74"/>
    </row>
    <row r="80" spans="1:14" ht="15">
      <c r="A80" s="58"/>
      <c r="B80" s="68"/>
      <c r="C80" s="46">
        <f t="shared" si="1"/>
        <v>0</v>
      </c>
      <c r="D80" s="89">
        <v>0</v>
      </c>
      <c r="E80" s="89">
        <v>0</v>
      </c>
      <c r="F80" s="74"/>
      <c r="G80" s="89">
        <v>0</v>
      </c>
      <c r="H80" s="88">
        <v>0</v>
      </c>
      <c r="I80" s="48">
        <v>0</v>
      </c>
      <c r="J80" s="74"/>
      <c r="K80" s="48">
        <v>0</v>
      </c>
      <c r="L80" s="48">
        <v>0</v>
      </c>
      <c r="M80" s="98">
        <v>0</v>
      </c>
      <c r="N80" s="74"/>
    </row>
    <row r="81" spans="1:14" ht="15">
      <c r="A81" s="58"/>
      <c r="B81" s="68"/>
      <c r="C81" s="46">
        <f t="shared" si="1"/>
        <v>0</v>
      </c>
      <c r="D81" s="89">
        <v>0</v>
      </c>
      <c r="E81" s="89">
        <v>0</v>
      </c>
      <c r="F81" s="74"/>
      <c r="G81" s="89">
        <v>0</v>
      </c>
      <c r="H81" s="88">
        <v>0</v>
      </c>
      <c r="I81" s="48">
        <v>0</v>
      </c>
      <c r="J81" s="74"/>
      <c r="K81" s="48">
        <v>0</v>
      </c>
      <c r="L81" s="48">
        <v>0</v>
      </c>
      <c r="M81" s="98">
        <v>0</v>
      </c>
      <c r="N81" s="74"/>
    </row>
    <row r="82" spans="1:14" ht="15">
      <c r="A82" s="58"/>
      <c r="B82" s="68"/>
      <c r="C82" s="46">
        <f t="shared" si="1"/>
        <v>0</v>
      </c>
      <c r="D82" s="89">
        <v>0</v>
      </c>
      <c r="E82" s="89">
        <v>0</v>
      </c>
      <c r="F82" s="75" t="s">
        <v>47</v>
      </c>
      <c r="G82" s="89">
        <v>0</v>
      </c>
      <c r="H82" s="88">
        <v>0</v>
      </c>
      <c r="I82" s="48">
        <v>0</v>
      </c>
      <c r="J82" s="75" t="s">
        <v>47</v>
      </c>
      <c r="K82" s="48">
        <v>0</v>
      </c>
      <c r="L82" s="48">
        <v>0</v>
      </c>
      <c r="M82" s="98">
        <v>0</v>
      </c>
      <c r="N82" s="75" t="s">
        <v>47</v>
      </c>
    </row>
    <row r="83" spans="1:14" ht="15">
      <c r="A83" s="58"/>
      <c r="B83" s="68"/>
      <c r="C83" s="46">
        <f t="shared" si="1"/>
        <v>0</v>
      </c>
      <c r="D83" s="89">
        <v>0</v>
      </c>
      <c r="E83" s="89">
        <v>0</v>
      </c>
      <c r="F83" s="75" t="s">
        <v>48</v>
      </c>
      <c r="G83" s="89">
        <v>0</v>
      </c>
      <c r="H83" s="88">
        <v>0</v>
      </c>
      <c r="I83" s="48">
        <v>0</v>
      </c>
      <c r="J83" s="75" t="s">
        <v>48</v>
      </c>
      <c r="K83" s="48">
        <v>0</v>
      </c>
      <c r="L83" s="48">
        <v>0</v>
      </c>
      <c r="M83" s="98">
        <v>0</v>
      </c>
      <c r="N83" s="75" t="s">
        <v>48</v>
      </c>
    </row>
    <row r="84" spans="1:14" ht="15">
      <c r="A84" s="51"/>
      <c r="B84" s="68"/>
      <c r="C84" s="46">
        <f t="shared" si="1"/>
        <v>0</v>
      </c>
      <c r="D84" s="89">
        <v>0</v>
      </c>
      <c r="E84" s="89">
        <v>0</v>
      </c>
      <c r="F84" s="75" t="s">
        <v>52</v>
      </c>
      <c r="G84" s="89">
        <v>0</v>
      </c>
      <c r="H84" s="88">
        <v>0</v>
      </c>
      <c r="I84" s="48">
        <v>0</v>
      </c>
      <c r="J84" s="75" t="s">
        <v>52</v>
      </c>
      <c r="K84" s="48">
        <v>0</v>
      </c>
      <c r="L84" s="48">
        <v>0</v>
      </c>
      <c r="M84" s="98">
        <v>0</v>
      </c>
      <c r="N84" s="75" t="s">
        <v>52</v>
      </c>
    </row>
  </sheetData>
  <autoFilter ref="A5:N41"/>
  <mergeCells count="1">
    <mergeCell ref="E2:F2"/>
  </mergeCells>
  <phoneticPr fontId="0" type="noConversion"/>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worksheet>
</file>

<file path=xl/worksheets/sheet15.xml><?xml version="1.0" encoding="utf-8"?>
<worksheet xmlns="http://schemas.openxmlformats.org/spreadsheetml/2006/main" xmlns:r="http://schemas.openxmlformats.org/officeDocument/2006/relationships">
  <sheetPr>
    <tabColor theme="4" tint="-0.249977111117893"/>
    <pageSetUpPr fitToPage="1"/>
  </sheetPr>
  <dimension ref="A1:O84"/>
  <sheetViews>
    <sheetView workbookViewId="0">
      <selection activeCell="A6" sqref="A6:O84"/>
    </sheetView>
  </sheetViews>
  <sheetFormatPr defaultColWidth="8.85546875" defaultRowHeight="12.75"/>
  <cols>
    <col min="1" max="1" width="15.5703125" style="5" customWidth="1"/>
    <col min="2" max="4" width="22.5703125" style="5" customWidth="1"/>
    <col min="5" max="15" width="14.5703125" style="5" customWidth="1"/>
    <col min="16" max="45" width="12.5703125" style="5" customWidth="1"/>
    <col min="46" max="16384" width="8.85546875" style="5"/>
  </cols>
  <sheetData>
    <row r="1" spans="1:15" ht="15" customHeight="1"/>
    <row r="2" spans="1:15" ht="15" customHeight="1">
      <c r="B2" s="34" t="s">
        <v>6</v>
      </c>
      <c r="C2" s="251" t="s">
        <v>53</v>
      </c>
      <c r="D2" s="252"/>
      <c r="F2" s="250"/>
      <c r="G2" s="250"/>
    </row>
    <row r="3" spans="1:15" ht="15" customHeight="1"/>
    <row r="4" spans="1:15" ht="15" customHeight="1">
      <c r="A4" s="10"/>
      <c r="B4" s="7"/>
      <c r="C4" s="7"/>
      <c r="D4" s="7"/>
    </row>
    <row r="5" spans="1:15" s="33" customFormat="1" ht="15" customHeight="1">
      <c r="A5" s="50" t="s">
        <v>9</v>
      </c>
      <c r="B5" s="50" t="s">
        <v>8</v>
      </c>
      <c r="C5" s="50" t="s">
        <v>10</v>
      </c>
      <c r="D5" s="50" t="s">
        <v>5</v>
      </c>
      <c r="E5" s="61" t="s">
        <v>24</v>
      </c>
      <c r="F5" s="59" t="s">
        <v>17</v>
      </c>
      <c r="G5" s="60" t="s">
        <v>0</v>
      </c>
      <c r="H5" s="65" t="s">
        <v>1</v>
      </c>
      <c r="I5" s="50" t="s">
        <v>2</v>
      </c>
      <c r="J5" s="49" t="s">
        <v>3</v>
      </c>
      <c r="K5" s="66" t="s">
        <v>4</v>
      </c>
      <c r="L5" s="67" t="s">
        <v>18</v>
      </c>
      <c r="M5" s="62" t="s">
        <v>19</v>
      </c>
      <c r="N5" s="63" t="s">
        <v>20</v>
      </c>
      <c r="O5" s="64" t="s">
        <v>21</v>
      </c>
    </row>
    <row r="6" spans="1:15" ht="15" customHeight="1">
      <c r="A6" s="58"/>
      <c r="B6" s="91"/>
      <c r="C6" s="55">
        <f t="shared" ref="C6:C69" si="0">(LARGE(F6:O6,1))+(LARGE(F6:O6,2))+(LARGE(F6:O6,3))+(LARGE(F6:O6,4))+(LARGE(F6:O6,5))+(LARGE(F6:O6,6))</f>
        <v>0</v>
      </c>
      <c r="D6" s="46">
        <f>E6+F6+G6+H6+I6+J6+K6+L6+M6+N6+O6</f>
        <v>0</v>
      </c>
      <c r="E6" s="75"/>
      <c r="F6" s="88">
        <v>0</v>
      </c>
      <c r="G6" s="48">
        <v>0</v>
      </c>
      <c r="H6" s="47">
        <v>0</v>
      </c>
      <c r="I6" s="48">
        <v>0</v>
      </c>
      <c r="J6" s="48">
        <v>0</v>
      </c>
      <c r="K6" s="75"/>
      <c r="L6" s="48">
        <v>0</v>
      </c>
      <c r="M6" s="48">
        <v>0</v>
      </c>
      <c r="N6" s="74">
        <v>0</v>
      </c>
      <c r="O6" s="47">
        <v>0</v>
      </c>
    </row>
    <row r="7" spans="1:15" ht="15" customHeight="1">
      <c r="A7" s="58"/>
      <c r="B7" s="91"/>
      <c r="C7" s="55">
        <f t="shared" si="0"/>
        <v>0</v>
      </c>
      <c r="D7" s="46">
        <f>E7+F7+G7+H7+I7+J7+K7+L7+M7+N7+O7</f>
        <v>0</v>
      </c>
      <c r="E7" s="75"/>
      <c r="F7" s="88">
        <v>0</v>
      </c>
      <c r="G7" s="48">
        <v>0</v>
      </c>
      <c r="H7" s="47">
        <v>0</v>
      </c>
      <c r="I7" s="48">
        <v>0</v>
      </c>
      <c r="J7" s="48">
        <v>0</v>
      </c>
      <c r="K7" s="75"/>
      <c r="L7" s="48">
        <v>0</v>
      </c>
      <c r="M7" s="48">
        <v>0</v>
      </c>
      <c r="N7" s="74">
        <v>0</v>
      </c>
      <c r="O7" s="47">
        <v>0</v>
      </c>
    </row>
    <row r="8" spans="1:15" ht="15" customHeight="1">
      <c r="A8" s="58"/>
      <c r="B8" s="91"/>
      <c r="C8" s="55">
        <f t="shared" si="0"/>
        <v>0</v>
      </c>
      <c r="D8" s="46">
        <f t="shared" ref="D8:D71" si="1">E8+F8+G8+H8+I8+J8+K8+L8+M8+N8+O8</f>
        <v>0</v>
      </c>
      <c r="E8" s="75"/>
      <c r="F8" s="88">
        <v>0</v>
      </c>
      <c r="G8" s="48">
        <v>0</v>
      </c>
      <c r="H8" s="47">
        <v>0</v>
      </c>
      <c r="I8" s="48">
        <v>0</v>
      </c>
      <c r="J8" s="48">
        <v>0</v>
      </c>
      <c r="K8" s="75"/>
      <c r="L8" s="48">
        <v>0</v>
      </c>
      <c r="M8" s="48">
        <v>0</v>
      </c>
      <c r="N8" s="74">
        <v>0</v>
      </c>
      <c r="O8" s="47">
        <v>0</v>
      </c>
    </row>
    <row r="9" spans="1:15" ht="15" customHeight="1">
      <c r="A9" s="58"/>
      <c r="B9" s="91"/>
      <c r="C9" s="55">
        <f t="shared" si="0"/>
        <v>0</v>
      </c>
      <c r="D9" s="46">
        <f t="shared" si="1"/>
        <v>0</v>
      </c>
      <c r="E9" s="74"/>
      <c r="F9" s="88">
        <v>0</v>
      </c>
      <c r="G9" s="48">
        <v>0</v>
      </c>
      <c r="H9" s="47">
        <v>0</v>
      </c>
      <c r="I9" s="48">
        <v>0</v>
      </c>
      <c r="J9" s="48">
        <v>0</v>
      </c>
      <c r="K9" s="74"/>
      <c r="L9" s="48">
        <v>0</v>
      </c>
      <c r="M9" s="48">
        <v>0</v>
      </c>
      <c r="N9" s="74">
        <v>0</v>
      </c>
      <c r="O9" s="47">
        <v>0</v>
      </c>
    </row>
    <row r="10" spans="1:15" ht="15" customHeight="1">
      <c r="A10" s="58"/>
      <c r="B10" s="91"/>
      <c r="C10" s="55">
        <f t="shared" si="0"/>
        <v>0</v>
      </c>
      <c r="D10" s="46">
        <f t="shared" si="1"/>
        <v>0</v>
      </c>
      <c r="E10" s="75"/>
      <c r="F10" s="88">
        <v>0</v>
      </c>
      <c r="G10" s="48">
        <v>0</v>
      </c>
      <c r="H10" s="47">
        <v>0</v>
      </c>
      <c r="I10" s="48">
        <v>0</v>
      </c>
      <c r="J10" s="48">
        <v>0</v>
      </c>
      <c r="K10" s="75"/>
      <c r="L10" s="48">
        <v>0</v>
      </c>
      <c r="M10" s="48">
        <v>0</v>
      </c>
      <c r="N10" s="74">
        <v>0</v>
      </c>
      <c r="O10" s="47">
        <v>0</v>
      </c>
    </row>
    <row r="11" spans="1:15" ht="15" customHeight="1">
      <c r="A11" s="58"/>
      <c r="B11" s="91"/>
      <c r="C11" s="55">
        <f t="shared" si="0"/>
        <v>0</v>
      </c>
      <c r="D11" s="46">
        <f t="shared" si="1"/>
        <v>0</v>
      </c>
      <c r="E11" s="75"/>
      <c r="F11" s="88">
        <v>0</v>
      </c>
      <c r="G11" s="48">
        <v>0</v>
      </c>
      <c r="H11" s="47">
        <v>0</v>
      </c>
      <c r="I11" s="48">
        <v>0</v>
      </c>
      <c r="J11" s="48">
        <v>0</v>
      </c>
      <c r="K11" s="75"/>
      <c r="L11" s="48">
        <v>0</v>
      </c>
      <c r="M11" s="48">
        <v>0</v>
      </c>
      <c r="N11" s="74">
        <v>0</v>
      </c>
      <c r="O11" s="47">
        <v>0</v>
      </c>
    </row>
    <row r="12" spans="1:15" ht="15" customHeight="1">
      <c r="A12" s="58"/>
      <c r="B12" s="91"/>
      <c r="C12" s="55">
        <f t="shared" si="0"/>
        <v>0</v>
      </c>
      <c r="D12" s="46">
        <f t="shared" si="1"/>
        <v>0</v>
      </c>
      <c r="E12" s="75"/>
      <c r="F12" s="88">
        <v>0</v>
      </c>
      <c r="G12" s="48">
        <v>0</v>
      </c>
      <c r="H12" s="47">
        <v>0</v>
      </c>
      <c r="I12" s="48">
        <v>0</v>
      </c>
      <c r="J12" s="48">
        <v>0</v>
      </c>
      <c r="K12" s="75"/>
      <c r="L12" s="48">
        <v>0</v>
      </c>
      <c r="M12" s="48">
        <v>0</v>
      </c>
      <c r="N12" s="74">
        <v>0</v>
      </c>
      <c r="O12" s="47">
        <v>0</v>
      </c>
    </row>
    <row r="13" spans="1:15" ht="15" customHeight="1">
      <c r="A13" s="58"/>
      <c r="B13" s="91"/>
      <c r="C13" s="55">
        <f t="shared" si="0"/>
        <v>0</v>
      </c>
      <c r="D13" s="46">
        <f t="shared" si="1"/>
        <v>0</v>
      </c>
      <c r="E13" s="74"/>
      <c r="F13" s="88">
        <v>0</v>
      </c>
      <c r="G13" s="48">
        <v>0</v>
      </c>
      <c r="H13" s="47">
        <v>0</v>
      </c>
      <c r="I13" s="48">
        <v>0</v>
      </c>
      <c r="J13" s="48">
        <v>0</v>
      </c>
      <c r="K13" s="74"/>
      <c r="L13" s="48">
        <v>0</v>
      </c>
      <c r="M13" s="48">
        <v>0</v>
      </c>
      <c r="N13" s="74">
        <v>0</v>
      </c>
      <c r="O13" s="47">
        <v>0</v>
      </c>
    </row>
    <row r="14" spans="1:15" ht="15" customHeight="1">
      <c r="A14" s="58"/>
      <c r="B14" s="91"/>
      <c r="C14" s="55">
        <f t="shared" si="0"/>
        <v>0</v>
      </c>
      <c r="D14" s="46">
        <f t="shared" si="1"/>
        <v>0</v>
      </c>
      <c r="E14" s="74"/>
      <c r="F14" s="88">
        <v>0</v>
      </c>
      <c r="G14" s="48">
        <v>0</v>
      </c>
      <c r="H14" s="47">
        <v>0</v>
      </c>
      <c r="I14" s="48">
        <v>0</v>
      </c>
      <c r="J14" s="48">
        <v>0</v>
      </c>
      <c r="K14" s="74"/>
      <c r="L14" s="48">
        <v>0</v>
      </c>
      <c r="M14" s="48">
        <v>0</v>
      </c>
      <c r="N14" s="74">
        <v>0</v>
      </c>
      <c r="O14" s="47">
        <v>0</v>
      </c>
    </row>
    <row r="15" spans="1:15" ht="15" customHeight="1">
      <c r="A15" s="58"/>
      <c r="B15" s="91"/>
      <c r="C15" s="55">
        <f t="shared" si="0"/>
        <v>0</v>
      </c>
      <c r="D15" s="46">
        <f t="shared" si="1"/>
        <v>0</v>
      </c>
      <c r="E15" s="74"/>
      <c r="F15" s="88">
        <v>0</v>
      </c>
      <c r="G15" s="48">
        <v>0</v>
      </c>
      <c r="H15" s="47">
        <v>0</v>
      </c>
      <c r="I15" s="48">
        <v>0</v>
      </c>
      <c r="J15" s="48">
        <v>0</v>
      </c>
      <c r="K15" s="74"/>
      <c r="L15" s="48">
        <v>0</v>
      </c>
      <c r="M15" s="48">
        <v>0</v>
      </c>
      <c r="N15" s="74">
        <v>0</v>
      </c>
      <c r="O15" s="47">
        <v>0</v>
      </c>
    </row>
    <row r="16" spans="1:15" ht="15" customHeight="1">
      <c r="A16" s="58"/>
      <c r="B16" s="91"/>
      <c r="C16" s="55">
        <f t="shared" si="0"/>
        <v>0</v>
      </c>
      <c r="D16" s="46">
        <f t="shared" si="1"/>
        <v>0</v>
      </c>
      <c r="E16" s="75"/>
      <c r="F16" s="88">
        <v>0</v>
      </c>
      <c r="G16" s="48">
        <v>0</v>
      </c>
      <c r="H16" s="47">
        <v>0</v>
      </c>
      <c r="I16" s="48">
        <v>0</v>
      </c>
      <c r="J16" s="48">
        <v>0</v>
      </c>
      <c r="K16" s="75"/>
      <c r="L16" s="48">
        <v>0</v>
      </c>
      <c r="M16" s="48">
        <v>0</v>
      </c>
      <c r="N16" s="74">
        <v>0</v>
      </c>
      <c r="O16" s="47">
        <v>0</v>
      </c>
    </row>
    <row r="17" spans="1:15" ht="15" customHeight="1">
      <c r="A17" s="90"/>
      <c r="B17" s="91"/>
      <c r="C17" s="55">
        <f t="shared" si="0"/>
        <v>0</v>
      </c>
      <c r="D17" s="46">
        <f t="shared" si="1"/>
        <v>0</v>
      </c>
      <c r="E17" s="75"/>
      <c r="F17" s="88">
        <v>0</v>
      </c>
      <c r="G17" s="48">
        <v>0</v>
      </c>
      <c r="H17" s="47">
        <v>0</v>
      </c>
      <c r="I17" s="48">
        <v>0</v>
      </c>
      <c r="J17" s="48">
        <v>0</v>
      </c>
      <c r="K17" s="75"/>
      <c r="L17" s="48">
        <v>0</v>
      </c>
      <c r="M17" s="48">
        <v>0</v>
      </c>
      <c r="N17" s="74">
        <v>0</v>
      </c>
      <c r="O17" s="47">
        <v>0</v>
      </c>
    </row>
    <row r="18" spans="1:15" ht="15" customHeight="1">
      <c r="A18" s="51"/>
      <c r="B18" s="91"/>
      <c r="C18" s="55">
        <f t="shared" si="0"/>
        <v>0</v>
      </c>
      <c r="D18" s="46">
        <f t="shared" si="1"/>
        <v>0</v>
      </c>
      <c r="E18" s="75"/>
      <c r="F18" s="88">
        <v>0</v>
      </c>
      <c r="G18" s="48">
        <v>0</v>
      </c>
      <c r="H18" s="47">
        <v>0</v>
      </c>
      <c r="I18" s="48">
        <v>0</v>
      </c>
      <c r="J18" s="48">
        <v>0</v>
      </c>
      <c r="K18" s="75"/>
      <c r="L18" s="48">
        <v>0</v>
      </c>
      <c r="M18" s="48">
        <v>0</v>
      </c>
      <c r="N18" s="74">
        <v>0</v>
      </c>
      <c r="O18" s="47">
        <v>0</v>
      </c>
    </row>
    <row r="19" spans="1:15" ht="15" customHeight="1">
      <c r="A19" s="51"/>
      <c r="B19" s="91"/>
      <c r="C19" s="55">
        <f t="shared" si="0"/>
        <v>0</v>
      </c>
      <c r="D19" s="46">
        <f t="shared" si="1"/>
        <v>0</v>
      </c>
      <c r="E19" s="75"/>
      <c r="F19" s="88">
        <v>0</v>
      </c>
      <c r="G19" s="48">
        <v>0</v>
      </c>
      <c r="H19" s="47">
        <v>0</v>
      </c>
      <c r="I19" s="48">
        <v>0</v>
      </c>
      <c r="J19" s="48">
        <v>0</v>
      </c>
      <c r="K19" s="75"/>
      <c r="L19" s="48">
        <v>0</v>
      </c>
      <c r="M19" s="48">
        <v>0</v>
      </c>
      <c r="N19" s="74">
        <v>0</v>
      </c>
      <c r="O19" s="47">
        <v>0</v>
      </c>
    </row>
    <row r="20" spans="1:15" ht="15" customHeight="1">
      <c r="A20" s="51"/>
      <c r="B20" s="91"/>
      <c r="C20" s="55">
        <f t="shared" si="0"/>
        <v>0</v>
      </c>
      <c r="D20" s="46">
        <f t="shared" si="1"/>
        <v>0</v>
      </c>
      <c r="E20" s="75"/>
      <c r="F20" s="88">
        <v>0</v>
      </c>
      <c r="G20" s="48">
        <v>0</v>
      </c>
      <c r="H20" s="47">
        <v>0</v>
      </c>
      <c r="I20" s="48">
        <v>0</v>
      </c>
      <c r="J20" s="48">
        <v>0</v>
      </c>
      <c r="K20" s="75"/>
      <c r="L20" s="48">
        <v>0</v>
      </c>
      <c r="M20" s="48">
        <v>0</v>
      </c>
      <c r="N20" s="74">
        <v>0</v>
      </c>
      <c r="O20" s="47">
        <v>0</v>
      </c>
    </row>
    <row r="21" spans="1:15" ht="15" customHeight="1">
      <c r="A21" s="51"/>
      <c r="B21" s="91"/>
      <c r="C21" s="55">
        <f t="shared" si="0"/>
        <v>0</v>
      </c>
      <c r="D21" s="46">
        <f t="shared" si="1"/>
        <v>0</v>
      </c>
      <c r="E21" s="75"/>
      <c r="F21" s="88">
        <v>0</v>
      </c>
      <c r="G21" s="48">
        <v>0</v>
      </c>
      <c r="H21" s="47">
        <v>0</v>
      </c>
      <c r="I21" s="48">
        <v>0</v>
      </c>
      <c r="J21" s="48">
        <v>0</v>
      </c>
      <c r="K21" s="75"/>
      <c r="L21" s="48">
        <v>0</v>
      </c>
      <c r="M21" s="48">
        <v>0</v>
      </c>
      <c r="N21" s="74">
        <v>0</v>
      </c>
      <c r="O21" s="47">
        <v>0</v>
      </c>
    </row>
    <row r="22" spans="1:15" ht="15" customHeight="1">
      <c r="A22" s="51"/>
      <c r="B22" s="91"/>
      <c r="C22" s="55">
        <f t="shared" si="0"/>
        <v>0</v>
      </c>
      <c r="D22" s="46">
        <f t="shared" si="1"/>
        <v>0</v>
      </c>
      <c r="E22" s="74"/>
      <c r="F22" s="88">
        <v>0</v>
      </c>
      <c r="G22" s="48">
        <v>0</v>
      </c>
      <c r="H22" s="47">
        <v>0</v>
      </c>
      <c r="I22" s="48">
        <v>0</v>
      </c>
      <c r="J22" s="48">
        <v>0</v>
      </c>
      <c r="K22" s="74"/>
      <c r="L22" s="48">
        <v>0</v>
      </c>
      <c r="M22" s="48">
        <v>0</v>
      </c>
      <c r="N22" s="74">
        <v>0</v>
      </c>
      <c r="O22" s="47">
        <v>0</v>
      </c>
    </row>
    <row r="23" spans="1:15" ht="15" customHeight="1">
      <c r="A23" s="51"/>
      <c r="B23" s="91"/>
      <c r="C23" s="55">
        <f t="shared" si="0"/>
        <v>0</v>
      </c>
      <c r="D23" s="46">
        <f t="shared" si="1"/>
        <v>0</v>
      </c>
      <c r="E23" s="74"/>
      <c r="F23" s="88">
        <v>0</v>
      </c>
      <c r="G23" s="48">
        <v>0</v>
      </c>
      <c r="H23" s="47">
        <v>0</v>
      </c>
      <c r="I23" s="48">
        <v>0</v>
      </c>
      <c r="J23" s="48">
        <v>0</v>
      </c>
      <c r="K23" s="74"/>
      <c r="L23" s="48">
        <v>0</v>
      </c>
      <c r="M23" s="48">
        <v>0</v>
      </c>
      <c r="N23" s="74">
        <v>0</v>
      </c>
      <c r="O23" s="47">
        <v>0</v>
      </c>
    </row>
    <row r="24" spans="1:15" ht="15" customHeight="1">
      <c r="A24" s="51"/>
      <c r="B24" s="91"/>
      <c r="C24" s="55">
        <f t="shared" si="0"/>
        <v>0</v>
      </c>
      <c r="D24" s="46">
        <f t="shared" si="1"/>
        <v>0</v>
      </c>
      <c r="E24" s="75"/>
      <c r="F24" s="88">
        <v>0</v>
      </c>
      <c r="G24" s="48">
        <v>0</v>
      </c>
      <c r="H24" s="47">
        <v>0</v>
      </c>
      <c r="I24" s="48">
        <v>0</v>
      </c>
      <c r="J24" s="48">
        <v>0</v>
      </c>
      <c r="K24" s="75"/>
      <c r="L24" s="48">
        <v>0</v>
      </c>
      <c r="M24" s="48">
        <v>0</v>
      </c>
      <c r="N24" s="74">
        <v>0</v>
      </c>
      <c r="O24" s="47">
        <v>0</v>
      </c>
    </row>
    <row r="25" spans="1:15" ht="15" customHeight="1">
      <c r="A25" s="92"/>
      <c r="B25" s="91"/>
      <c r="C25" s="55">
        <f t="shared" si="0"/>
        <v>0</v>
      </c>
      <c r="D25" s="46">
        <f t="shared" si="1"/>
        <v>0</v>
      </c>
      <c r="E25" s="75"/>
      <c r="F25" s="88">
        <v>0</v>
      </c>
      <c r="G25" s="48">
        <v>0</v>
      </c>
      <c r="H25" s="47">
        <v>0</v>
      </c>
      <c r="I25" s="48">
        <v>0</v>
      </c>
      <c r="J25" s="48">
        <v>0</v>
      </c>
      <c r="K25" s="75"/>
      <c r="L25" s="48">
        <v>0</v>
      </c>
      <c r="M25" s="48">
        <v>0</v>
      </c>
      <c r="N25" s="74">
        <v>0</v>
      </c>
      <c r="O25" s="47">
        <v>0</v>
      </c>
    </row>
    <row r="26" spans="1:15" ht="15" customHeight="1">
      <c r="A26" s="58"/>
      <c r="B26" s="91"/>
      <c r="C26" s="55">
        <f t="shared" si="0"/>
        <v>0</v>
      </c>
      <c r="D26" s="46">
        <f t="shared" si="1"/>
        <v>0</v>
      </c>
      <c r="E26" s="75"/>
      <c r="F26" s="88">
        <v>0</v>
      </c>
      <c r="G26" s="48">
        <v>0</v>
      </c>
      <c r="H26" s="47">
        <v>0</v>
      </c>
      <c r="I26" s="48">
        <v>0</v>
      </c>
      <c r="J26" s="48">
        <v>0</v>
      </c>
      <c r="K26" s="75"/>
      <c r="L26" s="48">
        <v>0</v>
      </c>
      <c r="M26" s="48">
        <v>0</v>
      </c>
      <c r="N26" s="74">
        <v>0</v>
      </c>
      <c r="O26" s="47">
        <v>0</v>
      </c>
    </row>
    <row r="27" spans="1:15" ht="15" customHeight="1">
      <c r="A27" s="58"/>
      <c r="B27" s="91"/>
      <c r="C27" s="55">
        <f t="shared" si="0"/>
        <v>0</v>
      </c>
      <c r="D27" s="46">
        <f t="shared" si="1"/>
        <v>0</v>
      </c>
      <c r="E27" s="74"/>
      <c r="F27" s="88">
        <v>0</v>
      </c>
      <c r="G27" s="48">
        <v>0</v>
      </c>
      <c r="H27" s="47">
        <v>0</v>
      </c>
      <c r="I27" s="48">
        <v>0</v>
      </c>
      <c r="J27" s="48">
        <v>0</v>
      </c>
      <c r="K27" s="74"/>
      <c r="L27" s="48">
        <v>0</v>
      </c>
      <c r="M27" s="48">
        <v>0</v>
      </c>
      <c r="N27" s="74">
        <v>0</v>
      </c>
      <c r="O27" s="47">
        <v>0</v>
      </c>
    </row>
    <row r="28" spans="1:15" ht="15" customHeight="1">
      <c r="A28" s="51"/>
      <c r="B28" s="91"/>
      <c r="C28" s="55">
        <f t="shared" si="0"/>
        <v>0</v>
      </c>
      <c r="D28" s="46">
        <f t="shared" si="1"/>
        <v>0</v>
      </c>
      <c r="E28" s="74"/>
      <c r="F28" s="89">
        <v>0</v>
      </c>
      <c r="G28" s="48">
        <v>0</v>
      </c>
      <c r="H28" s="48">
        <v>0</v>
      </c>
      <c r="I28" s="48">
        <v>0</v>
      </c>
      <c r="J28" s="48">
        <v>0</v>
      </c>
      <c r="K28" s="74"/>
      <c r="L28" s="48">
        <v>0</v>
      </c>
      <c r="M28" s="48">
        <v>0</v>
      </c>
      <c r="N28" s="74">
        <v>0</v>
      </c>
      <c r="O28" s="47">
        <v>0</v>
      </c>
    </row>
    <row r="29" spans="1:15" ht="15" customHeight="1">
      <c r="A29" s="51"/>
      <c r="B29" s="91"/>
      <c r="C29" s="55">
        <f t="shared" si="0"/>
        <v>0</v>
      </c>
      <c r="D29" s="46">
        <f t="shared" si="1"/>
        <v>0</v>
      </c>
      <c r="E29" s="75"/>
      <c r="F29" s="89">
        <v>0</v>
      </c>
      <c r="G29" s="48">
        <v>0</v>
      </c>
      <c r="H29" s="48">
        <v>0</v>
      </c>
      <c r="I29" s="48">
        <v>0</v>
      </c>
      <c r="J29" s="48">
        <v>0</v>
      </c>
      <c r="K29" s="75"/>
      <c r="L29" s="48">
        <v>0</v>
      </c>
      <c r="M29" s="48">
        <v>0</v>
      </c>
      <c r="N29" s="74">
        <v>0</v>
      </c>
      <c r="O29" s="47">
        <v>0</v>
      </c>
    </row>
    <row r="30" spans="1:15" ht="15" customHeight="1">
      <c r="A30" s="58"/>
      <c r="B30" s="91"/>
      <c r="C30" s="55">
        <f t="shared" si="0"/>
        <v>0</v>
      </c>
      <c r="D30" s="46">
        <f t="shared" si="1"/>
        <v>0</v>
      </c>
      <c r="E30" s="74"/>
      <c r="F30" s="89">
        <v>0</v>
      </c>
      <c r="G30" s="48">
        <v>0</v>
      </c>
      <c r="H30" s="48">
        <v>0</v>
      </c>
      <c r="I30" s="48">
        <v>0</v>
      </c>
      <c r="J30" s="48">
        <v>0</v>
      </c>
      <c r="K30" s="74"/>
      <c r="L30" s="48">
        <v>0</v>
      </c>
      <c r="M30" s="48">
        <v>0</v>
      </c>
      <c r="N30" s="74">
        <v>0</v>
      </c>
      <c r="O30" s="47">
        <v>0</v>
      </c>
    </row>
    <row r="31" spans="1:15" ht="15" customHeight="1">
      <c r="A31" s="58"/>
      <c r="B31" s="91"/>
      <c r="C31" s="55">
        <f t="shared" si="0"/>
        <v>0</v>
      </c>
      <c r="D31" s="46">
        <f t="shared" si="1"/>
        <v>0</v>
      </c>
      <c r="E31" s="74"/>
      <c r="F31" s="89">
        <v>0</v>
      </c>
      <c r="G31" s="48">
        <v>0</v>
      </c>
      <c r="H31" s="48">
        <v>0</v>
      </c>
      <c r="I31" s="48">
        <v>0</v>
      </c>
      <c r="J31" s="48">
        <v>0</v>
      </c>
      <c r="K31" s="74"/>
      <c r="L31" s="48">
        <v>0</v>
      </c>
      <c r="M31" s="48">
        <v>0</v>
      </c>
      <c r="N31" s="74">
        <v>0</v>
      </c>
      <c r="O31" s="47">
        <v>0</v>
      </c>
    </row>
    <row r="32" spans="1:15" ht="15" customHeight="1">
      <c r="A32" s="58"/>
      <c r="B32" s="91"/>
      <c r="C32" s="55">
        <f t="shared" si="0"/>
        <v>0</v>
      </c>
      <c r="D32" s="46">
        <f t="shared" si="1"/>
        <v>0</v>
      </c>
      <c r="E32" s="75"/>
      <c r="F32" s="89">
        <v>0</v>
      </c>
      <c r="G32" s="48">
        <v>0</v>
      </c>
      <c r="H32" s="48">
        <v>0</v>
      </c>
      <c r="I32" s="48">
        <v>0</v>
      </c>
      <c r="J32" s="48">
        <v>0</v>
      </c>
      <c r="K32" s="75"/>
      <c r="L32" s="48">
        <v>0</v>
      </c>
      <c r="M32" s="48">
        <v>0</v>
      </c>
      <c r="N32" s="74">
        <v>0</v>
      </c>
      <c r="O32" s="47">
        <v>0</v>
      </c>
    </row>
    <row r="33" spans="1:15" ht="15" customHeight="1">
      <c r="A33" s="58"/>
      <c r="B33" s="91"/>
      <c r="C33" s="55">
        <f t="shared" si="0"/>
        <v>0</v>
      </c>
      <c r="D33" s="46">
        <f t="shared" si="1"/>
        <v>0</v>
      </c>
      <c r="E33" s="75"/>
      <c r="F33" s="89">
        <v>0</v>
      </c>
      <c r="G33" s="48">
        <v>0</v>
      </c>
      <c r="H33" s="48">
        <v>0</v>
      </c>
      <c r="I33" s="48">
        <v>0</v>
      </c>
      <c r="J33" s="48">
        <v>0</v>
      </c>
      <c r="K33" s="75"/>
      <c r="L33" s="48">
        <v>0</v>
      </c>
      <c r="M33" s="48">
        <v>0</v>
      </c>
      <c r="N33" s="74">
        <v>0</v>
      </c>
      <c r="O33" s="47">
        <v>0</v>
      </c>
    </row>
    <row r="34" spans="1:15" ht="15" customHeight="1">
      <c r="A34" s="58"/>
      <c r="B34" s="91"/>
      <c r="C34" s="55">
        <f t="shared" si="0"/>
        <v>0</v>
      </c>
      <c r="D34" s="46">
        <f t="shared" si="1"/>
        <v>0</v>
      </c>
      <c r="E34" s="75"/>
      <c r="F34" s="89">
        <v>0</v>
      </c>
      <c r="G34" s="48">
        <v>0</v>
      </c>
      <c r="H34" s="48">
        <v>0</v>
      </c>
      <c r="I34" s="48">
        <v>0</v>
      </c>
      <c r="J34" s="48">
        <v>0</v>
      </c>
      <c r="K34" s="75"/>
      <c r="L34" s="48">
        <v>0</v>
      </c>
      <c r="M34" s="48">
        <v>0</v>
      </c>
      <c r="N34" s="74">
        <v>0</v>
      </c>
      <c r="O34" s="47">
        <v>0</v>
      </c>
    </row>
    <row r="35" spans="1:15" ht="15" customHeight="1">
      <c r="A35" s="58"/>
      <c r="B35" s="91"/>
      <c r="C35" s="55">
        <f t="shared" si="0"/>
        <v>0</v>
      </c>
      <c r="D35" s="46">
        <f t="shared" si="1"/>
        <v>0</v>
      </c>
      <c r="E35" s="75"/>
      <c r="F35" s="89">
        <v>0</v>
      </c>
      <c r="G35" s="48">
        <v>0</v>
      </c>
      <c r="H35" s="48">
        <v>0</v>
      </c>
      <c r="I35" s="48">
        <v>0</v>
      </c>
      <c r="J35" s="48">
        <v>0</v>
      </c>
      <c r="K35" s="75"/>
      <c r="L35" s="48">
        <v>0</v>
      </c>
      <c r="M35" s="48">
        <v>0</v>
      </c>
      <c r="N35" s="74">
        <v>0</v>
      </c>
      <c r="O35" s="47">
        <v>0</v>
      </c>
    </row>
    <row r="36" spans="1:15" ht="15" customHeight="1">
      <c r="A36" s="58"/>
      <c r="B36" s="91"/>
      <c r="C36" s="55">
        <f t="shared" si="0"/>
        <v>0</v>
      </c>
      <c r="D36" s="46">
        <f t="shared" si="1"/>
        <v>0</v>
      </c>
      <c r="E36" s="74"/>
      <c r="F36" s="89">
        <v>0</v>
      </c>
      <c r="G36" s="48">
        <v>0</v>
      </c>
      <c r="H36" s="48">
        <v>0</v>
      </c>
      <c r="I36" s="48">
        <v>0</v>
      </c>
      <c r="J36" s="48">
        <v>0</v>
      </c>
      <c r="K36" s="74"/>
      <c r="L36" s="48">
        <v>0</v>
      </c>
      <c r="M36" s="48">
        <v>0</v>
      </c>
      <c r="N36" s="74">
        <v>0</v>
      </c>
      <c r="O36" s="47">
        <v>0</v>
      </c>
    </row>
    <row r="37" spans="1:15" ht="15" customHeight="1">
      <c r="A37" s="58"/>
      <c r="B37" s="91"/>
      <c r="C37" s="55">
        <f t="shared" si="0"/>
        <v>0</v>
      </c>
      <c r="D37" s="46">
        <f t="shared" si="1"/>
        <v>0</v>
      </c>
      <c r="E37" s="75"/>
      <c r="F37" s="89">
        <v>0</v>
      </c>
      <c r="G37" s="48">
        <v>0</v>
      </c>
      <c r="H37" s="48">
        <v>0</v>
      </c>
      <c r="I37" s="48">
        <v>0</v>
      </c>
      <c r="J37" s="48">
        <v>0</v>
      </c>
      <c r="K37" s="75"/>
      <c r="L37" s="48">
        <v>0</v>
      </c>
      <c r="M37" s="48">
        <v>0</v>
      </c>
      <c r="N37" s="74">
        <v>0</v>
      </c>
      <c r="O37" s="47">
        <v>0</v>
      </c>
    </row>
    <row r="38" spans="1:15" ht="15" customHeight="1">
      <c r="A38" s="58"/>
      <c r="B38" s="91"/>
      <c r="C38" s="55">
        <f t="shared" si="0"/>
        <v>0</v>
      </c>
      <c r="D38" s="46">
        <f t="shared" si="1"/>
        <v>0</v>
      </c>
      <c r="E38" s="74"/>
      <c r="F38" s="89">
        <v>0</v>
      </c>
      <c r="G38" s="48">
        <v>0</v>
      </c>
      <c r="H38" s="48">
        <v>0</v>
      </c>
      <c r="I38" s="48">
        <v>0</v>
      </c>
      <c r="J38" s="48">
        <v>0</v>
      </c>
      <c r="K38" s="74"/>
      <c r="L38" s="48">
        <v>0</v>
      </c>
      <c r="M38" s="48">
        <v>0</v>
      </c>
      <c r="N38" s="74">
        <v>0</v>
      </c>
      <c r="O38" s="47">
        <v>0</v>
      </c>
    </row>
    <row r="39" spans="1:15" ht="15" customHeight="1">
      <c r="A39" s="58"/>
      <c r="B39" s="91"/>
      <c r="C39" s="55">
        <f t="shared" si="0"/>
        <v>0</v>
      </c>
      <c r="D39" s="46">
        <f t="shared" si="1"/>
        <v>0</v>
      </c>
      <c r="E39" s="75"/>
      <c r="F39" s="89">
        <v>0</v>
      </c>
      <c r="G39" s="48">
        <v>0</v>
      </c>
      <c r="H39" s="48">
        <v>0</v>
      </c>
      <c r="I39" s="48">
        <v>0</v>
      </c>
      <c r="J39" s="48">
        <v>0</v>
      </c>
      <c r="K39" s="75"/>
      <c r="L39" s="48">
        <v>0</v>
      </c>
      <c r="M39" s="48">
        <v>0</v>
      </c>
      <c r="N39" s="74">
        <v>0</v>
      </c>
      <c r="O39" s="47">
        <v>0</v>
      </c>
    </row>
    <row r="40" spans="1:15" ht="15" customHeight="1">
      <c r="A40" s="58"/>
      <c r="B40" s="91"/>
      <c r="C40" s="55">
        <f t="shared" si="0"/>
        <v>0</v>
      </c>
      <c r="D40" s="46">
        <f t="shared" si="1"/>
        <v>0</v>
      </c>
      <c r="E40" s="74"/>
      <c r="F40" s="89">
        <v>0</v>
      </c>
      <c r="G40" s="48">
        <v>0</v>
      </c>
      <c r="H40" s="48">
        <v>0</v>
      </c>
      <c r="I40" s="48">
        <v>0</v>
      </c>
      <c r="J40" s="48">
        <v>0</v>
      </c>
      <c r="K40" s="74"/>
      <c r="L40" s="48">
        <v>0</v>
      </c>
      <c r="M40" s="48">
        <v>0</v>
      </c>
      <c r="N40" s="74">
        <v>0</v>
      </c>
      <c r="O40" s="47">
        <v>0</v>
      </c>
    </row>
    <row r="41" spans="1:15" ht="15" customHeight="1">
      <c r="A41" s="58"/>
      <c r="B41" s="91"/>
      <c r="C41" s="55">
        <f t="shared" si="0"/>
        <v>0</v>
      </c>
      <c r="D41" s="46">
        <f t="shared" si="1"/>
        <v>0</v>
      </c>
      <c r="E41" s="74"/>
      <c r="F41" s="89">
        <v>0</v>
      </c>
      <c r="G41" s="48">
        <v>0</v>
      </c>
      <c r="H41" s="48">
        <v>0</v>
      </c>
      <c r="I41" s="48">
        <v>0</v>
      </c>
      <c r="J41" s="48">
        <v>0</v>
      </c>
      <c r="K41" s="74"/>
      <c r="L41" s="48">
        <v>0</v>
      </c>
      <c r="M41" s="48">
        <v>0</v>
      </c>
      <c r="N41" s="74">
        <v>0</v>
      </c>
      <c r="O41" s="47">
        <v>0</v>
      </c>
    </row>
    <row r="42" spans="1:15" ht="15" customHeight="1">
      <c r="A42" s="58"/>
      <c r="B42" s="91"/>
      <c r="C42" s="55">
        <f t="shared" si="0"/>
        <v>0</v>
      </c>
      <c r="D42" s="46">
        <f t="shared" si="1"/>
        <v>0</v>
      </c>
      <c r="E42" s="74"/>
      <c r="F42" s="89">
        <v>0</v>
      </c>
      <c r="G42" s="48">
        <v>0</v>
      </c>
      <c r="H42" s="48">
        <v>0</v>
      </c>
      <c r="I42" s="48">
        <v>0</v>
      </c>
      <c r="J42" s="48">
        <v>0</v>
      </c>
      <c r="K42" s="74"/>
      <c r="L42" s="48">
        <v>0</v>
      </c>
      <c r="M42" s="48">
        <v>0</v>
      </c>
      <c r="N42" s="74">
        <v>0</v>
      </c>
      <c r="O42" s="47">
        <v>0</v>
      </c>
    </row>
    <row r="43" spans="1:15" ht="15" customHeight="1">
      <c r="A43" s="58"/>
      <c r="B43" s="91"/>
      <c r="C43" s="55">
        <f t="shared" si="0"/>
        <v>0</v>
      </c>
      <c r="D43" s="46">
        <f t="shared" si="1"/>
        <v>0</v>
      </c>
      <c r="E43" s="74"/>
      <c r="F43" s="89">
        <v>0</v>
      </c>
      <c r="G43" s="48">
        <v>0</v>
      </c>
      <c r="H43" s="48">
        <v>0</v>
      </c>
      <c r="I43" s="48">
        <v>0</v>
      </c>
      <c r="J43" s="48">
        <v>0</v>
      </c>
      <c r="K43" s="74"/>
      <c r="L43" s="48">
        <v>0</v>
      </c>
      <c r="M43" s="48">
        <v>0</v>
      </c>
      <c r="N43" s="74">
        <v>0</v>
      </c>
      <c r="O43" s="47">
        <v>0</v>
      </c>
    </row>
    <row r="44" spans="1:15" ht="15" customHeight="1">
      <c r="A44" s="58"/>
      <c r="B44" s="91"/>
      <c r="C44" s="55">
        <f t="shared" si="0"/>
        <v>0</v>
      </c>
      <c r="D44" s="46">
        <f t="shared" si="1"/>
        <v>0</v>
      </c>
      <c r="E44" s="74"/>
      <c r="F44" s="89">
        <v>0</v>
      </c>
      <c r="G44" s="48">
        <v>0</v>
      </c>
      <c r="H44" s="48">
        <v>0</v>
      </c>
      <c r="I44" s="48">
        <v>0</v>
      </c>
      <c r="J44" s="48">
        <v>0</v>
      </c>
      <c r="K44" s="74"/>
      <c r="L44" s="48">
        <v>0</v>
      </c>
      <c r="M44" s="48">
        <v>0</v>
      </c>
      <c r="N44" s="74">
        <v>0</v>
      </c>
      <c r="O44" s="47">
        <v>0</v>
      </c>
    </row>
    <row r="45" spans="1:15" ht="15" customHeight="1">
      <c r="A45" s="58"/>
      <c r="B45" s="91"/>
      <c r="C45" s="55">
        <f t="shared" si="0"/>
        <v>0</v>
      </c>
      <c r="D45" s="46">
        <f t="shared" si="1"/>
        <v>0</v>
      </c>
      <c r="E45" s="75"/>
      <c r="F45" s="89">
        <v>0</v>
      </c>
      <c r="G45" s="48">
        <v>0</v>
      </c>
      <c r="H45" s="48">
        <v>0</v>
      </c>
      <c r="I45" s="48">
        <v>0</v>
      </c>
      <c r="J45" s="48">
        <v>0</v>
      </c>
      <c r="K45" s="75"/>
      <c r="L45" s="48">
        <v>0</v>
      </c>
      <c r="M45" s="48">
        <v>0</v>
      </c>
      <c r="N45" s="74">
        <v>0</v>
      </c>
      <c r="O45" s="47">
        <v>0</v>
      </c>
    </row>
    <row r="46" spans="1:15" ht="15" customHeight="1">
      <c r="A46" s="58"/>
      <c r="B46" s="91"/>
      <c r="C46" s="55">
        <f t="shared" si="0"/>
        <v>0</v>
      </c>
      <c r="D46" s="46">
        <f t="shared" si="1"/>
        <v>0</v>
      </c>
      <c r="E46" s="75"/>
      <c r="F46" s="89">
        <v>0</v>
      </c>
      <c r="G46" s="48">
        <v>0</v>
      </c>
      <c r="H46" s="48">
        <v>0</v>
      </c>
      <c r="I46" s="48">
        <v>0</v>
      </c>
      <c r="J46" s="48">
        <v>0</v>
      </c>
      <c r="K46" s="75"/>
      <c r="L46" s="48">
        <v>0</v>
      </c>
      <c r="M46" s="48">
        <v>0</v>
      </c>
      <c r="N46" s="74">
        <v>0</v>
      </c>
      <c r="O46" s="47">
        <v>0</v>
      </c>
    </row>
    <row r="47" spans="1:15" ht="15" customHeight="1">
      <c r="A47" s="58"/>
      <c r="B47" s="91"/>
      <c r="C47" s="55">
        <f t="shared" si="0"/>
        <v>0</v>
      </c>
      <c r="D47" s="46">
        <f t="shared" si="1"/>
        <v>0</v>
      </c>
      <c r="E47" s="75"/>
      <c r="F47" s="89">
        <v>0</v>
      </c>
      <c r="G47" s="48">
        <v>0</v>
      </c>
      <c r="H47" s="48">
        <v>0</v>
      </c>
      <c r="I47" s="48">
        <v>0</v>
      </c>
      <c r="J47" s="48">
        <v>0</v>
      </c>
      <c r="K47" s="75"/>
      <c r="L47" s="48">
        <v>0</v>
      </c>
      <c r="M47" s="48">
        <v>0</v>
      </c>
      <c r="N47" s="74">
        <v>0</v>
      </c>
      <c r="O47" s="47">
        <v>0</v>
      </c>
    </row>
    <row r="48" spans="1:15" ht="15" customHeight="1">
      <c r="A48" s="58"/>
      <c r="B48" s="91"/>
      <c r="C48" s="55">
        <f t="shared" si="0"/>
        <v>0</v>
      </c>
      <c r="D48" s="46">
        <f t="shared" si="1"/>
        <v>0</v>
      </c>
      <c r="E48" s="74"/>
      <c r="F48" s="89">
        <v>0</v>
      </c>
      <c r="G48" s="48">
        <v>0</v>
      </c>
      <c r="H48" s="48">
        <v>0</v>
      </c>
      <c r="I48" s="48">
        <v>0</v>
      </c>
      <c r="J48" s="48">
        <v>0</v>
      </c>
      <c r="K48" s="74"/>
      <c r="L48" s="48">
        <v>0</v>
      </c>
      <c r="M48" s="48">
        <v>0</v>
      </c>
      <c r="N48" s="74">
        <v>0</v>
      </c>
      <c r="O48" s="47">
        <v>0</v>
      </c>
    </row>
    <row r="49" spans="1:15" ht="15" customHeight="1">
      <c r="A49" s="58"/>
      <c r="B49" s="91"/>
      <c r="C49" s="55">
        <f t="shared" si="0"/>
        <v>0</v>
      </c>
      <c r="D49" s="46">
        <f t="shared" si="1"/>
        <v>0</v>
      </c>
      <c r="E49" s="74"/>
      <c r="F49" s="89">
        <v>0</v>
      </c>
      <c r="G49" s="48">
        <v>0</v>
      </c>
      <c r="H49" s="48">
        <v>0</v>
      </c>
      <c r="I49" s="48">
        <v>0</v>
      </c>
      <c r="J49" s="48">
        <v>0</v>
      </c>
      <c r="K49" s="74"/>
      <c r="L49" s="48">
        <v>0</v>
      </c>
      <c r="M49" s="48">
        <v>0</v>
      </c>
      <c r="N49" s="74">
        <v>0</v>
      </c>
      <c r="O49" s="47">
        <v>0</v>
      </c>
    </row>
    <row r="50" spans="1:15" ht="15" customHeight="1">
      <c r="A50" s="58"/>
      <c r="B50" s="91"/>
      <c r="C50" s="55">
        <f t="shared" si="0"/>
        <v>0</v>
      </c>
      <c r="D50" s="46">
        <f t="shared" si="1"/>
        <v>0</v>
      </c>
      <c r="E50" s="74"/>
      <c r="F50" s="89">
        <v>0</v>
      </c>
      <c r="G50" s="48">
        <v>0</v>
      </c>
      <c r="H50" s="48">
        <v>0</v>
      </c>
      <c r="I50" s="48">
        <v>0</v>
      </c>
      <c r="J50" s="48">
        <v>0</v>
      </c>
      <c r="K50" s="74"/>
      <c r="L50" s="48">
        <v>0</v>
      </c>
      <c r="M50" s="48">
        <v>0</v>
      </c>
      <c r="N50" s="74">
        <v>0</v>
      </c>
      <c r="O50" s="47">
        <v>0</v>
      </c>
    </row>
    <row r="51" spans="1:15" ht="15" customHeight="1">
      <c r="A51" s="58"/>
      <c r="B51" s="91"/>
      <c r="C51" s="55">
        <f t="shared" si="0"/>
        <v>0</v>
      </c>
      <c r="D51" s="46">
        <f t="shared" si="1"/>
        <v>0</v>
      </c>
      <c r="E51" s="75"/>
      <c r="F51" s="89">
        <v>0</v>
      </c>
      <c r="G51" s="48">
        <v>0</v>
      </c>
      <c r="H51" s="48">
        <v>0</v>
      </c>
      <c r="I51" s="48">
        <v>0</v>
      </c>
      <c r="J51" s="48">
        <v>0</v>
      </c>
      <c r="K51" s="75"/>
      <c r="L51" s="48">
        <v>0</v>
      </c>
      <c r="M51" s="48">
        <v>0</v>
      </c>
      <c r="N51" s="74">
        <v>0</v>
      </c>
      <c r="O51" s="47">
        <v>0</v>
      </c>
    </row>
    <row r="52" spans="1:15" ht="15" customHeight="1">
      <c r="A52" s="58"/>
      <c r="B52" s="91"/>
      <c r="C52" s="55">
        <f t="shared" si="0"/>
        <v>0</v>
      </c>
      <c r="D52" s="46">
        <f t="shared" si="1"/>
        <v>0</v>
      </c>
      <c r="E52" s="74"/>
      <c r="F52" s="89">
        <v>0</v>
      </c>
      <c r="G52" s="48">
        <v>0</v>
      </c>
      <c r="H52" s="48">
        <v>0</v>
      </c>
      <c r="I52" s="48">
        <v>0</v>
      </c>
      <c r="J52" s="48">
        <v>0</v>
      </c>
      <c r="K52" s="74"/>
      <c r="L52" s="48">
        <v>0</v>
      </c>
      <c r="M52" s="48">
        <v>0</v>
      </c>
      <c r="N52" s="74">
        <v>0</v>
      </c>
      <c r="O52" s="47">
        <v>0</v>
      </c>
    </row>
    <row r="53" spans="1:15" ht="15" customHeight="1">
      <c r="A53" s="58"/>
      <c r="B53" s="91"/>
      <c r="C53" s="55">
        <f t="shared" si="0"/>
        <v>0</v>
      </c>
      <c r="D53" s="46">
        <f t="shared" si="1"/>
        <v>0</v>
      </c>
      <c r="E53" s="75"/>
      <c r="F53" s="89">
        <v>0</v>
      </c>
      <c r="G53" s="48">
        <v>0</v>
      </c>
      <c r="H53" s="48">
        <v>0</v>
      </c>
      <c r="I53" s="48">
        <v>0</v>
      </c>
      <c r="J53" s="48">
        <v>0</v>
      </c>
      <c r="K53" s="75"/>
      <c r="L53" s="48">
        <v>0</v>
      </c>
      <c r="M53" s="48">
        <v>0</v>
      </c>
      <c r="N53" s="74">
        <v>0</v>
      </c>
      <c r="O53" s="47">
        <v>0</v>
      </c>
    </row>
    <row r="54" spans="1:15" ht="15" customHeight="1">
      <c r="A54" s="58"/>
      <c r="B54" s="91"/>
      <c r="C54" s="55">
        <f t="shared" si="0"/>
        <v>0</v>
      </c>
      <c r="D54" s="46">
        <f t="shared" si="1"/>
        <v>0</v>
      </c>
      <c r="E54" s="74"/>
      <c r="F54" s="89">
        <v>0</v>
      </c>
      <c r="G54" s="48">
        <v>0</v>
      </c>
      <c r="H54" s="48">
        <v>0</v>
      </c>
      <c r="I54" s="48">
        <v>0</v>
      </c>
      <c r="J54" s="48">
        <v>0</v>
      </c>
      <c r="K54" s="74"/>
      <c r="L54" s="48">
        <v>0</v>
      </c>
      <c r="M54" s="48">
        <v>0</v>
      </c>
      <c r="N54" s="74">
        <v>0</v>
      </c>
      <c r="O54" s="47">
        <v>0</v>
      </c>
    </row>
    <row r="55" spans="1:15" ht="15" customHeight="1">
      <c r="A55" s="58"/>
      <c r="B55" s="91"/>
      <c r="C55" s="55">
        <f t="shared" si="0"/>
        <v>0</v>
      </c>
      <c r="D55" s="46">
        <f t="shared" si="1"/>
        <v>0</v>
      </c>
      <c r="E55" s="74"/>
      <c r="F55" s="89">
        <v>0</v>
      </c>
      <c r="G55" s="48">
        <v>0</v>
      </c>
      <c r="H55" s="48">
        <v>0</v>
      </c>
      <c r="I55" s="48">
        <v>0</v>
      </c>
      <c r="J55" s="48">
        <v>0</v>
      </c>
      <c r="K55" s="74"/>
      <c r="L55" s="48">
        <v>0</v>
      </c>
      <c r="M55" s="48">
        <v>0</v>
      </c>
      <c r="N55" s="74">
        <v>0</v>
      </c>
      <c r="O55" s="47">
        <v>0</v>
      </c>
    </row>
    <row r="56" spans="1:15" ht="15" customHeight="1">
      <c r="A56" s="58"/>
      <c r="B56" s="91"/>
      <c r="C56" s="55">
        <f t="shared" si="0"/>
        <v>0</v>
      </c>
      <c r="D56" s="46">
        <f t="shared" si="1"/>
        <v>0</v>
      </c>
      <c r="E56" s="74"/>
      <c r="F56" s="89">
        <v>0</v>
      </c>
      <c r="G56" s="48">
        <v>0</v>
      </c>
      <c r="H56" s="48">
        <v>0</v>
      </c>
      <c r="I56" s="48">
        <v>0</v>
      </c>
      <c r="J56" s="48">
        <v>0</v>
      </c>
      <c r="K56" s="74"/>
      <c r="L56" s="48">
        <v>0</v>
      </c>
      <c r="M56" s="48">
        <v>0</v>
      </c>
      <c r="N56" s="74">
        <v>0</v>
      </c>
      <c r="O56" s="47">
        <v>0</v>
      </c>
    </row>
    <row r="57" spans="1:15" ht="15" customHeight="1">
      <c r="A57" s="58"/>
      <c r="B57" s="91"/>
      <c r="C57" s="55">
        <f t="shared" si="0"/>
        <v>0</v>
      </c>
      <c r="D57" s="46">
        <f t="shared" si="1"/>
        <v>0</v>
      </c>
      <c r="E57" s="74"/>
      <c r="F57" s="89">
        <v>0</v>
      </c>
      <c r="G57" s="48">
        <v>0</v>
      </c>
      <c r="H57" s="48">
        <v>0</v>
      </c>
      <c r="I57" s="48">
        <v>0</v>
      </c>
      <c r="J57" s="48">
        <v>0</v>
      </c>
      <c r="K57" s="74"/>
      <c r="L57" s="48">
        <v>0</v>
      </c>
      <c r="M57" s="48">
        <v>0</v>
      </c>
      <c r="N57" s="74">
        <v>0</v>
      </c>
      <c r="O57" s="47">
        <v>0</v>
      </c>
    </row>
    <row r="58" spans="1:15" ht="15" customHeight="1">
      <c r="A58" s="58"/>
      <c r="B58" s="91"/>
      <c r="C58" s="55">
        <f t="shared" si="0"/>
        <v>0</v>
      </c>
      <c r="D58" s="46">
        <f t="shared" si="1"/>
        <v>0</v>
      </c>
      <c r="E58" s="75"/>
      <c r="F58" s="89">
        <v>0</v>
      </c>
      <c r="G58" s="48">
        <v>0</v>
      </c>
      <c r="H58" s="48">
        <v>0</v>
      </c>
      <c r="I58" s="48">
        <v>0</v>
      </c>
      <c r="J58" s="48">
        <v>0</v>
      </c>
      <c r="K58" s="75"/>
      <c r="L58" s="48">
        <v>0</v>
      </c>
      <c r="M58" s="48">
        <v>0</v>
      </c>
      <c r="N58" s="74">
        <v>0</v>
      </c>
      <c r="O58" s="47">
        <v>0</v>
      </c>
    </row>
    <row r="59" spans="1:15" ht="15" customHeight="1">
      <c r="A59" s="58"/>
      <c r="B59" s="91"/>
      <c r="C59" s="55">
        <f t="shared" si="0"/>
        <v>0</v>
      </c>
      <c r="D59" s="46">
        <f t="shared" si="1"/>
        <v>0</v>
      </c>
      <c r="E59" s="74"/>
      <c r="F59" s="89">
        <v>0</v>
      </c>
      <c r="G59" s="48">
        <v>0</v>
      </c>
      <c r="H59" s="48">
        <v>0</v>
      </c>
      <c r="I59" s="48">
        <v>0</v>
      </c>
      <c r="J59" s="48">
        <v>0</v>
      </c>
      <c r="K59" s="74"/>
      <c r="L59" s="48">
        <v>0</v>
      </c>
      <c r="M59" s="48">
        <v>0</v>
      </c>
      <c r="N59" s="74">
        <v>0</v>
      </c>
      <c r="O59" s="47">
        <v>0</v>
      </c>
    </row>
    <row r="60" spans="1:15" ht="15" customHeight="1">
      <c r="A60" s="58"/>
      <c r="B60" s="91"/>
      <c r="C60" s="55">
        <f t="shared" si="0"/>
        <v>0</v>
      </c>
      <c r="D60" s="46">
        <f t="shared" si="1"/>
        <v>0</v>
      </c>
      <c r="E60" s="74"/>
      <c r="F60" s="89">
        <v>0</v>
      </c>
      <c r="G60" s="48">
        <v>0</v>
      </c>
      <c r="H60" s="48">
        <v>0</v>
      </c>
      <c r="I60" s="48">
        <v>0</v>
      </c>
      <c r="J60" s="48">
        <v>0</v>
      </c>
      <c r="K60" s="74"/>
      <c r="L60" s="48">
        <v>0</v>
      </c>
      <c r="M60" s="48">
        <v>0</v>
      </c>
      <c r="N60" s="74">
        <v>0</v>
      </c>
      <c r="O60" s="47">
        <v>0</v>
      </c>
    </row>
    <row r="61" spans="1:15" ht="15" customHeight="1">
      <c r="A61" s="58"/>
      <c r="B61" s="91"/>
      <c r="C61" s="55">
        <f t="shared" si="0"/>
        <v>0</v>
      </c>
      <c r="D61" s="46">
        <f t="shared" si="1"/>
        <v>0</v>
      </c>
      <c r="E61" s="74"/>
      <c r="F61" s="89">
        <v>0</v>
      </c>
      <c r="G61" s="48">
        <v>0</v>
      </c>
      <c r="H61" s="48">
        <v>0</v>
      </c>
      <c r="I61" s="48">
        <v>0</v>
      </c>
      <c r="J61" s="48">
        <v>0</v>
      </c>
      <c r="K61" s="74"/>
      <c r="L61" s="48">
        <v>0</v>
      </c>
      <c r="M61" s="48">
        <v>0</v>
      </c>
      <c r="N61" s="74">
        <v>0</v>
      </c>
      <c r="O61" s="47">
        <v>0</v>
      </c>
    </row>
    <row r="62" spans="1:15" ht="15" customHeight="1">
      <c r="A62" s="58"/>
      <c r="B62" s="91"/>
      <c r="C62" s="55">
        <f t="shared" si="0"/>
        <v>0</v>
      </c>
      <c r="D62" s="46">
        <f t="shared" si="1"/>
        <v>0</v>
      </c>
      <c r="E62" s="75"/>
      <c r="F62" s="89">
        <v>0</v>
      </c>
      <c r="G62" s="48">
        <v>0</v>
      </c>
      <c r="H62" s="48">
        <v>0</v>
      </c>
      <c r="I62" s="48">
        <v>0</v>
      </c>
      <c r="J62" s="48">
        <v>0</v>
      </c>
      <c r="K62" s="75"/>
      <c r="L62" s="48">
        <v>0</v>
      </c>
      <c r="M62" s="48">
        <v>0</v>
      </c>
      <c r="N62" s="74">
        <v>0</v>
      </c>
      <c r="O62" s="47">
        <v>0</v>
      </c>
    </row>
    <row r="63" spans="1:15" ht="15" customHeight="1">
      <c r="A63" s="58"/>
      <c r="B63" s="91"/>
      <c r="C63" s="55">
        <f t="shared" si="0"/>
        <v>0</v>
      </c>
      <c r="D63" s="46">
        <f t="shared" si="1"/>
        <v>0</v>
      </c>
      <c r="E63" s="74"/>
      <c r="F63" s="89">
        <v>0</v>
      </c>
      <c r="G63" s="48">
        <v>0</v>
      </c>
      <c r="H63" s="48">
        <v>0</v>
      </c>
      <c r="I63" s="48">
        <v>0</v>
      </c>
      <c r="J63" s="48">
        <v>0</v>
      </c>
      <c r="K63" s="74"/>
      <c r="L63" s="48">
        <v>0</v>
      </c>
      <c r="M63" s="48">
        <v>0</v>
      </c>
      <c r="N63" s="74">
        <v>0</v>
      </c>
      <c r="O63" s="47">
        <v>0</v>
      </c>
    </row>
    <row r="64" spans="1:15" ht="15" customHeight="1">
      <c r="A64" s="58"/>
      <c r="B64" s="91"/>
      <c r="C64" s="55">
        <f t="shared" si="0"/>
        <v>0</v>
      </c>
      <c r="D64" s="46">
        <f t="shared" si="1"/>
        <v>0</v>
      </c>
      <c r="E64" s="75"/>
      <c r="F64" s="89">
        <v>0</v>
      </c>
      <c r="G64" s="48">
        <v>0</v>
      </c>
      <c r="H64" s="48">
        <v>0</v>
      </c>
      <c r="I64" s="48">
        <v>0</v>
      </c>
      <c r="J64" s="48">
        <v>0</v>
      </c>
      <c r="K64" s="75"/>
      <c r="L64" s="48">
        <v>0</v>
      </c>
      <c r="M64" s="48">
        <v>0</v>
      </c>
      <c r="N64" s="74">
        <v>0</v>
      </c>
      <c r="O64" s="47">
        <v>0</v>
      </c>
    </row>
    <row r="65" spans="1:15" ht="15.75">
      <c r="A65" s="58"/>
      <c r="B65" s="91"/>
      <c r="C65" s="55">
        <f t="shared" si="0"/>
        <v>0</v>
      </c>
      <c r="D65" s="46">
        <f t="shared" si="1"/>
        <v>0</v>
      </c>
      <c r="E65" s="74"/>
      <c r="F65" s="89">
        <v>0</v>
      </c>
      <c r="G65" s="48">
        <v>0</v>
      </c>
      <c r="H65" s="48">
        <v>0</v>
      </c>
      <c r="I65" s="48">
        <v>0</v>
      </c>
      <c r="J65" s="48">
        <v>0</v>
      </c>
      <c r="K65" s="74"/>
      <c r="L65" s="48">
        <v>0</v>
      </c>
      <c r="M65" s="48">
        <v>0</v>
      </c>
      <c r="N65" s="74">
        <v>0</v>
      </c>
      <c r="O65" s="47">
        <v>0</v>
      </c>
    </row>
    <row r="66" spans="1:15" ht="15.75">
      <c r="A66" s="58"/>
      <c r="B66" s="91"/>
      <c r="C66" s="55">
        <f t="shared" si="0"/>
        <v>0</v>
      </c>
      <c r="D66" s="46">
        <f t="shared" si="1"/>
        <v>0</v>
      </c>
      <c r="E66" s="74"/>
      <c r="F66" s="89">
        <v>0</v>
      </c>
      <c r="G66" s="48">
        <v>0</v>
      </c>
      <c r="H66" s="48">
        <v>0</v>
      </c>
      <c r="I66" s="48">
        <v>0</v>
      </c>
      <c r="J66" s="48">
        <v>0</v>
      </c>
      <c r="K66" s="74"/>
      <c r="L66" s="48">
        <v>0</v>
      </c>
      <c r="M66" s="48">
        <v>0</v>
      </c>
      <c r="N66" s="74">
        <v>0</v>
      </c>
      <c r="O66" s="47">
        <v>0</v>
      </c>
    </row>
    <row r="67" spans="1:15" ht="15.75">
      <c r="A67" s="58"/>
      <c r="B67" s="91"/>
      <c r="C67" s="55">
        <f t="shared" si="0"/>
        <v>0</v>
      </c>
      <c r="D67" s="46">
        <f t="shared" si="1"/>
        <v>0</v>
      </c>
      <c r="E67" s="74"/>
      <c r="F67" s="89">
        <v>0</v>
      </c>
      <c r="G67" s="48">
        <v>0</v>
      </c>
      <c r="H67" s="48">
        <v>0</v>
      </c>
      <c r="I67" s="48">
        <v>0</v>
      </c>
      <c r="J67" s="48">
        <v>0</v>
      </c>
      <c r="K67" s="74"/>
      <c r="L67" s="48">
        <v>0</v>
      </c>
      <c r="M67" s="48">
        <v>0</v>
      </c>
      <c r="N67" s="74">
        <v>0</v>
      </c>
      <c r="O67" s="47">
        <v>0</v>
      </c>
    </row>
    <row r="68" spans="1:15" ht="15.75">
      <c r="A68" s="58"/>
      <c r="B68" s="91"/>
      <c r="C68" s="55">
        <f t="shared" si="0"/>
        <v>0</v>
      </c>
      <c r="D68" s="46">
        <f t="shared" si="1"/>
        <v>0</v>
      </c>
      <c r="E68" s="74"/>
      <c r="F68" s="89">
        <v>0</v>
      </c>
      <c r="G68" s="48">
        <v>0</v>
      </c>
      <c r="H68" s="48">
        <v>0</v>
      </c>
      <c r="I68" s="48">
        <v>0</v>
      </c>
      <c r="J68" s="48">
        <v>0</v>
      </c>
      <c r="K68" s="74"/>
      <c r="L68" s="48">
        <v>0</v>
      </c>
      <c r="M68" s="48">
        <v>0</v>
      </c>
      <c r="N68" s="74">
        <v>0</v>
      </c>
      <c r="O68" s="47">
        <v>0</v>
      </c>
    </row>
    <row r="69" spans="1:15" ht="15.75">
      <c r="A69" s="58"/>
      <c r="B69" s="91"/>
      <c r="C69" s="55">
        <f t="shared" si="0"/>
        <v>0</v>
      </c>
      <c r="D69" s="46">
        <f t="shared" si="1"/>
        <v>0</v>
      </c>
      <c r="E69" s="74"/>
      <c r="F69" s="89">
        <v>0</v>
      </c>
      <c r="G69" s="48">
        <v>0</v>
      </c>
      <c r="H69" s="48">
        <v>0</v>
      </c>
      <c r="I69" s="48">
        <v>0</v>
      </c>
      <c r="J69" s="48">
        <v>0</v>
      </c>
      <c r="K69" s="74"/>
      <c r="L69" s="48">
        <v>0</v>
      </c>
      <c r="M69" s="48">
        <v>0</v>
      </c>
      <c r="N69" s="74">
        <v>0</v>
      </c>
      <c r="O69" s="47">
        <v>0</v>
      </c>
    </row>
    <row r="70" spans="1:15" ht="15.75">
      <c r="A70" s="58"/>
      <c r="B70" s="91"/>
      <c r="C70" s="55">
        <f t="shared" ref="C70:C81" si="2">(LARGE(F70:O70,1))+(LARGE(F70:O70,2))+(LARGE(F70:O70,3))+(LARGE(F70:O70,4))+(LARGE(F70:O70,5))+(LARGE(F70:O70,6))</f>
        <v>0</v>
      </c>
      <c r="D70" s="46">
        <f t="shared" si="1"/>
        <v>0</v>
      </c>
      <c r="E70" s="74"/>
      <c r="F70" s="89">
        <v>0</v>
      </c>
      <c r="G70" s="48">
        <v>0</v>
      </c>
      <c r="H70" s="48">
        <v>0</v>
      </c>
      <c r="I70" s="48">
        <v>0</v>
      </c>
      <c r="J70" s="48">
        <v>0</v>
      </c>
      <c r="K70" s="74"/>
      <c r="L70" s="48">
        <v>0</v>
      </c>
      <c r="M70" s="48">
        <v>0</v>
      </c>
      <c r="N70" s="74">
        <v>0</v>
      </c>
      <c r="O70" s="47">
        <v>0</v>
      </c>
    </row>
    <row r="71" spans="1:15" ht="15.75">
      <c r="A71" s="58"/>
      <c r="B71" s="91"/>
      <c r="C71" s="55">
        <f t="shared" si="2"/>
        <v>0</v>
      </c>
      <c r="D71" s="46">
        <f t="shared" si="1"/>
        <v>0</v>
      </c>
      <c r="E71" s="74"/>
      <c r="F71" s="89">
        <v>0</v>
      </c>
      <c r="G71" s="48">
        <v>0</v>
      </c>
      <c r="H71" s="48">
        <v>0</v>
      </c>
      <c r="I71" s="48">
        <v>0</v>
      </c>
      <c r="J71" s="48">
        <v>0</v>
      </c>
      <c r="K71" s="74"/>
      <c r="L71" s="48">
        <v>0</v>
      </c>
      <c r="M71" s="48">
        <v>0</v>
      </c>
      <c r="N71" s="74">
        <v>0</v>
      </c>
      <c r="O71" s="47">
        <v>0</v>
      </c>
    </row>
    <row r="72" spans="1:15" ht="15.75">
      <c r="A72" s="58"/>
      <c r="B72" s="91"/>
      <c r="C72" s="55">
        <f t="shared" si="2"/>
        <v>0</v>
      </c>
      <c r="D72" s="46">
        <f t="shared" ref="D72:D81" si="3">E72+F72+G72+H72+I72+J72+K72+L72+M72+N72+O72</f>
        <v>0</v>
      </c>
      <c r="E72" s="74"/>
      <c r="F72" s="89">
        <v>0</v>
      </c>
      <c r="G72" s="48">
        <v>0</v>
      </c>
      <c r="H72" s="48">
        <v>0</v>
      </c>
      <c r="I72" s="48">
        <v>0</v>
      </c>
      <c r="J72" s="48">
        <v>0</v>
      </c>
      <c r="K72" s="74"/>
      <c r="L72" s="48">
        <v>0</v>
      </c>
      <c r="M72" s="48">
        <v>0</v>
      </c>
      <c r="N72" s="74">
        <v>0</v>
      </c>
      <c r="O72" s="47">
        <v>0</v>
      </c>
    </row>
    <row r="73" spans="1:15" ht="15.75">
      <c r="A73" s="58"/>
      <c r="B73" s="91"/>
      <c r="C73" s="55">
        <f t="shared" si="2"/>
        <v>0</v>
      </c>
      <c r="D73" s="46">
        <f t="shared" si="3"/>
        <v>0</v>
      </c>
      <c r="E73" s="74"/>
      <c r="F73" s="89">
        <v>0</v>
      </c>
      <c r="G73" s="48">
        <v>0</v>
      </c>
      <c r="H73" s="48">
        <v>0</v>
      </c>
      <c r="I73" s="48">
        <v>0</v>
      </c>
      <c r="J73" s="48">
        <v>0</v>
      </c>
      <c r="K73" s="74"/>
      <c r="L73" s="48">
        <v>0</v>
      </c>
      <c r="M73" s="48">
        <v>0</v>
      </c>
      <c r="N73" s="74">
        <v>0</v>
      </c>
      <c r="O73" s="47">
        <v>0</v>
      </c>
    </row>
    <row r="74" spans="1:15" ht="15.75">
      <c r="A74" s="58"/>
      <c r="B74" s="91"/>
      <c r="C74" s="55">
        <f t="shared" si="2"/>
        <v>0</v>
      </c>
      <c r="D74" s="46">
        <f t="shared" si="3"/>
        <v>0</v>
      </c>
      <c r="E74" s="74"/>
      <c r="F74" s="89">
        <v>0</v>
      </c>
      <c r="G74" s="48">
        <v>0</v>
      </c>
      <c r="H74" s="48">
        <v>0</v>
      </c>
      <c r="I74" s="48">
        <v>0</v>
      </c>
      <c r="J74" s="48">
        <v>0</v>
      </c>
      <c r="K74" s="74"/>
      <c r="L74" s="48">
        <v>0</v>
      </c>
      <c r="M74" s="48">
        <v>0</v>
      </c>
      <c r="N74" s="74">
        <v>0</v>
      </c>
      <c r="O74" s="47">
        <v>0</v>
      </c>
    </row>
    <row r="75" spans="1:15" ht="15.75">
      <c r="A75" s="58"/>
      <c r="B75" s="91"/>
      <c r="C75" s="55">
        <f t="shared" si="2"/>
        <v>0</v>
      </c>
      <c r="D75" s="46">
        <f t="shared" si="3"/>
        <v>0</v>
      </c>
      <c r="E75" s="74"/>
      <c r="F75" s="89">
        <v>0</v>
      </c>
      <c r="G75" s="48">
        <v>0</v>
      </c>
      <c r="H75" s="48">
        <v>0</v>
      </c>
      <c r="I75" s="48">
        <v>0</v>
      </c>
      <c r="J75" s="48">
        <v>0</v>
      </c>
      <c r="K75" s="74"/>
      <c r="L75" s="48">
        <v>0</v>
      </c>
      <c r="M75" s="48">
        <v>0</v>
      </c>
      <c r="N75" s="74">
        <v>0</v>
      </c>
      <c r="O75" s="47">
        <v>0</v>
      </c>
    </row>
    <row r="76" spans="1:15" ht="15.75">
      <c r="A76" s="58"/>
      <c r="B76" s="68"/>
      <c r="C76" s="55">
        <f t="shared" si="2"/>
        <v>0</v>
      </c>
      <c r="D76" s="46">
        <f t="shared" si="3"/>
        <v>0</v>
      </c>
      <c r="E76" s="74"/>
      <c r="F76" s="89">
        <v>0</v>
      </c>
      <c r="G76" s="48">
        <v>0</v>
      </c>
      <c r="H76" s="48">
        <v>0</v>
      </c>
      <c r="I76" s="48">
        <v>0</v>
      </c>
      <c r="J76" s="48">
        <v>0</v>
      </c>
      <c r="K76" s="74"/>
      <c r="L76" s="48">
        <v>0</v>
      </c>
      <c r="M76" s="48">
        <v>0</v>
      </c>
      <c r="N76" s="74">
        <v>0</v>
      </c>
      <c r="O76" s="47">
        <v>0</v>
      </c>
    </row>
    <row r="77" spans="1:15" ht="15.75">
      <c r="A77" s="58"/>
      <c r="B77" s="68"/>
      <c r="C77" s="55">
        <f t="shared" si="2"/>
        <v>0</v>
      </c>
      <c r="D77" s="46">
        <f t="shared" si="3"/>
        <v>0</v>
      </c>
      <c r="E77" s="74"/>
      <c r="F77" s="89">
        <v>0</v>
      </c>
      <c r="G77" s="48">
        <v>0</v>
      </c>
      <c r="H77" s="48">
        <v>0</v>
      </c>
      <c r="I77" s="48">
        <v>0</v>
      </c>
      <c r="J77" s="48">
        <v>0</v>
      </c>
      <c r="K77" s="74"/>
      <c r="L77" s="48">
        <v>0</v>
      </c>
      <c r="M77" s="48">
        <v>0</v>
      </c>
      <c r="N77" s="74">
        <v>0</v>
      </c>
      <c r="O77" s="47">
        <v>0</v>
      </c>
    </row>
    <row r="78" spans="1:15" ht="15.75">
      <c r="A78" s="58"/>
      <c r="B78" s="68"/>
      <c r="C78" s="55">
        <f t="shared" si="2"/>
        <v>0</v>
      </c>
      <c r="D78" s="46">
        <f t="shared" si="3"/>
        <v>0</v>
      </c>
      <c r="E78" s="74"/>
      <c r="F78" s="89">
        <v>0</v>
      </c>
      <c r="G78" s="48">
        <v>0</v>
      </c>
      <c r="H78" s="48">
        <v>0</v>
      </c>
      <c r="I78" s="48">
        <v>0</v>
      </c>
      <c r="J78" s="48">
        <v>0</v>
      </c>
      <c r="K78" s="74"/>
      <c r="L78" s="48">
        <v>0</v>
      </c>
      <c r="M78" s="48">
        <v>0</v>
      </c>
      <c r="N78" s="74">
        <v>0</v>
      </c>
      <c r="O78" s="47">
        <v>0</v>
      </c>
    </row>
    <row r="79" spans="1:15" ht="15.75">
      <c r="A79" s="58"/>
      <c r="B79" s="68"/>
      <c r="C79" s="55">
        <f t="shared" si="2"/>
        <v>0</v>
      </c>
      <c r="D79" s="46">
        <f t="shared" si="3"/>
        <v>0</v>
      </c>
      <c r="E79" s="74"/>
      <c r="F79" s="89">
        <v>0</v>
      </c>
      <c r="G79" s="48">
        <v>0</v>
      </c>
      <c r="H79" s="48">
        <v>0</v>
      </c>
      <c r="I79" s="48">
        <v>0</v>
      </c>
      <c r="J79" s="48">
        <v>0</v>
      </c>
      <c r="K79" s="74"/>
      <c r="L79" s="48">
        <v>0</v>
      </c>
      <c r="M79" s="48">
        <v>0</v>
      </c>
      <c r="N79" s="74">
        <v>0</v>
      </c>
      <c r="O79" s="47">
        <v>0</v>
      </c>
    </row>
    <row r="80" spans="1:15" ht="15.75">
      <c r="A80" s="58"/>
      <c r="B80" s="68"/>
      <c r="C80" s="55">
        <f t="shared" si="2"/>
        <v>0</v>
      </c>
      <c r="D80" s="46">
        <f t="shared" si="3"/>
        <v>0</v>
      </c>
      <c r="E80" s="74"/>
      <c r="F80" s="89">
        <v>0</v>
      </c>
      <c r="G80" s="48">
        <v>0</v>
      </c>
      <c r="H80" s="48">
        <v>0</v>
      </c>
      <c r="I80" s="48">
        <v>0</v>
      </c>
      <c r="J80" s="48">
        <v>0</v>
      </c>
      <c r="K80" s="74"/>
      <c r="L80" s="48">
        <v>0</v>
      </c>
      <c r="M80" s="48">
        <v>0</v>
      </c>
      <c r="N80" s="74">
        <v>0</v>
      </c>
      <c r="O80" s="47">
        <v>0</v>
      </c>
    </row>
    <row r="81" spans="1:15" ht="15.75">
      <c r="A81" s="58"/>
      <c r="B81" s="68"/>
      <c r="C81" s="55">
        <f t="shared" si="2"/>
        <v>0</v>
      </c>
      <c r="D81" s="46">
        <f t="shared" si="3"/>
        <v>0</v>
      </c>
      <c r="E81" s="74"/>
      <c r="F81" s="89">
        <v>0</v>
      </c>
      <c r="G81" s="48">
        <v>0</v>
      </c>
      <c r="H81" s="48">
        <v>0</v>
      </c>
      <c r="I81" s="48">
        <v>0</v>
      </c>
      <c r="J81" s="48">
        <v>0</v>
      </c>
      <c r="K81" s="74"/>
      <c r="L81" s="48">
        <v>0</v>
      </c>
      <c r="M81" s="48">
        <v>0</v>
      </c>
      <c r="N81" s="74">
        <v>0</v>
      </c>
      <c r="O81" s="47">
        <v>0</v>
      </c>
    </row>
    <row r="82" spans="1:15" ht="15.75">
      <c r="A82" s="58"/>
      <c r="B82" s="68"/>
      <c r="C82" s="55"/>
      <c r="D82" s="46"/>
      <c r="E82" s="75" t="s">
        <v>45</v>
      </c>
      <c r="F82" s="89">
        <v>0</v>
      </c>
      <c r="G82" s="48">
        <v>0</v>
      </c>
      <c r="H82" s="48">
        <v>0</v>
      </c>
      <c r="I82" s="48">
        <v>0</v>
      </c>
      <c r="J82" s="48">
        <v>0</v>
      </c>
      <c r="K82" s="75" t="s">
        <v>47</v>
      </c>
      <c r="L82" s="48">
        <v>0</v>
      </c>
      <c r="M82" s="48">
        <v>0</v>
      </c>
      <c r="N82" s="75" t="s">
        <v>49</v>
      </c>
      <c r="O82" s="47">
        <v>0</v>
      </c>
    </row>
    <row r="83" spans="1:15" ht="15.75">
      <c r="A83" s="58"/>
      <c r="B83" s="68"/>
      <c r="C83" s="55"/>
      <c r="D83" s="46"/>
      <c r="E83" s="75" t="s">
        <v>46</v>
      </c>
      <c r="F83" s="89">
        <v>0</v>
      </c>
      <c r="G83" s="48">
        <v>0</v>
      </c>
      <c r="H83" s="48">
        <v>0</v>
      </c>
      <c r="I83" s="48">
        <v>0</v>
      </c>
      <c r="J83" s="48">
        <v>0</v>
      </c>
      <c r="K83" s="75" t="s">
        <v>48</v>
      </c>
      <c r="L83" s="48">
        <v>0</v>
      </c>
      <c r="M83" s="48">
        <v>0</v>
      </c>
      <c r="N83" s="75" t="s">
        <v>50</v>
      </c>
      <c r="O83" s="47">
        <v>0</v>
      </c>
    </row>
    <row r="84" spans="1:15" ht="15.75">
      <c r="A84" s="51"/>
      <c r="B84" s="68"/>
      <c r="C84" s="54"/>
      <c r="D84" s="46"/>
      <c r="E84" s="75" t="s">
        <v>52</v>
      </c>
      <c r="F84" s="89">
        <v>0</v>
      </c>
      <c r="G84" s="48">
        <v>0</v>
      </c>
      <c r="H84" s="48">
        <v>0</v>
      </c>
      <c r="I84" s="48">
        <v>0</v>
      </c>
      <c r="J84" s="48">
        <v>0</v>
      </c>
      <c r="K84" s="75" t="s">
        <v>52</v>
      </c>
      <c r="L84" s="48">
        <v>0</v>
      </c>
      <c r="M84" s="48">
        <v>0</v>
      </c>
      <c r="N84" s="75" t="s">
        <v>51</v>
      </c>
      <c r="O84" s="47">
        <v>0</v>
      </c>
    </row>
  </sheetData>
  <autoFilter ref="A5:O35"/>
  <mergeCells count="2">
    <mergeCell ref="C2:D2"/>
    <mergeCell ref="F2:G2"/>
  </mergeCells>
  <phoneticPr fontId="2" type="noConversion"/>
  <pageMargins left="0.74803149606299213" right="0.74803149606299213" top="0.98425196850393704" bottom="0.98425196850393704" header="0.51181102362204722" footer="0.51181102362204722"/>
  <pageSetup paperSize="9" scale="48" orientation="landscape" horizontalDpi="4294967292" verticalDpi="4294967292" r:id="rId1"/>
  <headerFooter alignWithMargins="0"/>
</worksheet>
</file>

<file path=xl/worksheets/sheet16.xml><?xml version="1.0" encoding="utf-8"?>
<worksheet xmlns="http://schemas.openxmlformats.org/spreadsheetml/2006/main" xmlns:r="http://schemas.openxmlformats.org/officeDocument/2006/relationships">
  <sheetPr>
    <tabColor theme="4" tint="-0.249977111117893"/>
    <pageSetUpPr fitToPage="1"/>
  </sheetPr>
  <dimension ref="A1:Y136"/>
  <sheetViews>
    <sheetView workbookViewId="0">
      <selection activeCell="A6" sqref="A6"/>
    </sheetView>
  </sheetViews>
  <sheetFormatPr defaultColWidth="8.85546875" defaultRowHeight="12.75"/>
  <cols>
    <col min="1" max="1" width="19.5703125" style="218" bestFit="1" customWidth="1"/>
    <col min="2" max="2" width="15.5703125" style="99" customWidth="1"/>
    <col min="3" max="3" width="25.140625" style="99" customWidth="1"/>
    <col min="4" max="4" width="19.42578125" style="99" bestFit="1" customWidth="1"/>
    <col min="5" max="5" width="24.7109375" style="108" bestFit="1" customWidth="1"/>
    <col min="6" max="13" width="19.28515625" style="108" customWidth="1"/>
    <col min="14" max="14" width="14.5703125" style="108" customWidth="1"/>
    <col min="15" max="15" width="16.7109375" style="108" bestFit="1" customWidth="1"/>
    <col min="16" max="16" width="12.5703125" style="99" customWidth="1"/>
    <col min="17" max="17" width="18.85546875" style="99" bestFit="1" customWidth="1"/>
    <col min="18" max="18" width="12.5703125" style="99" customWidth="1"/>
    <col min="19" max="19" width="16.7109375" style="99" bestFit="1" customWidth="1"/>
    <col min="20" max="20" width="12.5703125" style="99" customWidth="1"/>
    <col min="21" max="21" width="18.85546875" style="99" bestFit="1" customWidth="1"/>
    <col min="22" max="22" width="12.5703125" style="99" customWidth="1"/>
    <col min="23" max="23" width="16" style="99" customWidth="1"/>
    <col min="24" max="24" width="12.5703125" style="99" customWidth="1"/>
    <col min="25" max="25" width="18.85546875" style="99" bestFit="1" customWidth="1"/>
    <col min="26" max="37" width="12.5703125" style="99" customWidth="1"/>
    <col min="38" max="16384" width="8.85546875" style="99"/>
  </cols>
  <sheetData>
    <row r="1" spans="1:15" ht="15" customHeight="1"/>
    <row r="2" spans="1:15" ht="19.5">
      <c r="A2" s="223" t="s">
        <v>6</v>
      </c>
      <c r="B2" s="243" t="s">
        <v>95</v>
      </c>
      <c r="C2" s="243"/>
      <c r="F2" s="244"/>
      <c r="G2" s="244"/>
    </row>
    <row r="3" spans="1:15" ht="15" customHeight="1"/>
    <row r="4" spans="1:15" ht="15" customHeight="1">
      <c r="B4" s="10"/>
      <c r="D4" s="138"/>
    </row>
    <row r="5" spans="1:15" s="104" customFormat="1" ht="15" customHeight="1">
      <c r="A5" s="107" t="s">
        <v>1252</v>
      </c>
      <c r="B5" s="107" t="s">
        <v>9</v>
      </c>
      <c r="C5" s="70" t="s">
        <v>8</v>
      </c>
      <c r="D5" s="70" t="s">
        <v>5</v>
      </c>
      <c r="E5" s="107" t="s">
        <v>10</v>
      </c>
      <c r="F5" s="151" t="s">
        <v>152</v>
      </c>
      <c r="G5" s="152" t="s">
        <v>153</v>
      </c>
      <c r="H5" s="153" t="s">
        <v>51</v>
      </c>
      <c r="I5" s="159" t="s">
        <v>154</v>
      </c>
      <c r="J5" s="155" t="s">
        <v>155</v>
      </c>
      <c r="K5" s="160" t="s">
        <v>156</v>
      </c>
    </row>
    <row r="6" spans="1:15" ht="15" customHeight="1">
      <c r="A6" s="222" t="s">
        <v>1174</v>
      </c>
      <c r="B6" s="58" t="s">
        <v>47</v>
      </c>
      <c r="C6" s="163" t="s">
        <v>107</v>
      </c>
      <c r="D6" s="166">
        <f t="shared" ref="D6:D40" si="0">SUM(F6:K6)</f>
        <v>184</v>
      </c>
      <c r="E6" s="157">
        <f t="shared" ref="E6:E40" si="1">SUM(F6:K6)-MIN(F6:K6)</f>
        <v>163</v>
      </c>
      <c r="F6" s="118">
        <f t="shared" ref="F6:F40" si="2">IFERROR(VLOOKUP(C6,$C$93:$D$134,2,FALSE),0)</f>
        <v>35</v>
      </c>
      <c r="G6" s="118">
        <f t="shared" ref="G6:G40" si="3">IFERROR(VLOOKUP(C6,$G$93:$H$134,2,FALSE),0)</f>
        <v>24</v>
      </c>
      <c r="H6" s="118">
        <f t="shared" ref="H6:H40" si="4">IFERROR(VLOOKUP(C6,$K$93:$L$134,2,FALSE),0)</f>
        <v>40</v>
      </c>
      <c r="I6" s="118">
        <f t="shared" ref="I6:I40" si="5">IFERROR(VLOOKUP(C6,$O$93:$P$134,2,FALSE),0)</f>
        <v>28</v>
      </c>
      <c r="J6" s="118">
        <f t="shared" ref="J6:J40" si="6">IFERROR(VLOOKUP(C6,$S$93:$T$134,2,FALSE),0)</f>
        <v>21</v>
      </c>
      <c r="K6" s="213">
        <f t="shared" ref="K6:K40" si="7">IFERROR(VLOOKUP(C6,$W$93:$X$134,2,FALSE),0)</f>
        <v>36</v>
      </c>
      <c r="L6" s="99"/>
      <c r="M6" s="99"/>
      <c r="N6" s="99"/>
      <c r="O6" s="99"/>
    </row>
    <row r="7" spans="1:15" ht="15" customHeight="1">
      <c r="A7" s="222" t="s">
        <v>1175</v>
      </c>
      <c r="B7" s="58" t="s">
        <v>47</v>
      </c>
      <c r="C7" s="94" t="s">
        <v>142</v>
      </c>
      <c r="D7" s="166">
        <f t="shared" si="0"/>
        <v>170</v>
      </c>
      <c r="E7" s="157">
        <f t="shared" si="1"/>
        <v>149</v>
      </c>
      <c r="F7" s="118">
        <f t="shared" si="2"/>
        <v>28</v>
      </c>
      <c r="G7" s="118">
        <f t="shared" si="3"/>
        <v>25</v>
      </c>
      <c r="H7" s="118">
        <f t="shared" si="4"/>
        <v>38</v>
      </c>
      <c r="I7" s="118">
        <f t="shared" si="5"/>
        <v>21</v>
      </c>
      <c r="J7" s="118">
        <f t="shared" si="6"/>
        <v>37</v>
      </c>
      <c r="K7" s="213">
        <f t="shared" si="7"/>
        <v>21</v>
      </c>
      <c r="L7" s="99"/>
      <c r="M7" s="99"/>
      <c r="N7" s="99"/>
      <c r="O7" s="99"/>
    </row>
    <row r="8" spans="1:15" ht="15" customHeight="1">
      <c r="A8" s="222" t="s">
        <v>1176</v>
      </c>
      <c r="B8" s="58" t="s">
        <v>47</v>
      </c>
      <c r="C8" s="163" t="s">
        <v>143</v>
      </c>
      <c r="D8" s="166">
        <f t="shared" si="0"/>
        <v>145</v>
      </c>
      <c r="E8" s="157">
        <f t="shared" si="1"/>
        <v>124</v>
      </c>
      <c r="F8" s="118">
        <f t="shared" si="2"/>
        <v>26</v>
      </c>
      <c r="G8" s="118">
        <f t="shared" si="3"/>
        <v>21</v>
      </c>
      <c r="H8" s="118">
        <f t="shared" si="4"/>
        <v>27</v>
      </c>
      <c r="I8" s="118">
        <f t="shared" si="5"/>
        <v>24</v>
      </c>
      <c r="J8" s="118">
        <f t="shared" si="6"/>
        <v>25</v>
      </c>
      <c r="K8" s="213">
        <f t="shared" si="7"/>
        <v>22</v>
      </c>
      <c r="L8" s="99"/>
      <c r="M8" s="99"/>
      <c r="N8" s="99"/>
      <c r="O8" s="99"/>
    </row>
    <row r="9" spans="1:15" ht="15" customHeight="1">
      <c r="A9" s="222" t="s">
        <v>1177</v>
      </c>
      <c r="B9" s="58" t="s">
        <v>249</v>
      </c>
      <c r="C9" s="163" t="s">
        <v>63</v>
      </c>
      <c r="D9" s="166">
        <f t="shared" si="0"/>
        <v>121</v>
      </c>
      <c r="E9" s="157">
        <f t="shared" si="1"/>
        <v>121</v>
      </c>
      <c r="F9" s="118">
        <f t="shared" si="2"/>
        <v>0</v>
      </c>
      <c r="G9" s="118">
        <f t="shared" si="3"/>
        <v>31</v>
      </c>
      <c r="H9" s="118">
        <f t="shared" si="4"/>
        <v>0</v>
      </c>
      <c r="I9" s="118">
        <f t="shared" si="5"/>
        <v>19</v>
      </c>
      <c r="J9" s="118">
        <f t="shared" si="6"/>
        <v>32</v>
      </c>
      <c r="K9" s="213">
        <f t="shared" si="7"/>
        <v>39</v>
      </c>
      <c r="L9" s="99"/>
      <c r="M9" s="99"/>
      <c r="N9" s="99"/>
      <c r="O9" s="99"/>
    </row>
    <row r="10" spans="1:15" ht="15" customHeight="1">
      <c r="A10" s="222" t="s">
        <v>1178</v>
      </c>
      <c r="B10" s="58" t="s">
        <v>47</v>
      </c>
      <c r="C10" s="94" t="s">
        <v>91</v>
      </c>
      <c r="D10" s="166">
        <f t="shared" si="0"/>
        <v>93</v>
      </c>
      <c r="E10" s="157">
        <f t="shared" si="1"/>
        <v>93</v>
      </c>
      <c r="F10" s="118">
        <f t="shared" si="2"/>
        <v>20</v>
      </c>
      <c r="G10" s="118">
        <f t="shared" si="3"/>
        <v>0</v>
      </c>
      <c r="H10" s="118">
        <f t="shared" si="4"/>
        <v>0</v>
      </c>
      <c r="I10" s="118">
        <f t="shared" si="5"/>
        <v>18</v>
      </c>
      <c r="J10" s="118">
        <f t="shared" si="6"/>
        <v>28</v>
      </c>
      <c r="K10" s="213">
        <f t="shared" si="7"/>
        <v>27</v>
      </c>
      <c r="L10" s="99"/>
      <c r="M10" s="99"/>
      <c r="N10" s="99"/>
      <c r="O10" s="99"/>
    </row>
    <row r="11" spans="1:15" ht="15" customHeight="1">
      <c r="A11" s="222" t="s">
        <v>1179</v>
      </c>
      <c r="B11" s="58" t="s">
        <v>47</v>
      </c>
      <c r="C11" s="94" t="s">
        <v>207</v>
      </c>
      <c r="D11" s="166">
        <f t="shared" si="0"/>
        <v>85</v>
      </c>
      <c r="E11" s="157">
        <f t="shared" si="1"/>
        <v>85</v>
      </c>
      <c r="F11" s="118">
        <f t="shared" si="2"/>
        <v>31</v>
      </c>
      <c r="G11" s="118">
        <f t="shared" si="3"/>
        <v>23</v>
      </c>
      <c r="H11" s="118">
        <f t="shared" si="4"/>
        <v>31</v>
      </c>
      <c r="I11" s="118">
        <f t="shared" si="5"/>
        <v>0</v>
      </c>
      <c r="J11" s="118">
        <f t="shared" si="6"/>
        <v>0</v>
      </c>
      <c r="K11" s="213">
        <f t="shared" si="7"/>
        <v>0</v>
      </c>
      <c r="L11" s="99"/>
      <c r="M11" s="99"/>
      <c r="N11" s="99"/>
      <c r="O11" s="99"/>
    </row>
    <row r="12" spans="1:15" ht="15" customHeight="1">
      <c r="A12" s="222" t="s">
        <v>1180</v>
      </c>
      <c r="B12" s="58" t="s">
        <v>249</v>
      </c>
      <c r="C12" s="163" t="s">
        <v>211</v>
      </c>
      <c r="D12" s="166">
        <f t="shared" si="0"/>
        <v>83</v>
      </c>
      <c r="E12" s="157">
        <f t="shared" si="1"/>
        <v>83</v>
      </c>
      <c r="F12" s="118">
        <f t="shared" si="2"/>
        <v>23</v>
      </c>
      <c r="G12" s="118">
        <f t="shared" si="3"/>
        <v>18</v>
      </c>
      <c r="H12" s="118">
        <f t="shared" si="4"/>
        <v>26</v>
      </c>
      <c r="I12" s="118">
        <f t="shared" si="5"/>
        <v>0</v>
      </c>
      <c r="J12" s="118">
        <f t="shared" si="6"/>
        <v>16</v>
      </c>
      <c r="K12" s="213">
        <f t="shared" si="7"/>
        <v>0</v>
      </c>
      <c r="L12" s="99"/>
      <c r="M12" s="99"/>
      <c r="N12" s="99"/>
      <c r="O12" s="99"/>
    </row>
    <row r="13" spans="1:15" ht="15" customHeight="1">
      <c r="A13" s="222" t="s">
        <v>1181</v>
      </c>
      <c r="B13" s="58" t="s">
        <v>47</v>
      </c>
      <c r="C13" s="163" t="s">
        <v>108</v>
      </c>
      <c r="D13" s="166">
        <f t="shared" si="0"/>
        <v>78</v>
      </c>
      <c r="E13" s="157">
        <f t="shared" si="1"/>
        <v>78</v>
      </c>
      <c r="F13" s="118">
        <f t="shared" si="2"/>
        <v>40</v>
      </c>
      <c r="G13" s="118">
        <f t="shared" si="3"/>
        <v>38</v>
      </c>
      <c r="H13" s="118">
        <f t="shared" si="4"/>
        <v>0</v>
      </c>
      <c r="I13" s="118">
        <f t="shared" si="5"/>
        <v>0</v>
      </c>
      <c r="J13" s="118">
        <f t="shared" si="6"/>
        <v>0</v>
      </c>
      <c r="K13" s="213">
        <f t="shared" si="7"/>
        <v>0</v>
      </c>
      <c r="L13" s="99"/>
      <c r="M13" s="99"/>
      <c r="N13" s="99"/>
      <c r="O13" s="99"/>
    </row>
    <row r="14" spans="1:15" ht="15" customHeight="1">
      <c r="A14" s="222" t="s">
        <v>1182</v>
      </c>
      <c r="B14" s="135" t="s">
        <v>249</v>
      </c>
      <c r="C14" s="163" t="s">
        <v>205</v>
      </c>
      <c r="D14" s="166">
        <f t="shared" si="0"/>
        <v>77</v>
      </c>
      <c r="E14" s="157">
        <f t="shared" si="1"/>
        <v>77</v>
      </c>
      <c r="F14" s="118">
        <f t="shared" si="2"/>
        <v>37</v>
      </c>
      <c r="G14" s="118">
        <f t="shared" si="3"/>
        <v>40</v>
      </c>
      <c r="H14" s="118">
        <f t="shared" si="4"/>
        <v>0</v>
      </c>
      <c r="I14" s="118">
        <f t="shared" si="5"/>
        <v>0</v>
      </c>
      <c r="J14" s="118">
        <f t="shared" si="6"/>
        <v>0</v>
      </c>
      <c r="K14" s="213">
        <f t="shared" si="7"/>
        <v>0</v>
      </c>
      <c r="L14" s="99"/>
      <c r="M14" s="99"/>
      <c r="N14" s="99"/>
      <c r="O14" s="99"/>
    </row>
    <row r="15" spans="1:15" ht="15" customHeight="1">
      <c r="A15" s="222" t="s">
        <v>1183</v>
      </c>
      <c r="B15" s="58" t="s">
        <v>249</v>
      </c>
      <c r="C15" s="163" t="s">
        <v>74</v>
      </c>
      <c r="D15" s="166">
        <f t="shared" si="0"/>
        <v>76</v>
      </c>
      <c r="E15" s="157">
        <f t="shared" si="1"/>
        <v>76</v>
      </c>
      <c r="F15" s="118">
        <f t="shared" si="2"/>
        <v>33</v>
      </c>
      <c r="G15" s="118">
        <f t="shared" si="3"/>
        <v>29</v>
      </c>
      <c r="H15" s="118">
        <f t="shared" si="4"/>
        <v>14</v>
      </c>
      <c r="I15" s="118">
        <f t="shared" si="5"/>
        <v>0</v>
      </c>
      <c r="J15" s="118">
        <f t="shared" si="6"/>
        <v>0</v>
      </c>
      <c r="K15" s="213">
        <f t="shared" si="7"/>
        <v>0</v>
      </c>
      <c r="L15" s="99"/>
      <c r="M15" s="99"/>
      <c r="N15" s="99"/>
      <c r="O15" s="99"/>
    </row>
    <row r="16" spans="1:15" ht="15" customHeight="1">
      <c r="A16" s="222" t="s">
        <v>1184</v>
      </c>
      <c r="B16" s="58" t="s">
        <v>47</v>
      </c>
      <c r="C16" s="163" t="s">
        <v>1022</v>
      </c>
      <c r="D16" s="166">
        <f t="shared" si="0"/>
        <v>70</v>
      </c>
      <c r="E16" s="157">
        <f t="shared" si="1"/>
        <v>70</v>
      </c>
      <c r="F16" s="118">
        <f t="shared" si="2"/>
        <v>0</v>
      </c>
      <c r="G16" s="118">
        <f t="shared" si="3"/>
        <v>0</v>
      </c>
      <c r="H16" s="118">
        <f t="shared" si="4"/>
        <v>0</v>
      </c>
      <c r="I16" s="118">
        <f t="shared" si="5"/>
        <v>38</v>
      </c>
      <c r="J16" s="118">
        <f t="shared" si="6"/>
        <v>0</v>
      </c>
      <c r="K16" s="213">
        <f t="shared" si="7"/>
        <v>32</v>
      </c>
      <c r="L16" s="99"/>
      <c r="M16" s="99"/>
      <c r="N16" s="99"/>
      <c r="O16" s="99"/>
    </row>
    <row r="17" spans="1:15" ht="15" customHeight="1">
      <c r="A17" s="222" t="s">
        <v>1185</v>
      </c>
      <c r="B17" s="58" t="s">
        <v>47</v>
      </c>
      <c r="C17" s="163" t="s">
        <v>90</v>
      </c>
      <c r="D17" s="166">
        <f t="shared" si="0"/>
        <v>65</v>
      </c>
      <c r="E17" s="157">
        <f t="shared" si="1"/>
        <v>65</v>
      </c>
      <c r="F17" s="118">
        <f t="shared" si="2"/>
        <v>32</v>
      </c>
      <c r="G17" s="118">
        <f t="shared" si="3"/>
        <v>33</v>
      </c>
      <c r="H17" s="118">
        <f t="shared" si="4"/>
        <v>0</v>
      </c>
      <c r="I17" s="118">
        <f t="shared" si="5"/>
        <v>0</v>
      </c>
      <c r="J17" s="118">
        <f t="shared" si="6"/>
        <v>0</v>
      </c>
      <c r="K17" s="213">
        <f t="shared" si="7"/>
        <v>0</v>
      </c>
      <c r="L17" s="99"/>
      <c r="M17" s="99"/>
      <c r="N17" s="99"/>
      <c r="O17" s="99"/>
    </row>
    <row r="18" spans="1:15" ht="15" customHeight="1">
      <c r="A18" s="222" t="s">
        <v>1186</v>
      </c>
      <c r="B18" s="58" t="s">
        <v>47</v>
      </c>
      <c r="C18" s="163" t="s">
        <v>141</v>
      </c>
      <c r="D18" s="166">
        <f t="shared" si="0"/>
        <v>65</v>
      </c>
      <c r="E18" s="157">
        <f t="shared" si="1"/>
        <v>65</v>
      </c>
      <c r="F18" s="118">
        <f t="shared" si="2"/>
        <v>29</v>
      </c>
      <c r="G18" s="118">
        <f t="shared" si="3"/>
        <v>22</v>
      </c>
      <c r="H18" s="118">
        <f t="shared" si="4"/>
        <v>14</v>
      </c>
      <c r="I18" s="118">
        <f t="shared" si="5"/>
        <v>0</v>
      </c>
      <c r="J18" s="118">
        <f t="shared" si="6"/>
        <v>0</v>
      </c>
      <c r="K18" s="213">
        <f t="shared" si="7"/>
        <v>0</v>
      </c>
      <c r="L18" s="99"/>
      <c r="M18" s="99"/>
      <c r="N18" s="99"/>
      <c r="O18" s="99"/>
    </row>
    <row r="19" spans="1:15" ht="15" customHeight="1">
      <c r="A19" s="222" t="s">
        <v>1187</v>
      </c>
      <c r="B19" s="58" t="s">
        <v>47</v>
      </c>
      <c r="C19" s="94" t="s">
        <v>942</v>
      </c>
      <c r="D19" s="166">
        <f t="shared" si="0"/>
        <v>59</v>
      </c>
      <c r="E19" s="157">
        <f t="shared" si="1"/>
        <v>59</v>
      </c>
      <c r="F19" s="118">
        <f t="shared" si="2"/>
        <v>0</v>
      </c>
      <c r="G19" s="118">
        <f t="shared" si="3"/>
        <v>0</v>
      </c>
      <c r="H19" s="118">
        <f t="shared" si="4"/>
        <v>23</v>
      </c>
      <c r="I19" s="118">
        <f t="shared" si="5"/>
        <v>17</v>
      </c>
      <c r="J19" s="118">
        <f t="shared" si="6"/>
        <v>19</v>
      </c>
      <c r="K19" s="213">
        <f t="shared" si="7"/>
        <v>0</v>
      </c>
      <c r="L19" s="99"/>
      <c r="M19" s="99"/>
      <c r="N19" s="99"/>
      <c r="O19" s="99"/>
    </row>
    <row r="20" spans="1:15" ht="15" customHeight="1">
      <c r="A20" s="222" t="s">
        <v>1188</v>
      </c>
      <c r="B20" s="58" t="s">
        <v>47</v>
      </c>
      <c r="C20" s="163" t="s">
        <v>144</v>
      </c>
      <c r="D20" s="166">
        <f t="shared" si="0"/>
        <v>56</v>
      </c>
      <c r="E20" s="157">
        <f t="shared" si="1"/>
        <v>56</v>
      </c>
      <c r="F20" s="118">
        <f t="shared" si="2"/>
        <v>24</v>
      </c>
      <c r="G20" s="118">
        <f t="shared" si="3"/>
        <v>0</v>
      </c>
      <c r="H20" s="118">
        <f t="shared" si="4"/>
        <v>14</v>
      </c>
      <c r="I20" s="118">
        <f t="shared" si="5"/>
        <v>0</v>
      </c>
      <c r="J20" s="118">
        <f t="shared" si="6"/>
        <v>18</v>
      </c>
      <c r="K20" s="213">
        <f t="shared" si="7"/>
        <v>0</v>
      </c>
      <c r="L20" s="99"/>
      <c r="M20" s="99"/>
      <c r="N20" s="99"/>
      <c r="O20" s="99"/>
    </row>
    <row r="21" spans="1:15" ht="15" customHeight="1">
      <c r="A21" s="222" t="s">
        <v>1189</v>
      </c>
      <c r="B21" s="58" t="s">
        <v>47</v>
      </c>
      <c r="C21" s="163" t="s">
        <v>938</v>
      </c>
      <c r="D21" s="166">
        <f t="shared" si="0"/>
        <v>47</v>
      </c>
      <c r="E21" s="157">
        <f t="shared" si="1"/>
        <v>47</v>
      </c>
      <c r="F21" s="118">
        <f t="shared" si="2"/>
        <v>0</v>
      </c>
      <c r="G21" s="118">
        <f t="shared" si="3"/>
        <v>0</v>
      </c>
      <c r="H21" s="118">
        <f t="shared" si="4"/>
        <v>33</v>
      </c>
      <c r="I21" s="118">
        <f t="shared" si="5"/>
        <v>0</v>
      </c>
      <c r="J21" s="118">
        <f t="shared" si="6"/>
        <v>14</v>
      </c>
      <c r="K21" s="213">
        <f t="shared" si="7"/>
        <v>0</v>
      </c>
      <c r="L21" s="99"/>
      <c r="M21" s="99"/>
      <c r="N21" s="99"/>
      <c r="O21" s="99"/>
    </row>
    <row r="22" spans="1:15" ht="15" customHeight="1">
      <c r="A22" s="222" t="s">
        <v>1190</v>
      </c>
      <c r="B22" s="58" t="s">
        <v>47</v>
      </c>
      <c r="C22" s="163" t="s">
        <v>109</v>
      </c>
      <c r="D22" s="166">
        <f t="shared" si="0"/>
        <v>42</v>
      </c>
      <c r="E22" s="157">
        <f t="shared" si="1"/>
        <v>42</v>
      </c>
      <c r="F22" s="118">
        <f t="shared" si="2"/>
        <v>14</v>
      </c>
      <c r="G22" s="118">
        <f t="shared" si="3"/>
        <v>0</v>
      </c>
      <c r="H22" s="118">
        <f t="shared" si="4"/>
        <v>14</v>
      </c>
      <c r="I22" s="118">
        <f t="shared" si="5"/>
        <v>0</v>
      </c>
      <c r="J22" s="118">
        <f t="shared" si="6"/>
        <v>0</v>
      </c>
      <c r="K22" s="213">
        <f t="shared" si="7"/>
        <v>14</v>
      </c>
      <c r="L22" s="99"/>
      <c r="M22" s="99"/>
      <c r="N22" s="99"/>
      <c r="O22" s="99"/>
    </row>
    <row r="23" spans="1:15" ht="15" customHeight="1">
      <c r="A23" s="222" t="s">
        <v>1191</v>
      </c>
      <c r="B23" s="51" t="s">
        <v>47</v>
      </c>
      <c r="C23" s="94" t="s">
        <v>1078</v>
      </c>
      <c r="D23" s="166">
        <f t="shared" si="0"/>
        <v>40</v>
      </c>
      <c r="E23" s="157">
        <f t="shared" si="1"/>
        <v>40</v>
      </c>
      <c r="F23" s="118">
        <f t="shared" si="2"/>
        <v>0</v>
      </c>
      <c r="G23" s="118">
        <f t="shared" si="3"/>
        <v>0</v>
      </c>
      <c r="H23" s="118">
        <f t="shared" si="4"/>
        <v>0</v>
      </c>
      <c r="I23" s="118">
        <f t="shared" si="5"/>
        <v>0</v>
      </c>
      <c r="J23" s="118">
        <f t="shared" si="6"/>
        <v>40</v>
      </c>
      <c r="K23" s="213">
        <f t="shared" si="7"/>
        <v>0</v>
      </c>
      <c r="L23" s="99"/>
      <c r="M23" s="99"/>
      <c r="N23" s="99"/>
      <c r="O23" s="99"/>
    </row>
    <row r="24" spans="1:15" ht="15" customHeight="1">
      <c r="A24" s="222" t="s">
        <v>1192</v>
      </c>
      <c r="B24" s="51" t="s">
        <v>47</v>
      </c>
      <c r="C24" s="94" t="s">
        <v>940</v>
      </c>
      <c r="D24" s="166">
        <f t="shared" si="0"/>
        <v>39</v>
      </c>
      <c r="E24" s="157">
        <f t="shared" si="1"/>
        <v>39</v>
      </c>
      <c r="F24" s="118">
        <f t="shared" si="2"/>
        <v>0</v>
      </c>
      <c r="G24" s="118">
        <f t="shared" si="3"/>
        <v>0</v>
      </c>
      <c r="H24" s="118">
        <f t="shared" si="4"/>
        <v>25</v>
      </c>
      <c r="I24" s="118">
        <f t="shared" si="5"/>
        <v>14</v>
      </c>
      <c r="J24" s="118">
        <f t="shared" si="6"/>
        <v>0</v>
      </c>
      <c r="K24" s="213">
        <f t="shared" si="7"/>
        <v>0</v>
      </c>
      <c r="L24" s="99"/>
      <c r="M24" s="99"/>
      <c r="N24" s="99"/>
      <c r="O24" s="99"/>
    </row>
    <row r="25" spans="1:15" ht="15" customHeight="1">
      <c r="A25" s="222" t="s">
        <v>1193</v>
      </c>
      <c r="B25" s="58" t="s">
        <v>47</v>
      </c>
      <c r="C25" s="163" t="s">
        <v>238</v>
      </c>
      <c r="D25" s="166">
        <f t="shared" si="0"/>
        <v>37</v>
      </c>
      <c r="E25" s="157">
        <f t="shared" si="1"/>
        <v>37</v>
      </c>
      <c r="F25" s="118">
        <f t="shared" si="2"/>
        <v>0</v>
      </c>
      <c r="G25" s="118">
        <f t="shared" si="3"/>
        <v>14</v>
      </c>
      <c r="H25" s="118">
        <f t="shared" si="4"/>
        <v>0</v>
      </c>
      <c r="I25" s="118">
        <f t="shared" si="5"/>
        <v>0</v>
      </c>
      <c r="J25" s="118">
        <f t="shared" si="6"/>
        <v>23</v>
      </c>
      <c r="K25" s="213">
        <f t="shared" si="7"/>
        <v>0</v>
      </c>
      <c r="L25" s="99"/>
      <c r="M25" s="99"/>
      <c r="N25" s="99"/>
      <c r="O25" s="99"/>
    </row>
    <row r="26" spans="1:15" ht="15" customHeight="1">
      <c r="A26" s="222" t="s">
        <v>1194</v>
      </c>
      <c r="B26" s="58" t="s">
        <v>47</v>
      </c>
      <c r="C26" s="94" t="s">
        <v>230</v>
      </c>
      <c r="D26" s="166">
        <f t="shared" si="0"/>
        <v>36</v>
      </c>
      <c r="E26" s="157">
        <f t="shared" si="1"/>
        <v>36</v>
      </c>
      <c r="F26" s="118">
        <f t="shared" si="2"/>
        <v>0</v>
      </c>
      <c r="G26" s="118">
        <f t="shared" si="3"/>
        <v>0</v>
      </c>
      <c r="H26" s="118">
        <f t="shared" si="4"/>
        <v>14</v>
      </c>
      <c r="I26" s="118">
        <f t="shared" si="5"/>
        <v>0</v>
      </c>
      <c r="J26" s="118">
        <f t="shared" si="6"/>
        <v>22</v>
      </c>
      <c r="K26" s="213">
        <f t="shared" si="7"/>
        <v>0</v>
      </c>
      <c r="L26" s="99"/>
      <c r="M26" s="99"/>
      <c r="N26" s="99"/>
      <c r="O26" s="99"/>
    </row>
    <row r="27" spans="1:15" s="201" customFormat="1" ht="15" customHeight="1">
      <c r="A27" s="222" t="s">
        <v>1195</v>
      </c>
      <c r="B27" s="58" t="s">
        <v>47</v>
      </c>
      <c r="C27" s="94" t="s">
        <v>231</v>
      </c>
      <c r="D27" s="166">
        <f t="shared" si="0"/>
        <v>35</v>
      </c>
      <c r="E27" s="157">
        <f t="shared" si="1"/>
        <v>35</v>
      </c>
      <c r="F27" s="118">
        <f t="shared" si="2"/>
        <v>0</v>
      </c>
      <c r="G27" s="118">
        <f t="shared" si="3"/>
        <v>35</v>
      </c>
      <c r="H27" s="118">
        <f t="shared" si="4"/>
        <v>0</v>
      </c>
      <c r="I27" s="118">
        <f t="shared" si="5"/>
        <v>0</v>
      </c>
      <c r="J27" s="118">
        <f t="shared" si="6"/>
        <v>0</v>
      </c>
      <c r="K27" s="213">
        <f t="shared" si="7"/>
        <v>0</v>
      </c>
    </row>
    <row r="28" spans="1:15" ht="15" customHeight="1">
      <c r="A28" s="222" t="s">
        <v>1196</v>
      </c>
      <c r="B28" s="58" t="s">
        <v>47</v>
      </c>
      <c r="C28" s="163" t="s">
        <v>89</v>
      </c>
      <c r="D28" s="166">
        <f t="shared" si="0"/>
        <v>34</v>
      </c>
      <c r="E28" s="157">
        <f t="shared" si="1"/>
        <v>34</v>
      </c>
      <c r="F28" s="118">
        <f t="shared" si="2"/>
        <v>34</v>
      </c>
      <c r="G28" s="118">
        <f t="shared" si="3"/>
        <v>0</v>
      </c>
      <c r="H28" s="118">
        <f t="shared" si="4"/>
        <v>0</v>
      </c>
      <c r="I28" s="118">
        <f t="shared" si="5"/>
        <v>0</v>
      </c>
      <c r="J28" s="118">
        <f t="shared" si="6"/>
        <v>0</v>
      </c>
      <c r="K28" s="213">
        <f t="shared" si="7"/>
        <v>0</v>
      </c>
      <c r="L28" s="99"/>
      <c r="M28" s="99"/>
      <c r="N28" s="99"/>
      <c r="O28" s="99"/>
    </row>
    <row r="29" spans="1:15" ht="15" customHeight="1">
      <c r="A29" s="222" t="s">
        <v>1197</v>
      </c>
      <c r="B29" s="58" t="s">
        <v>249</v>
      </c>
      <c r="C29" s="163" t="s">
        <v>1023</v>
      </c>
      <c r="D29" s="166">
        <f t="shared" si="0"/>
        <v>34</v>
      </c>
      <c r="E29" s="157">
        <f t="shared" si="1"/>
        <v>34</v>
      </c>
      <c r="F29" s="118">
        <f t="shared" si="2"/>
        <v>0</v>
      </c>
      <c r="G29" s="118">
        <f t="shared" si="3"/>
        <v>0</v>
      </c>
      <c r="H29" s="118">
        <f t="shared" si="4"/>
        <v>0</v>
      </c>
      <c r="I29" s="118">
        <f t="shared" si="5"/>
        <v>34</v>
      </c>
      <c r="J29" s="118">
        <f t="shared" si="6"/>
        <v>0</v>
      </c>
      <c r="K29" s="213">
        <f t="shared" si="7"/>
        <v>0</v>
      </c>
      <c r="L29" s="99"/>
      <c r="M29" s="99"/>
      <c r="N29" s="99"/>
      <c r="O29" s="99"/>
    </row>
    <row r="30" spans="1:15" ht="15" customHeight="1">
      <c r="A30" s="222" t="s">
        <v>1198</v>
      </c>
      <c r="B30" s="58" t="s">
        <v>249</v>
      </c>
      <c r="C30" s="94" t="s">
        <v>236</v>
      </c>
      <c r="D30" s="166">
        <f t="shared" si="0"/>
        <v>17</v>
      </c>
      <c r="E30" s="157">
        <f t="shared" si="1"/>
        <v>17</v>
      </c>
      <c r="F30" s="118">
        <f t="shared" si="2"/>
        <v>0</v>
      </c>
      <c r="G30" s="118">
        <f t="shared" si="3"/>
        <v>17</v>
      </c>
      <c r="H30" s="118">
        <f t="shared" si="4"/>
        <v>0</v>
      </c>
      <c r="I30" s="118">
        <f t="shared" si="5"/>
        <v>0</v>
      </c>
      <c r="J30" s="118">
        <f t="shared" si="6"/>
        <v>0</v>
      </c>
      <c r="K30" s="213">
        <f t="shared" si="7"/>
        <v>0</v>
      </c>
      <c r="L30" s="99"/>
      <c r="M30" s="99"/>
      <c r="N30" s="99"/>
      <c r="O30" s="99"/>
    </row>
    <row r="31" spans="1:15" ht="15" customHeight="1">
      <c r="A31" s="222" t="s">
        <v>1199</v>
      </c>
      <c r="B31" s="58" t="s">
        <v>249</v>
      </c>
      <c r="C31" s="94" t="s">
        <v>105</v>
      </c>
      <c r="D31" s="166">
        <f t="shared" si="0"/>
        <v>14</v>
      </c>
      <c r="E31" s="157">
        <f t="shared" si="1"/>
        <v>14</v>
      </c>
      <c r="F31" s="118">
        <f t="shared" si="2"/>
        <v>14</v>
      </c>
      <c r="G31" s="118">
        <f t="shared" si="3"/>
        <v>0</v>
      </c>
      <c r="H31" s="118">
        <f t="shared" si="4"/>
        <v>0</v>
      </c>
      <c r="I31" s="118">
        <f t="shared" si="5"/>
        <v>0</v>
      </c>
      <c r="J31" s="118">
        <f t="shared" si="6"/>
        <v>0</v>
      </c>
      <c r="K31" s="213">
        <f t="shared" si="7"/>
        <v>0</v>
      </c>
      <c r="L31" s="99"/>
      <c r="M31" s="99"/>
      <c r="N31" s="99"/>
      <c r="O31" s="99"/>
    </row>
    <row r="32" spans="1:15" ht="15" customHeight="1">
      <c r="A32" s="222" t="s">
        <v>1200</v>
      </c>
      <c r="B32" s="92" t="s">
        <v>47</v>
      </c>
      <c r="C32" s="94" t="s">
        <v>106</v>
      </c>
      <c r="D32" s="166">
        <f t="shared" si="0"/>
        <v>14</v>
      </c>
      <c r="E32" s="157">
        <f t="shared" si="1"/>
        <v>14</v>
      </c>
      <c r="F32" s="118">
        <f t="shared" si="2"/>
        <v>14</v>
      </c>
      <c r="G32" s="118">
        <f t="shared" si="3"/>
        <v>0</v>
      </c>
      <c r="H32" s="118">
        <f t="shared" si="4"/>
        <v>0</v>
      </c>
      <c r="I32" s="118">
        <f t="shared" si="5"/>
        <v>0</v>
      </c>
      <c r="J32" s="118">
        <f t="shared" si="6"/>
        <v>0</v>
      </c>
      <c r="K32" s="213">
        <f t="shared" si="7"/>
        <v>0</v>
      </c>
      <c r="L32" s="99"/>
      <c r="M32" s="99"/>
      <c r="N32" s="99"/>
      <c r="O32" s="99"/>
    </row>
    <row r="33" spans="1:15" ht="15" customHeight="1">
      <c r="A33" s="222" t="s">
        <v>1201</v>
      </c>
      <c r="B33" s="58" t="s">
        <v>47</v>
      </c>
      <c r="C33" s="163" t="s">
        <v>73</v>
      </c>
      <c r="D33" s="166">
        <f t="shared" si="0"/>
        <v>14</v>
      </c>
      <c r="E33" s="157">
        <f t="shared" si="1"/>
        <v>14</v>
      </c>
      <c r="F33" s="118">
        <f t="shared" si="2"/>
        <v>14</v>
      </c>
      <c r="G33" s="118">
        <f t="shared" si="3"/>
        <v>0</v>
      </c>
      <c r="H33" s="118">
        <f t="shared" si="4"/>
        <v>0</v>
      </c>
      <c r="I33" s="118">
        <f t="shared" si="5"/>
        <v>0</v>
      </c>
      <c r="J33" s="118">
        <f t="shared" si="6"/>
        <v>0</v>
      </c>
      <c r="K33" s="213">
        <f t="shared" si="7"/>
        <v>0</v>
      </c>
      <c r="L33" s="99"/>
      <c r="M33" s="99"/>
      <c r="N33" s="99"/>
      <c r="O33" s="99"/>
    </row>
    <row r="34" spans="1:15" ht="15" customHeight="1">
      <c r="A34" s="222" t="s">
        <v>1202</v>
      </c>
      <c r="B34" s="58"/>
      <c r="C34" s="163"/>
      <c r="D34" s="166">
        <f t="shared" si="0"/>
        <v>0</v>
      </c>
      <c r="E34" s="157">
        <f t="shared" si="1"/>
        <v>0</v>
      </c>
      <c r="F34" s="118">
        <f t="shared" si="2"/>
        <v>0</v>
      </c>
      <c r="G34" s="118">
        <f t="shared" si="3"/>
        <v>0</v>
      </c>
      <c r="H34" s="118">
        <f t="shared" si="4"/>
        <v>0</v>
      </c>
      <c r="I34" s="118">
        <f t="shared" si="5"/>
        <v>0</v>
      </c>
      <c r="J34" s="118">
        <f t="shared" si="6"/>
        <v>0</v>
      </c>
      <c r="K34" s="213">
        <f t="shared" si="7"/>
        <v>0</v>
      </c>
      <c r="L34" s="99"/>
      <c r="M34" s="99"/>
      <c r="N34" s="99"/>
      <c r="O34" s="99"/>
    </row>
    <row r="35" spans="1:15" ht="15" customHeight="1">
      <c r="A35" s="222" t="s">
        <v>1203</v>
      </c>
      <c r="B35" s="58"/>
      <c r="C35" s="94"/>
      <c r="D35" s="166">
        <f t="shared" si="0"/>
        <v>0</v>
      </c>
      <c r="E35" s="157">
        <f t="shared" si="1"/>
        <v>0</v>
      </c>
      <c r="F35" s="118">
        <f t="shared" si="2"/>
        <v>0</v>
      </c>
      <c r="G35" s="118">
        <f t="shared" si="3"/>
        <v>0</v>
      </c>
      <c r="H35" s="118">
        <f t="shared" si="4"/>
        <v>0</v>
      </c>
      <c r="I35" s="118">
        <f t="shared" si="5"/>
        <v>0</v>
      </c>
      <c r="J35" s="118">
        <f t="shared" si="6"/>
        <v>0</v>
      </c>
      <c r="K35" s="213">
        <f t="shared" si="7"/>
        <v>0</v>
      </c>
      <c r="L35" s="99"/>
      <c r="M35" s="99"/>
      <c r="N35" s="99"/>
      <c r="O35" s="99"/>
    </row>
    <row r="36" spans="1:15" ht="15" customHeight="1">
      <c r="A36" s="222" t="s">
        <v>1204</v>
      </c>
      <c r="B36" s="58"/>
      <c r="C36" s="94"/>
      <c r="D36" s="166">
        <f t="shared" si="0"/>
        <v>0</v>
      </c>
      <c r="E36" s="157">
        <f t="shared" si="1"/>
        <v>0</v>
      </c>
      <c r="F36" s="118">
        <f t="shared" si="2"/>
        <v>0</v>
      </c>
      <c r="G36" s="118">
        <f t="shared" si="3"/>
        <v>0</v>
      </c>
      <c r="H36" s="118">
        <f t="shared" si="4"/>
        <v>0</v>
      </c>
      <c r="I36" s="118">
        <f t="shared" si="5"/>
        <v>0</v>
      </c>
      <c r="J36" s="118">
        <f t="shared" si="6"/>
        <v>0</v>
      </c>
      <c r="K36" s="213">
        <f t="shared" si="7"/>
        <v>0</v>
      </c>
      <c r="L36" s="99"/>
      <c r="M36" s="99"/>
      <c r="N36" s="99"/>
      <c r="O36" s="99"/>
    </row>
    <row r="37" spans="1:15" ht="15" customHeight="1">
      <c r="A37" s="222" t="s">
        <v>1205</v>
      </c>
      <c r="B37" s="58"/>
      <c r="C37" s="94"/>
      <c r="D37" s="166">
        <f t="shared" si="0"/>
        <v>0</v>
      </c>
      <c r="E37" s="157">
        <f t="shared" si="1"/>
        <v>0</v>
      </c>
      <c r="F37" s="118">
        <f t="shared" si="2"/>
        <v>0</v>
      </c>
      <c r="G37" s="118">
        <f t="shared" si="3"/>
        <v>0</v>
      </c>
      <c r="H37" s="118">
        <f t="shared" si="4"/>
        <v>0</v>
      </c>
      <c r="I37" s="118">
        <f t="shared" si="5"/>
        <v>0</v>
      </c>
      <c r="J37" s="118">
        <f t="shared" si="6"/>
        <v>0</v>
      </c>
      <c r="K37" s="213">
        <f t="shared" si="7"/>
        <v>0</v>
      </c>
      <c r="L37" s="99"/>
      <c r="M37" s="99"/>
      <c r="N37" s="99"/>
      <c r="O37" s="99"/>
    </row>
    <row r="38" spans="1:15" ht="15" customHeight="1">
      <c r="A38" s="222" t="s">
        <v>1206</v>
      </c>
      <c r="B38" s="58"/>
      <c r="C38" s="94"/>
      <c r="D38" s="166">
        <f t="shared" si="0"/>
        <v>0</v>
      </c>
      <c r="E38" s="157">
        <f t="shared" si="1"/>
        <v>0</v>
      </c>
      <c r="F38" s="118">
        <f t="shared" si="2"/>
        <v>0</v>
      </c>
      <c r="G38" s="118">
        <f t="shared" si="3"/>
        <v>0</v>
      </c>
      <c r="H38" s="118">
        <f t="shared" si="4"/>
        <v>0</v>
      </c>
      <c r="I38" s="118">
        <f t="shared" si="5"/>
        <v>0</v>
      </c>
      <c r="J38" s="118">
        <f t="shared" si="6"/>
        <v>0</v>
      </c>
      <c r="K38" s="213">
        <f t="shared" si="7"/>
        <v>0</v>
      </c>
      <c r="L38" s="99"/>
      <c r="M38" s="99"/>
      <c r="N38" s="99"/>
      <c r="O38" s="99"/>
    </row>
    <row r="39" spans="1:15" ht="15" customHeight="1">
      <c r="A39" s="222" t="s">
        <v>1207</v>
      </c>
      <c r="B39" s="58"/>
      <c r="C39" s="94"/>
      <c r="D39" s="166">
        <f t="shared" si="0"/>
        <v>0</v>
      </c>
      <c r="E39" s="157">
        <f t="shared" si="1"/>
        <v>0</v>
      </c>
      <c r="F39" s="118">
        <f t="shared" si="2"/>
        <v>0</v>
      </c>
      <c r="G39" s="118">
        <f t="shared" si="3"/>
        <v>0</v>
      </c>
      <c r="H39" s="118">
        <f t="shared" si="4"/>
        <v>0</v>
      </c>
      <c r="I39" s="118">
        <f t="shared" si="5"/>
        <v>0</v>
      </c>
      <c r="J39" s="118">
        <f t="shared" si="6"/>
        <v>0</v>
      </c>
      <c r="K39" s="213">
        <f t="shared" si="7"/>
        <v>0</v>
      </c>
      <c r="L39" s="99"/>
      <c r="M39" s="99"/>
      <c r="N39" s="99"/>
      <c r="O39" s="99"/>
    </row>
    <row r="40" spans="1:15" ht="15" customHeight="1">
      <c r="A40" s="222" t="s">
        <v>1208</v>
      </c>
      <c r="B40" s="58"/>
      <c r="C40" s="94"/>
      <c r="D40" s="166">
        <f t="shared" si="0"/>
        <v>0</v>
      </c>
      <c r="E40" s="157">
        <f t="shared" si="1"/>
        <v>0</v>
      </c>
      <c r="F40" s="118">
        <f t="shared" si="2"/>
        <v>0</v>
      </c>
      <c r="G40" s="118">
        <f t="shared" si="3"/>
        <v>0</v>
      </c>
      <c r="H40" s="118">
        <f t="shared" si="4"/>
        <v>0</v>
      </c>
      <c r="I40" s="118">
        <f t="shared" si="5"/>
        <v>0</v>
      </c>
      <c r="J40" s="118">
        <f t="shared" si="6"/>
        <v>0</v>
      </c>
      <c r="K40" s="213">
        <f t="shared" si="7"/>
        <v>0</v>
      </c>
      <c r="L40" s="99"/>
      <c r="M40" s="99"/>
      <c r="N40" s="99"/>
      <c r="O40" s="99"/>
    </row>
    <row r="41" spans="1:15" ht="15" hidden="1" customHeight="1">
      <c r="B41" s="58"/>
      <c r="C41" s="94"/>
      <c r="D41" s="166">
        <f t="shared" ref="D41:D69" si="8">SUM(F41:K41)</f>
        <v>0</v>
      </c>
      <c r="E41" s="157">
        <f t="shared" ref="E41:E84" si="9">SUM(F41:K41)-MIN(F41:I41)</f>
        <v>0</v>
      </c>
      <c r="F41" s="118">
        <f t="shared" ref="F41:F50" si="10">IFERROR(VLOOKUP(C41,$C$93:$D$134,2,FALSE),0)</f>
        <v>0</v>
      </c>
      <c r="G41" s="118">
        <f t="shared" ref="G41:G50" si="11">IFERROR(VLOOKUP(C41,$G$93:$H$134,2,FALSE),0)</f>
        <v>0</v>
      </c>
      <c r="H41" s="118">
        <f t="shared" ref="H41:H69" si="12">IFERROR(VLOOKUP(C41,$K$93:$L$134,2,FALSE),0)</f>
        <v>0</v>
      </c>
      <c r="I41" s="118">
        <f t="shared" ref="I41:I69" si="13">IFERROR(VLOOKUP(C41,$O$93:$P$134,2,FALSE),0)</f>
        <v>0</v>
      </c>
      <c r="J41" s="118">
        <f t="shared" ref="J41:J69" si="14">IFERROR(VLOOKUP(C41,$S$93:$T$134,2,FALSE),0)</f>
        <v>0</v>
      </c>
      <c r="K41" s="213">
        <f t="shared" ref="K41:K69" si="15">IFERROR(VLOOKUP(C41,$W$93:$X$134,2,FALSE),0)</f>
        <v>0</v>
      </c>
      <c r="L41" s="99"/>
      <c r="M41" s="99"/>
      <c r="N41" s="99"/>
      <c r="O41" s="99"/>
    </row>
    <row r="42" spans="1:15" ht="15" hidden="1" customHeight="1">
      <c r="B42" s="58"/>
      <c r="C42" s="94"/>
      <c r="D42" s="166">
        <f t="shared" si="8"/>
        <v>0</v>
      </c>
      <c r="E42" s="157">
        <f t="shared" si="9"/>
        <v>0</v>
      </c>
      <c r="F42" s="118">
        <f t="shared" si="10"/>
        <v>0</v>
      </c>
      <c r="G42" s="118">
        <f t="shared" si="11"/>
        <v>0</v>
      </c>
      <c r="H42" s="118">
        <f t="shared" si="12"/>
        <v>0</v>
      </c>
      <c r="I42" s="118">
        <f t="shared" si="13"/>
        <v>0</v>
      </c>
      <c r="J42" s="118">
        <f t="shared" si="14"/>
        <v>0</v>
      </c>
      <c r="K42" s="213">
        <f t="shared" si="15"/>
        <v>0</v>
      </c>
      <c r="L42" s="99"/>
      <c r="M42" s="99"/>
      <c r="N42" s="99"/>
      <c r="O42" s="99"/>
    </row>
    <row r="43" spans="1:15" ht="15" hidden="1" customHeight="1">
      <c r="B43" s="58"/>
      <c r="C43" s="94"/>
      <c r="D43" s="166">
        <f t="shared" si="8"/>
        <v>0</v>
      </c>
      <c r="E43" s="157">
        <f t="shared" si="9"/>
        <v>0</v>
      </c>
      <c r="F43" s="118">
        <f t="shared" si="10"/>
        <v>0</v>
      </c>
      <c r="G43" s="118">
        <f t="shared" si="11"/>
        <v>0</v>
      </c>
      <c r="H43" s="118">
        <f t="shared" si="12"/>
        <v>0</v>
      </c>
      <c r="I43" s="118">
        <f t="shared" si="13"/>
        <v>0</v>
      </c>
      <c r="J43" s="118">
        <f t="shared" si="14"/>
        <v>0</v>
      </c>
      <c r="K43" s="213">
        <f t="shared" si="15"/>
        <v>0</v>
      </c>
      <c r="L43" s="99"/>
      <c r="M43" s="99"/>
      <c r="N43" s="99"/>
      <c r="O43" s="99"/>
    </row>
    <row r="44" spans="1:15" ht="15" hidden="1" customHeight="1">
      <c r="B44" s="58"/>
      <c r="C44" s="94"/>
      <c r="D44" s="166">
        <f t="shared" si="8"/>
        <v>0</v>
      </c>
      <c r="E44" s="157">
        <f t="shared" si="9"/>
        <v>0</v>
      </c>
      <c r="F44" s="118">
        <f t="shared" si="10"/>
        <v>0</v>
      </c>
      <c r="G44" s="118">
        <f t="shared" si="11"/>
        <v>0</v>
      </c>
      <c r="H44" s="118">
        <f t="shared" si="12"/>
        <v>0</v>
      </c>
      <c r="I44" s="118">
        <f t="shared" si="13"/>
        <v>0</v>
      </c>
      <c r="J44" s="118">
        <f t="shared" si="14"/>
        <v>0</v>
      </c>
      <c r="K44" s="213">
        <f t="shared" si="15"/>
        <v>0</v>
      </c>
      <c r="L44" s="99"/>
      <c r="M44" s="99"/>
      <c r="N44" s="99"/>
      <c r="O44" s="99"/>
    </row>
    <row r="45" spans="1:15" ht="15" hidden="1" customHeight="1">
      <c r="B45" s="58"/>
      <c r="C45" s="94"/>
      <c r="D45" s="166">
        <f t="shared" si="8"/>
        <v>0</v>
      </c>
      <c r="E45" s="157">
        <f t="shared" si="9"/>
        <v>0</v>
      </c>
      <c r="F45" s="118">
        <f t="shared" si="10"/>
        <v>0</v>
      </c>
      <c r="G45" s="118">
        <f t="shared" si="11"/>
        <v>0</v>
      </c>
      <c r="H45" s="118">
        <f t="shared" si="12"/>
        <v>0</v>
      </c>
      <c r="I45" s="118">
        <f t="shared" si="13"/>
        <v>0</v>
      </c>
      <c r="J45" s="118">
        <f t="shared" si="14"/>
        <v>0</v>
      </c>
      <c r="K45" s="213">
        <f t="shared" si="15"/>
        <v>0</v>
      </c>
      <c r="L45" s="99"/>
      <c r="M45" s="99"/>
      <c r="N45" s="99"/>
      <c r="O45" s="99"/>
    </row>
    <row r="46" spans="1:15" ht="15" hidden="1" customHeight="1">
      <c r="B46" s="58"/>
      <c r="C46" s="94"/>
      <c r="D46" s="166">
        <f t="shared" si="8"/>
        <v>0</v>
      </c>
      <c r="E46" s="157">
        <f t="shared" si="9"/>
        <v>0</v>
      </c>
      <c r="F46" s="118">
        <f t="shared" si="10"/>
        <v>0</v>
      </c>
      <c r="G46" s="118">
        <f t="shared" si="11"/>
        <v>0</v>
      </c>
      <c r="H46" s="118">
        <f t="shared" si="12"/>
        <v>0</v>
      </c>
      <c r="I46" s="118">
        <f t="shared" si="13"/>
        <v>0</v>
      </c>
      <c r="J46" s="118">
        <f t="shared" si="14"/>
        <v>0</v>
      </c>
      <c r="K46" s="213">
        <f t="shared" si="15"/>
        <v>0</v>
      </c>
      <c r="L46" s="99"/>
      <c r="M46" s="99"/>
      <c r="N46" s="99"/>
      <c r="O46" s="99"/>
    </row>
    <row r="47" spans="1:15" ht="15" hidden="1" customHeight="1">
      <c r="B47" s="58"/>
      <c r="C47" s="94"/>
      <c r="D47" s="166">
        <f t="shared" si="8"/>
        <v>0</v>
      </c>
      <c r="E47" s="157">
        <f t="shared" si="9"/>
        <v>0</v>
      </c>
      <c r="F47" s="118">
        <f t="shared" si="10"/>
        <v>0</v>
      </c>
      <c r="G47" s="118">
        <f t="shared" si="11"/>
        <v>0</v>
      </c>
      <c r="H47" s="118">
        <f t="shared" si="12"/>
        <v>0</v>
      </c>
      <c r="I47" s="118">
        <f t="shared" si="13"/>
        <v>0</v>
      </c>
      <c r="J47" s="118">
        <f t="shared" si="14"/>
        <v>0</v>
      </c>
      <c r="K47" s="213">
        <f t="shared" si="15"/>
        <v>0</v>
      </c>
      <c r="L47" s="99"/>
      <c r="M47" s="99"/>
      <c r="N47" s="99"/>
      <c r="O47" s="99"/>
    </row>
    <row r="48" spans="1:15" ht="15" hidden="1" customHeight="1">
      <c r="B48" s="58"/>
      <c r="C48" s="94"/>
      <c r="D48" s="166">
        <f t="shared" si="8"/>
        <v>0</v>
      </c>
      <c r="E48" s="157">
        <f t="shared" si="9"/>
        <v>0</v>
      </c>
      <c r="F48" s="118">
        <f t="shared" si="10"/>
        <v>0</v>
      </c>
      <c r="G48" s="118">
        <f t="shared" si="11"/>
        <v>0</v>
      </c>
      <c r="H48" s="118">
        <f t="shared" si="12"/>
        <v>0</v>
      </c>
      <c r="I48" s="118">
        <f t="shared" si="13"/>
        <v>0</v>
      </c>
      <c r="J48" s="118">
        <f t="shared" si="14"/>
        <v>0</v>
      </c>
      <c r="K48" s="213">
        <f t="shared" si="15"/>
        <v>0</v>
      </c>
      <c r="L48" s="99"/>
      <c r="M48" s="99"/>
      <c r="N48" s="99"/>
      <c r="O48" s="99"/>
    </row>
    <row r="49" spans="2:15" ht="15" hidden="1" customHeight="1">
      <c r="B49" s="58"/>
      <c r="C49" s="94"/>
      <c r="D49" s="166">
        <f t="shared" si="8"/>
        <v>0</v>
      </c>
      <c r="E49" s="157">
        <f t="shared" si="9"/>
        <v>0</v>
      </c>
      <c r="F49" s="118">
        <f t="shared" si="10"/>
        <v>0</v>
      </c>
      <c r="G49" s="118">
        <f t="shared" si="11"/>
        <v>0</v>
      </c>
      <c r="H49" s="118">
        <f t="shared" si="12"/>
        <v>0</v>
      </c>
      <c r="I49" s="118">
        <f t="shared" si="13"/>
        <v>0</v>
      </c>
      <c r="J49" s="118">
        <f t="shared" si="14"/>
        <v>0</v>
      </c>
      <c r="K49" s="213">
        <f t="shared" si="15"/>
        <v>0</v>
      </c>
      <c r="L49" s="99"/>
      <c r="M49" s="99"/>
      <c r="N49" s="99"/>
      <c r="O49" s="99"/>
    </row>
    <row r="50" spans="2:15" ht="15" hidden="1" customHeight="1">
      <c r="B50" s="58"/>
      <c r="C50" s="94"/>
      <c r="D50" s="166">
        <f t="shared" si="8"/>
        <v>0</v>
      </c>
      <c r="E50" s="157">
        <f t="shared" si="9"/>
        <v>0</v>
      </c>
      <c r="F50" s="118">
        <f t="shared" si="10"/>
        <v>0</v>
      </c>
      <c r="G50" s="118">
        <f t="shared" si="11"/>
        <v>0</v>
      </c>
      <c r="H50" s="118">
        <f t="shared" si="12"/>
        <v>0</v>
      </c>
      <c r="I50" s="118">
        <f t="shared" si="13"/>
        <v>0</v>
      </c>
      <c r="J50" s="118">
        <f t="shared" si="14"/>
        <v>0</v>
      </c>
      <c r="K50" s="213">
        <f t="shared" si="15"/>
        <v>0</v>
      </c>
      <c r="L50" s="99"/>
      <c r="M50" s="99"/>
      <c r="N50" s="99"/>
      <c r="O50" s="99"/>
    </row>
    <row r="51" spans="2:15" ht="15" hidden="1" customHeight="1">
      <c r="B51" s="58"/>
      <c r="C51" s="94"/>
      <c r="D51" s="166">
        <f t="shared" si="8"/>
        <v>0</v>
      </c>
      <c r="E51" s="157">
        <f t="shared" si="9"/>
        <v>0</v>
      </c>
      <c r="F51" s="118">
        <f t="shared" ref="F51:F69" si="16">IFERROR(VLOOKUP(C51,$C$93:$D$134,2,FALSE),0)</f>
        <v>0</v>
      </c>
      <c r="G51" s="118">
        <f t="shared" ref="G51:G69" si="17">IFERROR(VLOOKUP(C51,$G$93:$H$134,2,FALSE),0)</f>
        <v>0</v>
      </c>
      <c r="H51" s="118">
        <f t="shared" si="12"/>
        <v>0</v>
      </c>
      <c r="I51" s="118">
        <f t="shared" si="13"/>
        <v>0</v>
      </c>
      <c r="J51" s="118">
        <f t="shared" si="14"/>
        <v>0</v>
      </c>
      <c r="K51" s="213">
        <f t="shared" si="15"/>
        <v>0</v>
      </c>
      <c r="L51" s="99"/>
      <c r="M51" s="99"/>
      <c r="N51" s="99"/>
      <c r="O51" s="99"/>
    </row>
    <row r="52" spans="2:15" ht="15" hidden="1" customHeight="1">
      <c r="B52" s="58"/>
      <c r="C52" s="94"/>
      <c r="D52" s="166">
        <f t="shared" si="8"/>
        <v>0</v>
      </c>
      <c r="E52" s="157">
        <f t="shared" si="9"/>
        <v>0</v>
      </c>
      <c r="F52" s="118">
        <f t="shared" si="16"/>
        <v>0</v>
      </c>
      <c r="G52" s="118">
        <f t="shared" si="17"/>
        <v>0</v>
      </c>
      <c r="H52" s="118">
        <f t="shared" si="12"/>
        <v>0</v>
      </c>
      <c r="I52" s="118">
        <f t="shared" si="13"/>
        <v>0</v>
      </c>
      <c r="J52" s="118">
        <f t="shared" si="14"/>
        <v>0</v>
      </c>
      <c r="K52" s="213">
        <f t="shared" si="15"/>
        <v>0</v>
      </c>
      <c r="L52" s="99"/>
      <c r="M52" s="99"/>
      <c r="N52" s="99"/>
      <c r="O52" s="99"/>
    </row>
    <row r="53" spans="2:15" ht="15" hidden="1" customHeight="1">
      <c r="B53" s="58"/>
      <c r="C53" s="94"/>
      <c r="D53" s="166">
        <f t="shared" si="8"/>
        <v>0</v>
      </c>
      <c r="E53" s="157">
        <f t="shared" si="9"/>
        <v>0</v>
      </c>
      <c r="F53" s="118">
        <f t="shared" si="16"/>
        <v>0</v>
      </c>
      <c r="G53" s="118">
        <f t="shared" si="17"/>
        <v>0</v>
      </c>
      <c r="H53" s="118">
        <f t="shared" si="12"/>
        <v>0</v>
      </c>
      <c r="I53" s="118">
        <f t="shared" si="13"/>
        <v>0</v>
      </c>
      <c r="J53" s="118">
        <f t="shared" si="14"/>
        <v>0</v>
      </c>
      <c r="K53" s="213">
        <f t="shared" si="15"/>
        <v>0</v>
      </c>
      <c r="L53" s="99"/>
      <c r="M53" s="99"/>
      <c r="N53" s="99"/>
      <c r="O53" s="99"/>
    </row>
    <row r="54" spans="2:15" ht="15" hidden="1" customHeight="1">
      <c r="B54" s="58"/>
      <c r="C54" s="94"/>
      <c r="D54" s="166">
        <f t="shared" si="8"/>
        <v>0</v>
      </c>
      <c r="E54" s="157">
        <f t="shared" si="9"/>
        <v>0</v>
      </c>
      <c r="F54" s="118">
        <f t="shared" si="16"/>
        <v>0</v>
      </c>
      <c r="G54" s="118">
        <f t="shared" si="17"/>
        <v>0</v>
      </c>
      <c r="H54" s="118">
        <f t="shared" si="12"/>
        <v>0</v>
      </c>
      <c r="I54" s="118">
        <f t="shared" si="13"/>
        <v>0</v>
      </c>
      <c r="J54" s="118">
        <f t="shared" si="14"/>
        <v>0</v>
      </c>
      <c r="K54" s="213">
        <f t="shared" si="15"/>
        <v>0</v>
      </c>
      <c r="L54" s="99"/>
      <c r="M54" s="99"/>
      <c r="N54" s="99"/>
      <c r="O54" s="99"/>
    </row>
    <row r="55" spans="2:15" ht="15" hidden="1" customHeight="1">
      <c r="B55" s="58"/>
      <c r="C55" s="94"/>
      <c r="D55" s="166">
        <f t="shared" si="8"/>
        <v>0</v>
      </c>
      <c r="E55" s="157">
        <f t="shared" si="9"/>
        <v>0</v>
      </c>
      <c r="F55" s="118">
        <f t="shared" si="16"/>
        <v>0</v>
      </c>
      <c r="G55" s="118">
        <f t="shared" si="17"/>
        <v>0</v>
      </c>
      <c r="H55" s="118">
        <f t="shared" si="12"/>
        <v>0</v>
      </c>
      <c r="I55" s="118">
        <f t="shared" si="13"/>
        <v>0</v>
      </c>
      <c r="J55" s="118">
        <f t="shared" si="14"/>
        <v>0</v>
      </c>
      <c r="K55" s="213">
        <f t="shared" si="15"/>
        <v>0</v>
      </c>
      <c r="L55" s="99"/>
      <c r="M55" s="99"/>
      <c r="N55" s="99"/>
      <c r="O55" s="99"/>
    </row>
    <row r="56" spans="2:15" ht="15" hidden="1" customHeight="1">
      <c r="B56" s="58"/>
      <c r="C56" s="94"/>
      <c r="D56" s="166">
        <f t="shared" si="8"/>
        <v>0</v>
      </c>
      <c r="E56" s="157">
        <f t="shared" si="9"/>
        <v>0</v>
      </c>
      <c r="F56" s="118">
        <f t="shared" si="16"/>
        <v>0</v>
      </c>
      <c r="G56" s="118">
        <f t="shared" si="17"/>
        <v>0</v>
      </c>
      <c r="H56" s="118">
        <f t="shared" si="12"/>
        <v>0</v>
      </c>
      <c r="I56" s="118">
        <f t="shared" si="13"/>
        <v>0</v>
      </c>
      <c r="J56" s="118">
        <f t="shared" si="14"/>
        <v>0</v>
      </c>
      <c r="K56" s="213">
        <f t="shared" si="15"/>
        <v>0</v>
      </c>
      <c r="L56" s="99"/>
      <c r="M56" s="99"/>
      <c r="N56" s="99"/>
      <c r="O56" s="99"/>
    </row>
    <row r="57" spans="2:15" ht="15" hidden="1" customHeight="1">
      <c r="B57" s="58"/>
      <c r="C57" s="94"/>
      <c r="D57" s="166">
        <f t="shared" si="8"/>
        <v>0</v>
      </c>
      <c r="E57" s="157">
        <f t="shared" si="9"/>
        <v>0</v>
      </c>
      <c r="F57" s="118">
        <f t="shared" si="16"/>
        <v>0</v>
      </c>
      <c r="G57" s="118">
        <f t="shared" si="17"/>
        <v>0</v>
      </c>
      <c r="H57" s="118">
        <f t="shared" si="12"/>
        <v>0</v>
      </c>
      <c r="I57" s="118">
        <f t="shared" si="13"/>
        <v>0</v>
      </c>
      <c r="J57" s="118">
        <f t="shared" si="14"/>
        <v>0</v>
      </c>
      <c r="K57" s="213">
        <f t="shared" si="15"/>
        <v>0</v>
      </c>
      <c r="L57" s="99"/>
      <c r="M57" s="99"/>
      <c r="N57" s="99"/>
      <c r="O57" s="99"/>
    </row>
    <row r="58" spans="2:15" ht="15" hidden="1" customHeight="1">
      <c r="B58" s="58"/>
      <c r="C58" s="94"/>
      <c r="D58" s="166">
        <f t="shared" si="8"/>
        <v>0</v>
      </c>
      <c r="E58" s="157">
        <f t="shared" si="9"/>
        <v>0</v>
      </c>
      <c r="F58" s="118">
        <f t="shared" si="16"/>
        <v>0</v>
      </c>
      <c r="G58" s="118">
        <f t="shared" si="17"/>
        <v>0</v>
      </c>
      <c r="H58" s="118">
        <f t="shared" si="12"/>
        <v>0</v>
      </c>
      <c r="I58" s="118">
        <f t="shared" si="13"/>
        <v>0</v>
      </c>
      <c r="J58" s="118">
        <f t="shared" si="14"/>
        <v>0</v>
      </c>
      <c r="K58" s="213">
        <f t="shared" si="15"/>
        <v>0</v>
      </c>
      <c r="L58" s="99"/>
      <c r="M58" s="99"/>
      <c r="N58" s="99"/>
      <c r="O58" s="99"/>
    </row>
    <row r="59" spans="2:15" ht="15" hidden="1" customHeight="1">
      <c r="B59" s="58"/>
      <c r="C59" s="94"/>
      <c r="D59" s="166">
        <f t="shared" si="8"/>
        <v>0</v>
      </c>
      <c r="E59" s="157">
        <f t="shared" si="9"/>
        <v>0</v>
      </c>
      <c r="F59" s="118">
        <f t="shared" si="16"/>
        <v>0</v>
      </c>
      <c r="G59" s="118">
        <f t="shared" si="17"/>
        <v>0</v>
      </c>
      <c r="H59" s="118">
        <f t="shared" si="12"/>
        <v>0</v>
      </c>
      <c r="I59" s="118">
        <f t="shared" si="13"/>
        <v>0</v>
      </c>
      <c r="J59" s="118">
        <f t="shared" si="14"/>
        <v>0</v>
      </c>
      <c r="K59" s="213">
        <f t="shared" si="15"/>
        <v>0</v>
      </c>
      <c r="L59" s="99"/>
      <c r="M59" s="99"/>
      <c r="N59" s="99"/>
      <c r="O59" s="99"/>
    </row>
    <row r="60" spans="2:15" ht="15" hidden="1" customHeight="1">
      <c r="B60" s="58"/>
      <c r="C60" s="94"/>
      <c r="D60" s="166">
        <f t="shared" si="8"/>
        <v>0</v>
      </c>
      <c r="E60" s="157">
        <f t="shared" si="9"/>
        <v>0</v>
      </c>
      <c r="F60" s="118">
        <f t="shared" si="16"/>
        <v>0</v>
      </c>
      <c r="G60" s="118">
        <f t="shared" si="17"/>
        <v>0</v>
      </c>
      <c r="H60" s="118">
        <f t="shared" si="12"/>
        <v>0</v>
      </c>
      <c r="I60" s="118">
        <f t="shared" si="13"/>
        <v>0</v>
      </c>
      <c r="J60" s="118">
        <f t="shared" si="14"/>
        <v>0</v>
      </c>
      <c r="K60" s="213">
        <f t="shared" si="15"/>
        <v>0</v>
      </c>
      <c r="L60" s="99"/>
      <c r="M60" s="99"/>
      <c r="N60" s="99"/>
      <c r="O60" s="99"/>
    </row>
    <row r="61" spans="2:15" ht="15" hidden="1" customHeight="1">
      <c r="B61" s="58"/>
      <c r="C61" s="94"/>
      <c r="D61" s="166">
        <f t="shared" si="8"/>
        <v>0</v>
      </c>
      <c r="E61" s="157">
        <f t="shared" si="9"/>
        <v>0</v>
      </c>
      <c r="F61" s="118">
        <f t="shared" si="16"/>
        <v>0</v>
      </c>
      <c r="G61" s="118">
        <f t="shared" si="17"/>
        <v>0</v>
      </c>
      <c r="H61" s="118">
        <f t="shared" si="12"/>
        <v>0</v>
      </c>
      <c r="I61" s="118">
        <f t="shared" si="13"/>
        <v>0</v>
      </c>
      <c r="J61" s="118">
        <f t="shared" si="14"/>
        <v>0</v>
      </c>
      <c r="K61" s="213">
        <f t="shared" si="15"/>
        <v>0</v>
      </c>
      <c r="L61" s="99"/>
      <c r="M61" s="99"/>
      <c r="N61" s="99"/>
      <c r="O61" s="99"/>
    </row>
    <row r="62" spans="2:15" hidden="1">
      <c r="B62" s="58"/>
      <c r="C62" s="94"/>
      <c r="D62" s="166">
        <f t="shared" si="8"/>
        <v>0</v>
      </c>
      <c r="E62" s="157">
        <f t="shared" si="9"/>
        <v>0</v>
      </c>
      <c r="F62" s="118">
        <f t="shared" si="16"/>
        <v>0</v>
      </c>
      <c r="G62" s="118">
        <f t="shared" si="17"/>
        <v>0</v>
      </c>
      <c r="H62" s="118">
        <f t="shared" si="12"/>
        <v>0</v>
      </c>
      <c r="I62" s="118">
        <f t="shared" si="13"/>
        <v>0</v>
      </c>
      <c r="J62" s="118">
        <f t="shared" si="14"/>
        <v>0</v>
      </c>
      <c r="K62" s="213">
        <f t="shared" si="15"/>
        <v>0</v>
      </c>
      <c r="L62" s="99"/>
      <c r="M62" s="99"/>
      <c r="N62" s="99"/>
      <c r="O62" s="99"/>
    </row>
    <row r="63" spans="2:15" hidden="1">
      <c r="B63" s="58"/>
      <c r="C63" s="94"/>
      <c r="D63" s="166">
        <f t="shared" si="8"/>
        <v>0</v>
      </c>
      <c r="E63" s="157">
        <f t="shared" si="9"/>
        <v>0</v>
      </c>
      <c r="F63" s="118">
        <f t="shared" si="16"/>
        <v>0</v>
      </c>
      <c r="G63" s="118">
        <f t="shared" si="17"/>
        <v>0</v>
      </c>
      <c r="H63" s="118">
        <f t="shared" si="12"/>
        <v>0</v>
      </c>
      <c r="I63" s="118">
        <f t="shared" si="13"/>
        <v>0</v>
      </c>
      <c r="J63" s="118">
        <f t="shared" si="14"/>
        <v>0</v>
      </c>
      <c r="K63" s="213">
        <f t="shared" si="15"/>
        <v>0</v>
      </c>
      <c r="L63" s="99"/>
      <c r="M63" s="99"/>
      <c r="N63" s="99"/>
      <c r="O63" s="99"/>
    </row>
    <row r="64" spans="2:15" hidden="1">
      <c r="B64" s="58"/>
      <c r="C64" s="94"/>
      <c r="D64" s="166">
        <f t="shared" si="8"/>
        <v>0</v>
      </c>
      <c r="E64" s="157">
        <f t="shared" si="9"/>
        <v>0</v>
      </c>
      <c r="F64" s="118">
        <f t="shared" si="16"/>
        <v>0</v>
      </c>
      <c r="G64" s="118">
        <f t="shared" si="17"/>
        <v>0</v>
      </c>
      <c r="H64" s="118">
        <f t="shared" si="12"/>
        <v>0</v>
      </c>
      <c r="I64" s="118">
        <f t="shared" si="13"/>
        <v>0</v>
      </c>
      <c r="J64" s="118">
        <f t="shared" si="14"/>
        <v>0</v>
      </c>
      <c r="K64" s="213">
        <f t="shared" si="15"/>
        <v>0</v>
      </c>
      <c r="L64" s="99"/>
      <c r="M64" s="99"/>
      <c r="N64" s="99"/>
      <c r="O64" s="99"/>
    </row>
    <row r="65" spans="2:15" hidden="1">
      <c r="B65" s="58"/>
      <c r="C65" s="94"/>
      <c r="D65" s="166">
        <f t="shared" si="8"/>
        <v>0</v>
      </c>
      <c r="E65" s="157">
        <f t="shared" si="9"/>
        <v>0</v>
      </c>
      <c r="F65" s="118">
        <f t="shared" si="16"/>
        <v>0</v>
      </c>
      <c r="G65" s="118">
        <f t="shared" si="17"/>
        <v>0</v>
      </c>
      <c r="H65" s="118">
        <f t="shared" si="12"/>
        <v>0</v>
      </c>
      <c r="I65" s="118">
        <f t="shared" si="13"/>
        <v>0</v>
      </c>
      <c r="J65" s="118">
        <f t="shared" si="14"/>
        <v>0</v>
      </c>
      <c r="K65" s="213">
        <f t="shared" si="15"/>
        <v>0</v>
      </c>
      <c r="L65" s="99"/>
      <c r="M65" s="99"/>
      <c r="N65" s="99"/>
      <c r="O65" s="99"/>
    </row>
    <row r="66" spans="2:15" hidden="1">
      <c r="B66" s="58"/>
      <c r="C66" s="94"/>
      <c r="D66" s="166">
        <f t="shared" si="8"/>
        <v>0</v>
      </c>
      <c r="E66" s="157">
        <f t="shared" si="9"/>
        <v>0</v>
      </c>
      <c r="F66" s="118">
        <f t="shared" si="16"/>
        <v>0</v>
      </c>
      <c r="G66" s="118">
        <f t="shared" si="17"/>
        <v>0</v>
      </c>
      <c r="H66" s="118">
        <f t="shared" si="12"/>
        <v>0</v>
      </c>
      <c r="I66" s="118">
        <f t="shared" si="13"/>
        <v>0</v>
      </c>
      <c r="J66" s="118">
        <f t="shared" si="14"/>
        <v>0</v>
      </c>
      <c r="K66" s="213">
        <f t="shared" si="15"/>
        <v>0</v>
      </c>
      <c r="L66" s="99"/>
      <c r="M66" s="99"/>
      <c r="N66" s="99"/>
      <c r="O66" s="99"/>
    </row>
    <row r="67" spans="2:15" hidden="1">
      <c r="B67" s="58"/>
      <c r="C67" s="94"/>
      <c r="D67" s="166">
        <f t="shared" si="8"/>
        <v>0</v>
      </c>
      <c r="E67" s="157">
        <f t="shared" si="9"/>
        <v>0</v>
      </c>
      <c r="F67" s="118">
        <f t="shared" si="16"/>
        <v>0</v>
      </c>
      <c r="G67" s="118">
        <f t="shared" si="17"/>
        <v>0</v>
      </c>
      <c r="H67" s="118">
        <f t="shared" si="12"/>
        <v>0</v>
      </c>
      <c r="I67" s="118">
        <f t="shared" si="13"/>
        <v>0</v>
      </c>
      <c r="J67" s="118">
        <f t="shared" si="14"/>
        <v>0</v>
      </c>
      <c r="K67" s="213">
        <f t="shared" si="15"/>
        <v>0</v>
      </c>
      <c r="L67" s="99"/>
      <c r="M67" s="99"/>
      <c r="N67" s="99"/>
      <c r="O67" s="99"/>
    </row>
    <row r="68" spans="2:15" hidden="1">
      <c r="B68" s="58"/>
      <c r="C68" s="94"/>
      <c r="D68" s="166">
        <f t="shared" si="8"/>
        <v>0</v>
      </c>
      <c r="E68" s="157">
        <f t="shared" si="9"/>
        <v>0</v>
      </c>
      <c r="F68" s="118">
        <f t="shared" si="16"/>
        <v>0</v>
      </c>
      <c r="G68" s="118">
        <f t="shared" si="17"/>
        <v>0</v>
      </c>
      <c r="H68" s="118">
        <f t="shared" si="12"/>
        <v>0</v>
      </c>
      <c r="I68" s="118">
        <f t="shared" si="13"/>
        <v>0</v>
      </c>
      <c r="J68" s="118">
        <f t="shared" si="14"/>
        <v>0</v>
      </c>
      <c r="K68" s="213">
        <f t="shared" si="15"/>
        <v>0</v>
      </c>
      <c r="L68" s="99"/>
      <c r="M68" s="99"/>
      <c r="N68" s="99"/>
      <c r="O68" s="99"/>
    </row>
    <row r="69" spans="2:15" hidden="1">
      <c r="B69" s="58"/>
      <c r="C69" s="94"/>
      <c r="D69" s="166">
        <f t="shared" si="8"/>
        <v>0</v>
      </c>
      <c r="E69" s="157">
        <f t="shared" si="9"/>
        <v>0</v>
      </c>
      <c r="F69" s="118">
        <f t="shared" si="16"/>
        <v>0</v>
      </c>
      <c r="G69" s="118">
        <f t="shared" si="17"/>
        <v>0</v>
      </c>
      <c r="H69" s="118">
        <f t="shared" si="12"/>
        <v>0</v>
      </c>
      <c r="I69" s="118">
        <f t="shared" si="13"/>
        <v>0</v>
      </c>
      <c r="J69" s="118">
        <f t="shared" si="14"/>
        <v>0</v>
      </c>
      <c r="K69" s="213">
        <f t="shared" si="15"/>
        <v>0</v>
      </c>
      <c r="L69" s="99"/>
      <c r="M69" s="99"/>
      <c r="N69" s="99"/>
      <c r="O69" s="99"/>
    </row>
    <row r="70" spans="2:15" hidden="1">
      <c r="B70" s="58"/>
      <c r="C70" s="94"/>
      <c r="D70" s="166">
        <f t="shared" ref="D70:D84" si="18">SUM(F70:K70)</f>
        <v>0</v>
      </c>
      <c r="E70" s="157">
        <f t="shared" si="9"/>
        <v>0</v>
      </c>
      <c r="F70" s="118">
        <f t="shared" ref="F70:F84" si="19">IFERROR(VLOOKUP(C70,$C$93:$D$134,2,FALSE),0)</f>
        <v>0</v>
      </c>
      <c r="G70" s="118">
        <f t="shared" ref="G70:G84" si="20">IFERROR(VLOOKUP(C70,$G$93:$H$134,2,FALSE),0)</f>
        <v>0</v>
      </c>
      <c r="H70" s="118">
        <f t="shared" ref="H70:H84" si="21">IFERROR(VLOOKUP(C70,$K$93:$L$134,2,FALSE),0)</f>
        <v>0</v>
      </c>
      <c r="I70" s="118">
        <f t="shared" ref="I70:I84" si="22">IFERROR(VLOOKUP(C70,$O$93:$P$134,2,FALSE),0)</f>
        <v>0</v>
      </c>
      <c r="J70" s="118">
        <f t="shared" ref="J70:J84" si="23">IFERROR(VLOOKUP(C70,$S$93:$T$134,2,FALSE),0)</f>
        <v>0</v>
      </c>
      <c r="K70" s="213">
        <f t="shared" ref="K70:K84" si="24">IFERROR(VLOOKUP(C70,$W$93:$X$134,2,FALSE),0)</f>
        <v>0</v>
      </c>
      <c r="L70" s="99"/>
      <c r="M70" s="99"/>
      <c r="N70" s="99"/>
      <c r="O70" s="99"/>
    </row>
    <row r="71" spans="2:15" hidden="1">
      <c r="B71" s="58"/>
      <c r="C71" s="94"/>
      <c r="D71" s="166">
        <f t="shared" si="18"/>
        <v>0</v>
      </c>
      <c r="E71" s="157">
        <f t="shared" si="9"/>
        <v>0</v>
      </c>
      <c r="F71" s="118">
        <f t="shared" si="19"/>
        <v>0</v>
      </c>
      <c r="G71" s="118">
        <f t="shared" si="20"/>
        <v>0</v>
      </c>
      <c r="H71" s="118">
        <f t="shared" si="21"/>
        <v>0</v>
      </c>
      <c r="I71" s="118">
        <f t="shared" si="22"/>
        <v>0</v>
      </c>
      <c r="J71" s="118">
        <f t="shared" si="23"/>
        <v>0</v>
      </c>
      <c r="K71" s="213">
        <f t="shared" si="24"/>
        <v>0</v>
      </c>
      <c r="L71" s="99"/>
      <c r="M71" s="99"/>
      <c r="N71" s="99"/>
      <c r="O71" s="99"/>
    </row>
    <row r="72" spans="2:15" hidden="1">
      <c r="B72" s="58"/>
      <c r="C72" s="94"/>
      <c r="D72" s="166">
        <f t="shared" si="18"/>
        <v>0</v>
      </c>
      <c r="E72" s="157">
        <f t="shared" si="9"/>
        <v>0</v>
      </c>
      <c r="F72" s="118">
        <f t="shared" si="19"/>
        <v>0</v>
      </c>
      <c r="G72" s="118">
        <f t="shared" si="20"/>
        <v>0</v>
      </c>
      <c r="H72" s="118">
        <f t="shared" si="21"/>
        <v>0</v>
      </c>
      <c r="I72" s="118">
        <f t="shared" si="22"/>
        <v>0</v>
      </c>
      <c r="J72" s="118">
        <f t="shared" si="23"/>
        <v>0</v>
      </c>
      <c r="K72" s="213">
        <f t="shared" si="24"/>
        <v>0</v>
      </c>
      <c r="L72" s="99"/>
      <c r="M72" s="99"/>
      <c r="N72" s="99"/>
      <c r="O72" s="99"/>
    </row>
    <row r="73" spans="2:15" hidden="1">
      <c r="B73" s="58"/>
      <c r="C73" s="94"/>
      <c r="D73" s="166">
        <f t="shared" si="18"/>
        <v>0</v>
      </c>
      <c r="E73" s="157">
        <f t="shared" si="9"/>
        <v>0</v>
      </c>
      <c r="F73" s="118">
        <f t="shared" si="19"/>
        <v>0</v>
      </c>
      <c r="G73" s="118">
        <f t="shared" si="20"/>
        <v>0</v>
      </c>
      <c r="H73" s="118">
        <f t="shared" si="21"/>
        <v>0</v>
      </c>
      <c r="I73" s="118">
        <f t="shared" si="22"/>
        <v>0</v>
      </c>
      <c r="J73" s="118">
        <f t="shared" si="23"/>
        <v>0</v>
      </c>
      <c r="K73" s="213">
        <f t="shared" si="24"/>
        <v>0</v>
      </c>
      <c r="L73" s="99"/>
      <c r="M73" s="99"/>
      <c r="N73" s="99"/>
      <c r="O73" s="99"/>
    </row>
    <row r="74" spans="2:15" hidden="1">
      <c r="B74" s="58"/>
      <c r="C74" s="94"/>
      <c r="D74" s="166">
        <f t="shared" si="18"/>
        <v>0</v>
      </c>
      <c r="E74" s="157">
        <f t="shared" si="9"/>
        <v>0</v>
      </c>
      <c r="F74" s="118">
        <f t="shared" si="19"/>
        <v>0</v>
      </c>
      <c r="G74" s="118">
        <f t="shared" si="20"/>
        <v>0</v>
      </c>
      <c r="H74" s="118">
        <f t="shared" si="21"/>
        <v>0</v>
      </c>
      <c r="I74" s="118">
        <f t="shared" si="22"/>
        <v>0</v>
      </c>
      <c r="J74" s="118">
        <f t="shared" si="23"/>
        <v>0</v>
      </c>
      <c r="K74" s="213">
        <f t="shared" si="24"/>
        <v>0</v>
      </c>
      <c r="L74" s="99"/>
      <c r="M74" s="99"/>
      <c r="N74" s="99"/>
      <c r="O74" s="99"/>
    </row>
    <row r="75" spans="2:15" hidden="1">
      <c r="B75" s="58"/>
      <c r="C75" s="94"/>
      <c r="D75" s="166">
        <f t="shared" si="18"/>
        <v>0</v>
      </c>
      <c r="E75" s="157">
        <f t="shared" si="9"/>
        <v>0</v>
      </c>
      <c r="F75" s="118">
        <f t="shared" si="19"/>
        <v>0</v>
      </c>
      <c r="G75" s="118">
        <f t="shared" si="20"/>
        <v>0</v>
      </c>
      <c r="H75" s="118">
        <f t="shared" si="21"/>
        <v>0</v>
      </c>
      <c r="I75" s="118">
        <f t="shared" si="22"/>
        <v>0</v>
      </c>
      <c r="J75" s="118">
        <f t="shared" si="23"/>
        <v>0</v>
      </c>
      <c r="K75" s="213">
        <f t="shared" si="24"/>
        <v>0</v>
      </c>
      <c r="L75" s="99"/>
      <c r="M75" s="99"/>
      <c r="N75" s="99"/>
      <c r="O75" s="99"/>
    </row>
    <row r="76" spans="2:15" ht="15" hidden="1">
      <c r="B76" s="58"/>
      <c r="C76" s="95"/>
      <c r="D76" s="166">
        <f t="shared" si="18"/>
        <v>0</v>
      </c>
      <c r="E76" s="157">
        <f t="shared" si="9"/>
        <v>0</v>
      </c>
      <c r="F76" s="118">
        <f t="shared" si="19"/>
        <v>0</v>
      </c>
      <c r="G76" s="118">
        <f t="shared" si="20"/>
        <v>0</v>
      </c>
      <c r="H76" s="118">
        <f t="shared" si="21"/>
        <v>0</v>
      </c>
      <c r="I76" s="118">
        <f t="shared" si="22"/>
        <v>0</v>
      </c>
      <c r="J76" s="118">
        <f t="shared" si="23"/>
        <v>0</v>
      </c>
      <c r="K76" s="213">
        <f t="shared" si="24"/>
        <v>0</v>
      </c>
      <c r="L76" s="99"/>
      <c r="M76" s="99"/>
      <c r="N76" s="99"/>
      <c r="O76" s="99"/>
    </row>
    <row r="77" spans="2:15" ht="15" hidden="1">
      <c r="B77" s="58"/>
      <c r="C77" s="95"/>
      <c r="D77" s="166">
        <f t="shared" si="18"/>
        <v>0</v>
      </c>
      <c r="E77" s="157">
        <f t="shared" si="9"/>
        <v>0</v>
      </c>
      <c r="F77" s="118">
        <f t="shared" si="19"/>
        <v>0</v>
      </c>
      <c r="G77" s="118">
        <f t="shared" si="20"/>
        <v>0</v>
      </c>
      <c r="H77" s="118">
        <f t="shared" si="21"/>
        <v>0</v>
      </c>
      <c r="I77" s="118">
        <f t="shared" si="22"/>
        <v>0</v>
      </c>
      <c r="J77" s="118">
        <f t="shared" si="23"/>
        <v>0</v>
      </c>
      <c r="K77" s="213">
        <f t="shared" si="24"/>
        <v>0</v>
      </c>
      <c r="L77" s="99"/>
      <c r="M77" s="99"/>
      <c r="N77" s="99"/>
      <c r="O77" s="99"/>
    </row>
    <row r="78" spans="2:15" ht="15" hidden="1">
      <c r="B78" s="58"/>
      <c r="C78" s="95"/>
      <c r="D78" s="166">
        <f t="shared" si="18"/>
        <v>0</v>
      </c>
      <c r="E78" s="157">
        <f t="shared" si="9"/>
        <v>0</v>
      </c>
      <c r="F78" s="118">
        <f t="shared" si="19"/>
        <v>0</v>
      </c>
      <c r="G78" s="118">
        <f t="shared" si="20"/>
        <v>0</v>
      </c>
      <c r="H78" s="118">
        <f t="shared" si="21"/>
        <v>0</v>
      </c>
      <c r="I78" s="118">
        <f t="shared" si="22"/>
        <v>0</v>
      </c>
      <c r="J78" s="118">
        <f t="shared" si="23"/>
        <v>0</v>
      </c>
      <c r="K78" s="213">
        <f t="shared" si="24"/>
        <v>0</v>
      </c>
      <c r="L78" s="99"/>
      <c r="M78" s="99"/>
      <c r="N78" s="99"/>
      <c r="O78" s="99"/>
    </row>
    <row r="79" spans="2:15" ht="15" hidden="1">
      <c r="B79" s="58"/>
      <c r="C79" s="95"/>
      <c r="D79" s="166">
        <f t="shared" si="18"/>
        <v>0</v>
      </c>
      <c r="E79" s="157">
        <f t="shared" si="9"/>
        <v>0</v>
      </c>
      <c r="F79" s="118">
        <f t="shared" si="19"/>
        <v>0</v>
      </c>
      <c r="G79" s="118">
        <f t="shared" si="20"/>
        <v>0</v>
      </c>
      <c r="H79" s="118">
        <f t="shared" si="21"/>
        <v>0</v>
      </c>
      <c r="I79" s="118">
        <f t="shared" si="22"/>
        <v>0</v>
      </c>
      <c r="J79" s="118">
        <f t="shared" si="23"/>
        <v>0</v>
      </c>
      <c r="K79" s="213">
        <f t="shared" si="24"/>
        <v>0</v>
      </c>
      <c r="L79" s="99"/>
      <c r="M79" s="99"/>
      <c r="N79" s="99"/>
      <c r="O79" s="99"/>
    </row>
    <row r="80" spans="2:15" ht="15" hidden="1">
      <c r="B80" s="58"/>
      <c r="C80" s="95"/>
      <c r="D80" s="166">
        <f t="shared" si="18"/>
        <v>0</v>
      </c>
      <c r="E80" s="157">
        <f t="shared" si="9"/>
        <v>0</v>
      </c>
      <c r="F80" s="118">
        <f t="shared" si="19"/>
        <v>0</v>
      </c>
      <c r="G80" s="118">
        <f t="shared" si="20"/>
        <v>0</v>
      </c>
      <c r="H80" s="118">
        <f t="shared" si="21"/>
        <v>0</v>
      </c>
      <c r="I80" s="118">
        <f t="shared" si="22"/>
        <v>0</v>
      </c>
      <c r="J80" s="118">
        <f t="shared" si="23"/>
        <v>0</v>
      </c>
      <c r="K80" s="213">
        <f t="shared" si="24"/>
        <v>0</v>
      </c>
      <c r="L80" s="99"/>
      <c r="M80" s="99"/>
      <c r="N80" s="99"/>
      <c r="O80" s="99"/>
    </row>
    <row r="81" spans="2:25" ht="15" hidden="1">
      <c r="B81" s="58"/>
      <c r="C81" s="95"/>
      <c r="D81" s="166">
        <f t="shared" si="18"/>
        <v>0</v>
      </c>
      <c r="E81" s="157">
        <f t="shared" si="9"/>
        <v>0</v>
      </c>
      <c r="F81" s="118">
        <f t="shared" si="19"/>
        <v>0</v>
      </c>
      <c r="G81" s="118">
        <f t="shared" si="20"/>
        <v>0</v>
      </c>
      <c r="H81" s="118">
        <f t="shared" si="21"/>
        <v>0</v>
      </c>
      <c r="I81" s="118">
        <f t="shared" si="22"/>
        <v>0</v>
      </c>
      <c r="J81" s="118">
        <f t="shared" si="23"/>
        <v>0</v>
      </c>
      <c r="K81" s="213">
        <f t="shared" si="24"/>
        <v>0</v>
      </c>
      <c r="L81" s="99"/>
      <c r="M81" s="99"/>
      <c r="N81" s="99"/>
      <c r="O81" s="99"/>
    </row>
    <row r="82" spans="2:25" ht="15" hidden="1">
      <c r="B82" s="58"/>
      <c r="C82" s="95"/>
      <c r="D82" s="166">
        <f t="shared" si="18"/>
        <v>0</v>
      </c>
      <c r="E82" s="157">
        <f t="shared" si="9"/>
        <v>0</v>
      </c>
      <c r="F82" s="118">
        <f t="shared" si="19"/>
        <v>0</v>
      </c>
      <c r="G82" s="118">
        <f t="shared" si="20"/>
        <v>0</v>
      </c>
      <c r="H82" s="118">
        <f t="shared" si="21"/>
        <v>0</v>
      </c>
      <c r="I82" s="118">
        <f t="shared" si="22"/>
        <v>0</v>
      </c>
      <c r="J82" s="118">
        <f t="shared" si="23"/>
        <v>0</v>
      </c>
      <c r="K82" s="213">
        <f t="shared" si="24"/>
        <v>0</v>
      </c>
      <c r="L82" s="99"/>
      <c r="M82" s="99"/>
      <c r="N82" s="99"/>
      <c r="O82" s="99"/>
    </row>
    <row r="83" spans="2:25" ht="15" hidden="1">
      <c r="B83" s="58"/>
      <c r="C83" s="95"/>
      <c r="D83" s="166">
        <f t="shared" si="18"/>
        <v>0</v>
      </c>
      <c r="E83" s="157">
        <f t="shared" si="9"/>
        <v>0</v>
      </c>
      <c r="F83" s="118">
        <f t="shared" si="19"/>
        <v>0</v>
      </c>
      <c r="G83" s="118">
        <f t="shared" si="20"/>
        <v>0</v>
      </c>
      <c r="H83" s="118">
        <f t="shared" si="21"/>
        <v>0</v>
      </c>
      <c r="I83" s="118">
        <f t="shared" si="22"/>
        <v>0</v>
      </c>
      <c r="J83" s="118">
        <f t="shared" si="23"/>
        <v>0</v>
      </c>
      <c r="K83" s="213">
        <f t="shared" si="24"/>
        <v>0</v>
      </c>
      <c r="L83" s="99"/>
      <c r="M83" s="99"/>
      <c r="N83" s="99"/>
      <c r="O83" s="99"/>
    </row>
    <row r="84" spans="2:25" ht="15" hidden="1">
      <c r="B84" s="51"/>
      <c r="C84" s="95"/>
      <c r="D84" s="166">
        <f t="shared" si="18"/>
        <v>0</v>
      </c>
      <c r="E84" s="157">
        <f t="shared" si="9"/>
        <v>0</v>
      </c>
      <c r="F84" s="118">
        <f t="shared" si="19"/>
        <v>0</v>
      </c>
      <c r="G84" s="118">
        <f t="shared" si="20"/>
        <v>0</v>
      </c>
      <c r="H84" s="118">
        <f t="shared" si="21"/>
        <v>0</v>
      </c>
      <c r="I84" s="118">
        <f t="shared" si="22"/>
        <v>0</v>
      </c>
      <c r="J84" s="118">
        <f t="shared" si="23"/>
        <v>0</v>
      </c>
      <c r="K84" s="213">
        <f t="shared" si="24"/>
        <v>0</v>
      </c>
      <c r="L84" s="99"/>
      <c r="M84" s="99"/>
      <c r="N84" s="99"/>
      <c r="O84" s="99"/>
    </row>
    <row r="85" spans="2:25">
      <c r="N85" s="99"/>
      <c r="O85" s="99"/>
    </row>
    <row r="88" spans="2:25" ht="13.5" thickBot="1"/>
    <row r="89" spans="2:25">
      <c r="B89" s="236" t="s">
        <v>152</v>
      </c>
      <c r="C89" s="237"/>
      <c r="D89" s="237"/>
      <c r="E89" s="238"/>
      <c r="F89" s="245" t="s">
        <v>153</v>
      </c>
      <c r="G89" s="246"/>
      <c r="H89" s="246"/>
      <c r="I89" s="247"/>
      <c r="J89" s="245" t="s">
        <v>51</v>
      </c>
      <c r="K89" s="246"/>
      <c r="L89" s="246"/>
      <c r="M89" s="247"/>
      <c r="N89" s="233" t="s">
        <v>154</v>
      </c>
      <c r="O89" s="234"/>
      <c r="P89" s="234"/>
      <c r="Q89" s="235"/>
      <c r="R89" s="233" t="s">
        <v>155</v>
      </c>
      <c r="S89" s="234"/>
      <c r="T89" s="234"/>
      <c r="U89" s="235"/>
      <c r="V89" s="233" t="s">
        <v>156</v>
      </c>
      <c r="W89" s="234"/>
      <c r="X89" s="234"/>
      <c r="Y89" s="235"/>
    </row>
    <row r="90" spans="2:25">
      <c r="B90" s="143"/>
      <c r="C90" s="138"/>
      <c r="D90" s="138"/>
      <c r="F90" s="110"/>
      <c r="I90" s="109"/>
      <c r="J90" s="110"/>
      <c r="M90" s="109"/>
      <c r="N90" s="110"/>
      <c r="Q90" s="144"/>
      <c r="R90" s="102"/>
      <c r="U90" s="144"/>
      <c r="V90" s="102"/>
      <c r="W90" s="210"/>
      <c r="X90" s="210"/>
      <c r="Y90" s="144"/>
    </row>
    <row r="91" spans="2:25">
      <c r="B91" s="102" t="s">
        <v>160</v>
      </c>
      <c r="C91" s="99" t="s">
        <v>157</v>
      </c>
      <c r="D91" s="99" t="s">
        <v>161</v>
      </c>
      <c r="E91" s="109" t="s">
        <v>172</v>
      </c>
      <c r="F91" s="110" t="s">
        <v>160</v>
      </c>
      <c r="G91" s="108" t="s">
        <v>157</v>
      </c>
      <c r="H91" s="108" t="s">
        <v>161</v>
      </c>
      <c r="I91" s="109" t="s">
        <v>172</v>
      </c>
      <c r="J91" s="110" t="s">
        <v>160</v>
      </c>
      <c r="K91" s="108" t="s">
        <v>157</v>
      </c>
      <c r="L91" s="108" t="s">
        <v>161</v>
      </c>
      <c r="M91" s="109" t="s">
        <v>172</v>
      </c>
      <c r="N91" s="110" t="s">
        <v>160</v>
      </c>
      <c r="O91" s="108" t="s">
        <v>157</v>
      </c>
      <c r="P91" s="99" t="s">
        <v>161</v>
      </c>
      <c r="Q91" s="103" t="s">
        <v>172</v>
      </c>
      <c r="R91" s="102" t="s">
        <v>160</v>
      </c>
      <c r="S91" s="99" t="s">
        <v>157</v>
      </c>
      <c r="T91" s="99" t="s">
        <v>161</v>
      </c>
      <c r="U91" s="103" t="s">
        <v>172</v>
      </c>
      <c r="V91" s="102" t="s">
        <v>160</v>
      </c>
      <c r="W91" s="210" t="s">
        <v>157</v>
      </c>
      <c r="X91" s="210" t="s">
        <v>161</v>
      </c>
      <c r="Y91" s="103" t="s">
        <v>172</v>
      </c>
    </row>
    <row r="92" spans="2:25">
      <c r="B92" s="143"/>
      <c r="C92" s="104">
        <f>COUNTA(C93:C136)</f>
        <v>28</v>
      </c>
      <c r="D92" s="138"/>
      <c r="E92" s="109"/>
      <c r="F92" s="110"/>
      <c r="G92" s="111">
        <f>COUNTA(G93:G136)</f>
        <v>19</v>
      </c>
      <c r="I92" s="109"/>
      <c r="J92" s="110"/>
      <c r="K92" s="111">
        <f>COUNTA(K93:K136)</f>
        <v>19</v>
      </c>
      <c r="M92" s="109"/>
      <c r="N92" s="110"/>
      <c r="O92" s="111">
        <f>COUNTA(O93:O136)</f>
        <v>10</v>
      </c>
      <c r="P92" s="138"/>
      <c r="Q92" s="144"/>
      <c r="R92" s="143"/>
      <c r="S92" s="104">
        <f>COUNTA(S93:S136)</f>
        <v>14</v>
      </c>
      <c r="T92" s="138"/>
      <c r="U92" s="144"/>
      <c r="V92" s="143"/>
      <c r="W92" s="104">
        <f>COUNTA(W93:W136)</f>
        <v>13</v>
      </c>
      <c r="X92" s="138"/>
      <c r="Y92" s="144"/>
    </row>
    <row r="93" spans="2:25">
      <c r="B93" s="102">
        <v>1</v>
      </c>
      <c r="C93" s="192" t="s">
        <v>108</v>
      </c>
      <c r="D93" s="99">
        <f>VLOOKUP(C92,'POINTS SCORE'!$B$10:$AI$39,2,FALSE)</f>
        <v>40</v>
      </c>
      <c r="E93" s="108">
        <f>VLOOKUP(C92,'POINTS SCORE'!$B$39:$AI$78,2,FALSE)</f>
        <v>40</v>
      </c>
      <c r="F93" s="110">
        <v>1</v>
      </c>
      <c r="G93" s="192" t="s">
        <v>205</v>
      </c>
      <c r="H93" s="108">
        <f>VLOOKUP(G92,'POINTS SCORE'!$B$10:$AI$39,2,FALSE)</f>
        <v>40</v>
      </c>
      <c r="I93" s="108">
        <f>VLOOKUP(G92,'POINTS SCORE'!$B$39:$AI$78,2,FALSE)</f>
        <v>40</v>
      </c>
      <c r="J93" s="110">
        <v>1</v>
      </c>
      <c r="K93" s="192" t="s">
        <v>107</v>
      </c>
      <c r="L93" s="108">
        <f>VLOOKUP(K92,'POINTS SCORE'!$B$10:$AI$39,2,FALSE)</f>
        <v>40</v>
      </c>
      <c r="M93" s="108">
        <f>VLOOKUP(K92,'POINTS SCORE'!$B$39:$AI$78,2,FALSE)</f>
        <v>40</v>
      </c>
      <c r="N93" s="110">
        <v>1</v>
      </c>
      <c r="O93" s="192" t="s">
        <v>1022</v>
      </c>
      <c r="P93" s="99">
        <f>VLOOKUP(O92,'POINTS SCORE'!$B$10:$AI$39,2,FALSE)</f>
        <v>38</v>
      </c>
      <c r="Q93" s="99">
        <f>VLOOKUP(O92,'POINTS SCORE'!$B$39:$AI$78,2,FALSE)</f>
        <v>40</v>
      </c>
      <c r="R93" s="102">
        <v>1</v>
      </c>
      <c r="S93" s="192" t="s">
        <v>1078</v>
      </c>
      <c r="T93" s="99">
        <f>VLOOKUP(S92,'POINTS SCORE'!$B$10:$AI$39,2,FALSE)</f>
        <v>40</v>
      </c>
      <c r="U93" s="99">
        <f>VLOOKUP(S92,'POINTS SCORE'!$B$39:$AI$78,2,FALSE)</f>
        <v>40</v>
      </c>
      <c r="V93" s="102">
        <v>1</v>
      </c>
      <c r="W93" s="210" t="s">
        <v>63</v>
      </c>
      <c r="X93" s="210">
        <f>VLOOKUP(W92,'POINTS SCORE'!$B$10:$AI$39,2,FALSE)</f>
        <v>39</v>
      </c>
      <c r="Y93" s="103">
        <f>VLOOKUP(W92,'POINTS SCORE'!$B$39:$AI$78,2,FALSE)</f>
        <v>40</v>
      </c>
    </row>
    <row r="94" spans="2:25">
      <c r="B94" s="102">
        <v>2</v>
      </c>
      <c r="C94" s="192" t="s">
        <v>203</v>
      </c>
      <c r="D94" s="99">
        <f>VLOOKUP(C92,'POINTS SCORE'!$B$10:$AI$39,3,FALSE)</f>
        <v>39</v>
      </c>
      <c r="E94" s="108">
        <f>VLOOKUP(C92,'POINTS SCORE'!$B$39:$AI$78,3,FALSE)</f>
        <v>39</v>
      </c>
      <c r="F94" s="110">
        <v>2</v>
      </c>
      <c r="G94" s="192" t="s">
        <v>108</v>
      </c>
      <c r="H94" s="108">
        <f>VLOOKUP(G92,'POINTS SCORE'!$B$10:$AI$39,3,FALSE)</f>
        <v>38</v>
      </c>
      <c r="I94" s="108">
        <f>VLOOKUP(G92,'POINTS SCORE'!$B$39:$AI$78,3,FALSE)</f>
        <v>39</v>
      </c>
      <c r="J94" s="110">
        <v>2</v>
      </c>
      <c r="K94" s="192" t="s">
        <v>233</v>
      </c>
      <c r="L94" s="108">
        <f>VLOOKUP(K92,'POINTS SCORE'!$B$10:$AI$39,3,FALSE)</f>
        <v>38</v>
      </c>
      <c r="M94" s="108">
        <f>VLOOKUP(K92,'POINTS SCORE'!$B$39:$AI$78,3,FALSE)</f>
        <v>39</v>
      </c>
      <c r="N94" s="110">
        <v>2</v>
      </c>
      <c r="O94" s="192" t="s">
        <v>1023</v>
      </c>
      <c r="P94" s="99">
        <f>VLOOKUP(O92,'POINTS SCORE'!$B$10:$AI$39,3,FALSE)</f>
        <v>34</v>
      </c>
      <c r="Q94" s="99">
        <f>VLOOKUP(O92,'POINTS SCORE'!$B$39:$AI$78,3,FALSE)</f>
        <v>39</v>
      </c>
      <c r="R94" s="102">
        <v>2</v>
      </c>
      <c r="S94" s="192" t="s">
        <v>233</v>
      </c>
      <c r="T94" s="99">
        <f>VLOOKUP(S92,'POINTS SCORE'!$B$10:$AI$39,3,FALSE)</f>
        <v>37</v>
      </c>
      <c r="U94" s="99">
        <f>VLOOKUP(S92,'POINTS SCORE'!$B$39:$AI$78,3,FALSE)</f>
        <v>39</v>
      </c>
      <c r="V94" s="102">
        <v>2</v>
      </c>
      <c r="W94" s="210" t="s">
        <v>107</v>
      </c>
      <c r="X94" s="210">
        <f>VLOOKUP(W92,'POINTS SCORE'!$B$10:$AI$39,3,FALSE)</f>
        <v>36</v>
      </c>
      <c r="Y94" s="103">
        <f>VLOOKUP(W92,'POINTS SCORE'!$B$39:$AI$78,3,FALSE)</f>
        <v>39</v>
      </c>
    </row>
    <row r="95" spans="2:25">
      <c r="B95" s="102">
        <v>3</v>
      </c>
      <c r="C95" s="192" t="s">
        <v>204</v>
      </c>
      <c r="D95" s="99">
        <f>VLOOKUP(C92,'POINTS SCORE'!$B$10:$AI$39,4,FALSE)</f>
        <v>38</v>
      </c>
      <c r="E95" s="108">
        <f>VLOOKUP(C92,'POINTS SCORE'!$B$39:$AI$78,4,FALSE)</f>
        <v>38</v>
      </c>
      <c r="F95" s="110">
        <v>3</v>
      </c>
      <c r="G95" s="192" t="s">
        <v>231</v>
      </c>
      <c r="H95" s="108">
        <f>VLOOKUP(G92,'POINTS SCORE'!$B$10:$AI$39,4,FALSE)</f>
        <v>35</v>
      </c>
      <c r="I95" s="108">
        <f>VLOOKUP(G92,'POINTS SCORE'!$B$39:$AI$78,4,FALSE)</f>
        <v>38</v>
      </c>
      <c r="J95" s="110">
        <v>3</v>
      </c>
      <c r="K95" s="192" t="s">
        <v>232</v>
      </c>
      <c r="L95" s="108">
        <f>VLOOKUP(K92,'POINTS SCORE'!$B$10:$AI$39,4,FALSE)</f>
        <v>35</v>
      </c>
      <c r="M95" s="108">
        <f>VLOOKUP(K92,'POINTS SCORE'!$B$39:$AI$78,4,FALSE)</f>
        <v>38</v>
      </c>
      <c r="N95" s="110">
        <v>3</v>
      </c>
      <c r="O95" s="192" t="s">
        <v>107</v>
      </c>
      <c r="P95" s="99">
        <f>VLOOKUP(O92,'POINTS SCORE'!$B$10:$AI$39,4,FALSE)</f>
        <v>28</v>
      </c>
      <c r="Q95" s="99">
        <f>VLOOKUP(O92,'POINTS SCORE'!$B$39:$AI$78,4,FALSE)</f>
        <v>38</v>
      </c>
      <c r="R95" s="102">
        <v>3</v>
      </c>
      <c r="S95" s="192" t="s">
        <v>63</v>
      </c>
      <c r="T95" s="99">
        <f>VLOOKUP(S92,'POINTS SCORE'!$B$10:$AI$39,4,FALSE)</f>
        <v>32</v>
      </c>
      <c r="U95" s="99">
        <f>VLOOKUP(S92,'POINTS SCORE'!$B$39:$AI$78,4,FALSE)</f>
        <v>38</v>
      </c>
      <c r="V95" s="102">
        <v>3</v>
      </c>
      <c r="W95" s="210" t="s">
        <v>1022</v>
      </c>
      <c r="X95" s="210">
        <f>VLOOKUP(W92,'POINTS SCORE'!$B$10:$AI$39,4,FALSE)</f>
        <v>32</v>
      </c>
      <c r="Y95" s="103">
        <f>VLOOKUP(W92,'POINTS SCORE'!$B$39:$AI$78,4,FALSE)</f>
        <v>38</v>
      </c>
    </row>
    <row r="96" spans="2:25">
      <c r="B96" s="102">
        <v>4</v>
      </c>
      <c r="C96" s="192" t="s">
        <v>205</v>
      </c>
      <c r="D96" s="99">
        <f>VLOOKUP(C92,'POINTS SCORE'!$B$10:$AI$39,5,FALSE)</f>
        <v>37</v>
      </c>
      <c r="E96" s="108">
        <f>VLOOKUP(C92,'POINTS SCORE'!$B$39:$AI$78,5,FALSE)</f>
        <v>37</v>
      </c>
      <c r="F96" s="110">
        <v>4</v>
      </c>
      <c r="G96" s="192" t="s">
        <v>90</v>
      </c>
      <c r="H96" s="108">
        <f>VLOOKUP(G92,'POINTS SCORE'!$B$10:$AI$39,5,FALSE)</f>
        <v>33</v>
      </c>
      <c r="I96" s="108">
        <f>VLOOKUP(G92,'POINTS SCORE'!$B$39:$AI$78,5,FALSE)</f>
        <v>37</v>
      </c>
      <c r="J96" s="110">
        <v>4</v>
      </c>
      <c r="K96" s="192" t="s">
        <v>938</v>
      </c>
      <c r="L96" s="108">
        <f>VLOOKUP(K92,'POINTS SCORE'!$B$10:$AI$39,5,FALSE)</f>
        <v>33</v>
      </c>
      <c r="M96" s="108">
        <f>VLOOKUP(K92,'POINTS SCORE'!$B$39:$AI$78,5,FALSE)</f>
        <v>37</v>
      </c>
      <c r="N96" s="110">
        <v>4</v>
      </c>
      <c r="O96" s="192" t="s">
        <v>143</v>
      </c>
      <c r="P96" s="99">
        <f>VLOOKUP(O92,'POINTS SCORE'!$B$10:$AI$39,5,FALSE)</f>
        <v>24</v>
      </c>
      <c r="Q96" s="99">
        <f>VLOOKUP(O92,'POINTS SCORE'!$B$39:$AI$78,5,FALSE)</f>
        <v>37</v>
      </c>
      <c r="R96" s="102">
        <v>4</v>
      </c>
      <c r="S96" s="192" t="s">
        <v>91</v>
      </c>
      <c r="T96" s="99">
        <f>VLOOKUP(S92,'POINTS SCORE'!$B$10:$AI$39,5,FALSE)</f>
        <v>28</v>
      </c>
      <c r="U96" s="99">
        <f>VLOOKUP(S92,'POINTS SCORE'!$B$39:$AI$78,5,FALSE)</f>
        <v>37</v>
      </c>
      <c r="V96" s="102">
        <v>4</v>
      </c>
      <c r="W96" s="210" t="s">
        <v>91</v>
      </c>
      <c r="X96" s="210">
        <f>VLOOKUP(W92,'POINTS SCORE'!$B$10:$AI$39,5,FALSE)</f>
        <v>27</v>
      </c>
      <c r="Y96" s="103">
        <f>VLOOKUP(W92,'POINTS SCORE'!$B$39:$AI$78,5,FALSE)</f>
        <v>37</v>
      </c>
    </row>
    <row r="97" spans="2:25">
      <c r="B97" s="102">
        <v>5</v>
      </c>
      <c r="C97" s="192" t="s">
        <v>206</v>
      </c>
      <c r="D97" s="99">
        <f>VLOOKUP(C92,'POINTS SCORE'!$B$10:$AI$39,6,FALSE)</f>
        <v>36</v>
      </c>
      <c r="E97" s="108">
        <f>VLOOKUP(C92,'POINTS SCORE'!$B$39:$AI$78,6,FALSE)</f>
        <v>36</v>
      </c>
      <c r="F97" s="110">
        <v>5</v>
      </c>
      <c r="G97" s="192" t="s">
        <v>63</v>
      </c>
      <c r="H97" s="108">
        <f>VLOOKUP(G92,'POINTS SCORE'!$B$10:$AI$39,6,FALSE)</f>
        <v>31</v>
      </c>
      <c r="I97" s="108">
        <f>VLOOKUP(G92,'POINTS SCORE'!$B$39:$AI$78,6,FALSE)</f>
        <v>36</v>
      </c>
      <c r="J97" s="110">
        <v>5</v>
      </c>
      <c r="K97" s="192" t="s">
        <v>207</v>
      </c>
      <c r="L97" s="108">
        <f>VLOOKUP(K92,'POINTS SCORE'!$B$10:$AI$39,6,FALSE)</f>
        <v>31</v>
      </c>
      <c r="M97" s="108">
        <f>VLOOKUP(K92,'POINTS SCORE'!$B$39:$AI$78,6,FALSE)</f>
        <v>36</v>
      </c>
      <c r="N97" s="110">
        <v>5</v>
      </c>
      <c r="O97" s="192" t="s">
        <v>233</v>
      </c>
      <c r="P97" s="99">
        <f>VLOOKUP(O92,'POINTS SCORE'!$B$10:$AI$39,6,FALSE)</f>
        <v>21</v>
      </c>
      <c r="Q97" s="99">
        <f>VLOOKUP(O92,'POINTS SCORE'!$B$39:$AI$78,6,FALSE)</f>
        <v>36</v>
      </c>
      <c r="R97" s="102">
        <v>5</v>
      </c>
      <c r="S97" s="192" t="s">
        <v>143</v>
      </c>
      <c r="T97" s="99">
        <f>VLOOKUP(S92,'POINTS SCORE'!$B$10:$AI$39,6,FALSE)</f>
        <v>25</v>
      </c>
      <c r="U97" s="99">
        <f>VLOOKUP(S92,'POINTS SCORE'!$B$39:$AI$78,6,FALSE)</f>
        <v>36</v>
      </c>
      <c r="V97" s="102">
        <v>5</v>
      </c>
      <c r="W97" s="210" t="s">
        <v>206</v>
      </c>
      <c r="X97" s="210">
        <f>VLOOKUP(W92,'POINTS SCORE'!$B$10:$AI$39,6,FALSE)</f>
        <v>24</v>
      </c>
      <c r="Y97" s="103">
        <f>VLOOKUP(W92,'POINTS SCORE'!$B$39:$AI$78,6,FALSE)</f>
        <v>36</v>
      </c>
    </row>
    <row r="98" spans="2:25">
      <c r="B98" s="102">
        <v>6</v>
      </c>
      <c r="C98" s="192" t="s">
        <v>107</v>
      </c>
      <c r="D98" s="99">
        <f>VLOOKUP(C92,'POINTS SCORE'!$B$10:$AI$39,7,FALSE)</f>
        <v>35</v>
      </c>
      <c r="E98" s="108">
        <f>VLOOKUP(C92,'POINTS SCORE'!$B$39:$AI$78,7,FALSE)</f>
        <v>35</v>
      </c>
      <c r="F98" s="110">
        <v>6</v>
      </c>
      <c r="G98" s="192" t="s">
        <v>74</v>
      </c>
      <c r="H98" s="108">
        <f>VLOOKUP(G92,'POINTS SCORE'!$B$10:$AI$39,7,FALSE)</f>
        <v>29</v>
      </c>
      <c r="I98" s="108">
        <f>VLOOKUP(G92,'POINTS SCORE'!$B$39:$AI$78,7,FALSE)</f>
        <v>35</v>
      </c>
      <c r="J98" s="110">
        <v>6</v>
      </c>
      <c r="K98" s="192" t="s">
        <v>939</v>
      </c>
      <c r="L98" s="108">
        <f>VLOOKUP(K92,'POINTS SCORE'!$B$10:$AI$39,7,FALSE)</f>
        <v>29</v>
      </c>
      <c r="M98" s="108">
        <f>VLOOKUP(K92,'POINTS SCORE'!$B$39:$AI$78,7,FALSE)</f>
        <v>35</v>
      </c>
      <c r="N98" s="110">
        <v>6</v>
      </c>
      <c r="O98" s="192" t="s">
        <v>63</v>
      </c>
      <c r="P98" s="99">
        <f>VLOOKUP(O92,'POINTS SCORE'!$B$10:$AI$39,7,FALSE)</f>
        <v>19</v>
      </c>
      <c r="Q98" s="99">
        <f>VLOOKUP(O92,'POINTS SCORE'!$B$39:$AI$78,7,FALSE)</f>
        <v>35</v>
      </c>
      <c r="R98" s="102">
        <v>6</v>
      </c>
      <c r="S98" s="192" t="s">
        <v>238</v>
      </c>
      <c r="T98" s="99">
        <f>VLOOKUP(S92,'POINTS SCORE'!$B$10:$AI$39,7,FALSE)</f>
        <v>23</v>
      </c>
      <c r="U98" s="99">
        <f>VLOOKUP(S92,'POINTS SCORE'!$B$39:$AI$78,7,FALSE)</f>
        <v>35</v>
      </c>
      <c r="V98" s="102">
        <v>6</v>
      </c>
      <c r="W98" s="210" t="s">
        <v>143</v>
      </c>
      <c r="X98" s="210">
        <f>VLOOKUP(W92,'POINTS SCORE'!$B$10:$AI$39,7,FALSE)</f>
        <v>22</v>
      </c>
      <c r="Y98" s="103">
        <f>VLOOKUP(W92,'POINTS SCORE'!$B$39:$AI$78,7,FALSE)</f>
        <v>35</v>
      </c>
    </row>
    <row r="99" spans="2:25">
      <c r="B99" s="102">
        <v>7</v>
      </c>
      <c r="C99" s="191" t="s">
        <v>89</v>
      </c>
      <c r="D99" s="99">
        <f>VLOOKUP(C92,'POINTS SCORE'!$B$10:$AI$39,8,FALSE)</f>
        <v>34</v>
      </c>
      <c r="E99" s="108">
        <f>VLOOKUP(C92,'POINTS SCORE'!$B$39:$AI$78,8,FALSE)</f>
        <v>34</v>
      </c>
      <c r="F99" s="110">
        <v>7</v>
      </c>
      <c r="G99" s="191" t="s">
        <v>232</v>
      </c>
      <c r="H99" s="108">
        <f>VLOOKUP(G92,'POINTS SCORE'!$B$10:$AI$39,8,FALSE)</f>
        <v>27</v>
      </c>
      <c r="I99" s="108">
        <f>VLOOKUP(G92,'POINTS SCORE'!$B$39:$AI$78,8,FALSE)</f>
        <v>34</v>
      </c>
      <c r="J99" s="110">
        <v>7</v>
      </c>
      <c r="K99" s="191" t="s">
        <v>143</v>
      </c>
      <c r="L99" s="108">
        <f>VLOOKUP(K92,'POINTS SCORE'!$B$10:$AI$39,8,FALSE)</f>
        <v>27</v>
      </c>
      <c r="M99" s="108">
        <f>VLOOKUP(K92,'POINTS SCORE'!$B$39:$AI$78,8,FALSE)</f>
        <v>34</v>
      </c>
      <c r="N99" s="110">
        <v>7</v>
      </c>
      <c r="O99" s="191" t="s">
        <v>91</v>
      </c>
      <c r="P99" s="99">
        <f>VLOOKUP(O92,'POINTS SCORE'!$B$10:$AI$39,8,FALSE)</f>
        <v>18</v>
      </c>
      <c r="Q99" s="99">
        <f>VLOOKUP(O92,'POINTS SCORE'!$B$39:$AI$78,8,FALSE)</f>
        <v>34</v>
      </c>
      <c r="R99" s="102">
        <v>7</v>
      </c>
      <c r="S99" s="191" t="s">
        <v>230</v>
      </c>
      <c r="T99" s="99">
        <f>VLOOKUP(S92,'POINTS SCORE'!$B$10:$AI$39,8,FALSE)</f>
        <v>22</v>
      </c>
      <c r="U99" s="99">
        <f>VLOOKUP(S92,'POINTS SCORE'!$B$39:$AI$78,8,FALSE)</f>
        <v>34</v>
      </c>
      <c r="V99" s="102">
        <v>7</v>
      </c>
      <c r="W99" s="209" t="s">
        <v>142</v>
      </c>
      <c r="X99" s="210">
        <f>VLOOKUP(W92,'POINTS SCORE'!$B$10:$AI$39,8,FALSE)</f>
        <v>21</v>
      </c>
      <c r="Y99" s="103">
        <f>VLOOKUP(W92,'POINTS SCORE'!$B$39:$AI$78,8,FALSE)</f>
        <v>34</v>
      </c>
    </row>
    <row r="100" spans="2:25">
      <c r="B100" s="102">
        <v>8</v>
      </c>
      <c r="C100" s="191" t="s">
        <v>74</v>
      </c>
      <c r="D100" s="99">
        <f>VLOOKUP(C92,'POINTS SCORE'!$B$10:$AI$39,9,FALSE)</f>
        <v>33</v>
      </c>
      <c r="E100" s="108">
        <f>VLOOKUP(C92,'POINTS SCORE'!$B$39:$AI$78,9,FALSE)</f>
        <v>33</v>
      </c>
      <c r="F100" s="110">
        <v>8</v>
      </c>
      <c r="G100" s="191" t="s">
        <v>208</v>
      </c>
      <c r="H100" s="108">
        <f>VLOOKUP(G92,'POINTS SCORE'!$B$10:$AI$39,9,FALSE)</f>
        <v>26</v>
      </c>
      <c r="I100" s="108">
        <f>VLOOKUP(G92,'POINTS SCORE'!$B$39:$AI$78,9,FALSE)</f>
        <v>33</v>
      </c>
      <c r="J100" s="110">
        <v>8</v>
      </c>
      <c r="K100" s="191" t="s">
        <v>211</v>
      </c>
      <c r="L100" s="108">
        <f>VLOOKUP(K92,'POINTS SCORE'!$B$10:$AI$39,9,FALSE)</f>
        <v>26</v>
      </c>
      <c r="M100" s="108">
        <f>VLOOKUP(K92,'POINTS SCORE'!$B$39:$AI$78,9,FALSE)</f>
        <v>33</v>
      </c>
      <c r="N100" s="110">
        <v>8</v>
      </c>
      <c r="O100" s="191" t="s">
        <v>942</v>
      </c>
      <c r="P100" s="99">
        <f>VLOOKUP(O92,'POINTS SCORE'!$B$10:$AI$39,9,FALSE)</f>
        <v>17</v>
      </c>
      <c r="Q100" s="99">
        <f>VLOOKUP(O92,'POINTS SCORE'!$B$39:$AI$78,9,FALSE)</f>
        <v>33</v>
      </c>
      <c r="R100" s="102">
        <v>8</v>
      </c>
      <c r="S100" s="191" t="s">
        <v>107</v>
      </c>
      <c r="T100" s="99">
        <f>VLOOKUP(S92,'POINTS SCORE'!$B$10:$AI$39,9,FALSE)</f>
        <v>21</v>
      </c>
      <c r="U100" s="99">
        <f>VLOOKUP(S92,'POINTS SCORE'!$B$39:$AI$78,9,FALSE)</f>
        <v>33</v>
      </c>
      <c r="V100" s="102">
        <v>8</v>
      </c>
      <c r="W100" s="209" t="s">
        <v>1166</v>
      </c>
      <c r="X100" s="210">
        <f>VLOOKUP(W92,'POINTS SCORE'!$B$10:$AI$39,9,FALSE)</f>
        <v>20</v>
      </c>
      <c r="Y100" s="103">
        <f>VLOOKUP(W92,'POINTS SCORE'!$B$39:$AI$78,9,FALSE)</f>
        <v>33</v>
      </c>
    </row>
    <row r="101" spans="2:25">
      <c r="B101" s="102">
        <v>9</v>
      </c>
      <c r="C101" s="191" t="s">
        <v>90</v>
      </c>
      <c r="D101" s="99">
        <f>VLOOKUP(C92,'POINTS SCORE'!$B$10:$AI$39,10,FALSE)</f>
        <v>32</v>
      </c>
      <c r="E101" s="108">
        <f>VLOOKUP(C92,'POINTS SCORE'!$B$39:$AI$78,10,FALSE)</f>
        <v>32</v>
      </c>
      <c r="F101" s="110">
        <v>9</v>
      </c>
      <c r="G101" s="191" t="s">
        <v>233</v>
      </c>
      <c r="H101" s="108">
        <f>VLOOKUP(G92,'POINTS SCORE'!$B$10:$AI$39,10,FALSE)</f>
        <v>25</v>
      </c>
      <c r="I101" s="108">
        <f>VLOOKUP(G92,'POINTS SCORE'!$B$39:$AI$78,10,FALSE)</f>
        <v>32</v>
      </c>
      <c r="J101" s="110">
        <v>9</v>
      </c>
      <c r="K101" s="191" t="s">
        <v>940</v>
      </c>
      <c r="L101" s="108">
        <f>VLOOKUP(K92,'POINTS SCORE'!$B$10:$AI$39,10,FALSE)</f>
        <v>25</v>
      </c>
      <c r="M101" s="108">
        <f>VLOOKUP(K92,'POINTS SCORE'!$B$39:$AI$78,10,FALSE)</f>
        <v>32</v>
      </c>
      <c r="N101" s="110">
        <v>9</v>
      </c>
      <c r="O101" s="191" t="s">
        <v>1024</v>
      </c>
      <c r="P101" s="99">
        <f>VLOOKUP(O92,'POINTS SCORE'!$B$10:$AI$39,10,FALSE)</f>
        <v>16</v>
      </c>
      <c r="Q101" s="99">
        <f>VLOOKUP(O92,'POINTS SCORE'!$B$39:$AI$78,10,FALSE)</f>
        <v>32</v>
      </c>
      <c r="R101" s="102">
        <v>9</v>
      </c>
      <c r="S101" s="191" t="s">
        <v>1024</v>
      </c>
      <c r="T101" s="99">
        <f>VLOOKUP(S92,'POINTS SCORE'!$B$10:$AI$39,10,FALSE)</f>
        <v>20</v>
      </c>
      <c r="U101" s="99">
        <f>VLOOKUP(S92,'POINTS SCORE'!$B$39:$AI$78,10,FALSE)</f>
        <v>32</v>
      </c>
      <c r="V101" s="102">
        <v>9</v>
      </c>
      <c r="W101" s="209" t="s">
        <v>1167</v>
      </c>
      <c r="X101" s="210">
        <f>VLOOKUP(W92,'POINTS SCORE'!$B$10:$AI$39,10,FALSE)</f>
        <v>19</v>
      </c>
      <c r="Y101" s="103">
        <f>VLOOKUP(W92,'POINTS SCORE'!$B$39:$AI$78,10,FALSE)</f>
        <v>32</v>
      </c>
    </row>
    <row r="102" spans="2:25">
      <c r="B102" s="102">
        <v>10</v>
      </c>
      <c r="C102" s="191" t="s">
        <v>207</v>
      </c>
      <c r="D102" s="99">
        <f>VLOOKUP(C92,'POINTS SCORE'!$B$10:$AI$39,11,FALSE)</f>
        <v>31</v>
      </c>
      <c r="E102" s="108">
        <f>VLOOKUP(C92,'POINTS SCORE'!$B$39:$AI$78,11,FALSE)</f>
        <v>31</v>
      </c>
      <c r="F102" s="110">
        <v>10</v>
      </c>
      <c r="G102" s="191" t="s">
        <v>107</v>
      </c>
      <c r="H102" s="108">
        <f>VLOOKUP(G92,'POINTS SCORE'!$B$10:$AI$39,11,FALSE)</f>
        <v>24</v>
      </c>
      <c r="I102" s="108">
        <f>VLOOKUP(G92,'POINTS SCORE'!$B$39:$AI$78,11,FALSE)</f>
        <v>31</v>
      </c>
      <c r="J102" s="110">
        <v>10</v>
      </c>
      <c r="K102" s="191" t="s">
        <v>941</v>
      </c>
      <c r="L102" s="108">
        <f>VLOOKUP(K92,'POINTS SCORE'!$B$10:$AI$39,11,FALSE)</f>
        <v>24</v>
      </c>
      <c r="M102" s="108">
        <f>VLOOKUP(K92,'POINTS SCORE'!$B$39:$AI$78,11,FALSE)</f>
        <v>31</v>
      </c>
      <c r="N102" s="110">
        <v>10</v>
      </c>
      <c r="O102" s="191"/>
      <c r="P102" s="99">
        <f>VLOOKUP(O92,'POINTS SCORE'!$B$10:$AI$39,11,FALSE)</f>
        <v>16</v>
      </c>
      <c r="Q102" s="99">
        <f>VLOOKUP(O92,'POINTS SCORE'!$B$39:$AI$78,11,FALSE)</f>
        <v>31</v>
      </c>
      <c r="R102" s="102">
        <v>10</v>
      </c>
      <c r="S102" s="191" t="s">
        <v>942</v>
      </c>
      <c r="T102" s="99">
        <f>VLOOKUP(S92,'POINTS SCORE'!$B$10:$AI$39,11,FALSE)</f>
        <v>19</v>
      </c>
      <c r="U102" s="99">
        <f>VLOOKUP(S92,'POINTS SCORE'!$B$39:$AI$78,11,FALSE)</f>
        <v>31</v>
      </c>
      <c r="V102" s="102">
        <v>10</v>
      </c>
      <c r="W102" s="209" t="s">
        <v>1079</v>
      </c>
      <c r="X102" s="210">
        <f>VLOOKUP(W92,'POINTS SCORE'!$B$10:$AI$39,11,FALSE)</f>
        <v>18</v>
      </c>
      <c r="Y102" s="103">
        <f>VLOOKUP(W92,'POINTS SCORE'!$B$39:$AI$78,11,FALSE)</f>
        <v>31</v>
      </c>
    </row>
    <row r="103" spans="2:25">
      <c r="B103" s="102">
        <v>11</v>
      </c>
      <c r="C103" s="191" t="s">
        <v>208</v>
      </c>
      <c r="D103" s="99">
        <f>VLOOKUP(C92,'POINTS SCORE'!$B$10:$AI$39,12,FALSE)</f>
        <v>30</v>
      </c>
      <c r="E103" s="108">
        <f>VLOOKUP(C92,'POINTS SCORE'!$B$39:$AI$78,12,FALSE)</f>
        <v>30</v>
      </c>
      <c r="F103" s="110">
        <v>11</v>
      </c>
      <c r="G103" s="191" t="s">
        <v>207</v>
      </c>
      <c r="H103" s="108">
        <f>VLOOKUP(G92,'POINTS SCORE'!$B$10:$AI$39,12,FALSE)</f>
        <v>23</v>
      </c>
      <c r="I103" s="108">
        <f>VLOOKUP(G92,'POINTS SCORE'!$B$39:$AI$78,12,FALSE)</f>
        <v>30</v>
      </c>
      <c r="J103" s="110">
        <v>11</v>
      </c>
      <c r="K103" s="191" t="s">
        <v>942</v>
      </c>
      <c r="L103" s="108">
        <f>VLOOKUP(K92,'POINTS SCORE'!$B$10:$AI$39,12,FALSE)</f>
        <v>23</v>
      </c>
      <c r="M103" s="108">
        <f>VLOOKUP(K92,'POINTS SCORE'!$B$39:$AI$78,12,FALSE)</f>
        <v>30</v>
      </c>
      <c r="N103" s="110">
        <v>11</v>
      </c>
      <c r="O103" s="191"/>
      <c r="P103" s="99">
        <f>VLOOKUP(O92,'POINTS SCORE'!$B$10:$AI$39,12,FALSE)</f>
        <v>0</v>
      </c>
      <c r="Q103" s="99">
        <f>VLOOKUP(O92,'POINTS SCORE'!$B$39:$AI$78,12,FALSE)</f>
        <v>0</v>
      </c>
      <c r="R103" s="102">
        <v>11</v>
      </c>
      <c r="S103" s="191" t="s">
        <v>144</v>
      </c>
      <c r="T103" s="99">
        <f>VLOOKUP(S92,'POINTS SCORE'!$B$10:$AI$39,12,FALSE)</f>
        <v>18</v>
      </c>
      <c r="U103" s="99">
        <f>VLOOKUP(S92,'POINTS SCORE'!$B$39:$AI$78,12,FALSE)</f>
        <v>30</v>
      </c>
      <c r="V103" s="102">
        <v>11</v>
      </c>
      <c r="W103" s="209" t="s">
        <v>1168</v>
      </c>
      <c r="X103" s="210">
        <f>VLOOKUP(W92,'POINTS SCORE'!$B$10:$AI$39,12,FALSE)</f>
        <v>17</v>
      </c>
      <c r="Y103" s="103">
        <f>VLOOKUP(W92,'POINTS SCORE'!$B$39:$AI$78,12,FALSE)</f>
        <v>30</v>
      </c>
    </row>
    <row r="104" spans="2:25">
      <c r="B104" s="102">
        <v>12</v>
      </c>
      <c r="C104" s="191" t="s">
        <v>141</v>
      </c>
      <c r="D104" s="99">
        <f>VLOOKUP(C92,'POINTS SCORE'!$B$10:$AI$39,13,FALSE)</f>
        <v>29</v>
      </c>
      <c r="E104" s="108">
        <f>VLOOKUP(C92,'POINTS SCORE'!$B$39:$AI$78,13,FALSE)</f>
        <v>29</v>
      </c>
      <c r="F104" s="110">
        <v>12</v>
      </c>
      <c r="G104" s="191" t="s">
        <v>141</v>
      </c>
      <c r="H104" s="108">
        <f>VLOOKUP(G92,'POINTS SCORE'!$B$10:$AI$39,13,FALSE)</f>
        <v>22</v>
      </c>
      <c r="I104" s="108">
        <f>VLOOKUP(G92,'POINTS SCORE'!$B$39:$AI$78,13,FALSE)</f>
        <v>29</v>
      </c>
      <c r="J104" s="110">
        <v>12</v>
      </c>
      <c r="K104" s="191"/>
      <c r="L104" s="108">
        <f>VLOOKUP(K92,'POINTS SCORE'!$B$10:$AI$39,13,FALSE)</f>
        <v>22</v>
      </c>
      <c r="M104" s="108">
        <f>VLOOKUP(K92,'POINTS SCORE'!$B$39:$AI$78,13,FALSE)</f>
        <v>29</v>
      </c>
      <c r="N104" s="110">
        <v>12</v>
      </c>
      <c r="O104" s="191"/>
      <c r="P104" s="99">
        <f>VLOOKUP(O92,'POINTS SCORE'!$B$10:$AI$39,13,FALSE)</f>
        <v>0</v>
      </c>
      <c r="Q104" s="99">
        <f>VLOOKUP(O92,'POINTS SCORE'!$B$39:$AI$78,13,FALSE)</f>
        <v>0</v>
      </c>
      <c r="R104" s="102">
        <v>12</v>
      </c>
      <c r="S104" s="191" t="s">
        <v>1079</v>
      </c>
      <c r="T104" s="99">
        <f>VLOOKUP(S92,'POINTS SCORE'!$B$10:$AI$39,13,FALSE)</f>
        <v>17</v>
      </c>
      <c r="U104" s="99">
        <f>VLOOKUP(S92,'POINTS SCORE'!$B$39:$AI$78,13,FALSE)</f>
        <v>29</v>
      </c>
      <c r="V104" s="102">
        <v>12</v>
      </c>
      <c r="W104" s="209"/>
      <c r="X104" s="210">
        <f>VLOOKUP(W92,'POINTS SCORE'!$B$10:$AI$39,13,FALSE)</f>
        <v>16</v>
      </c>
      <c r="Y104" s="103">
        <f>VLOOKUP(W92,'POINTS SCORE'!$B$39:$AI$78,13,FALSE)</f>
        <v>29</v>
      </c>
    </row>
    <row r="105" spans="2:25">
      <c r="B105" s="102">
        <v>13</v>
      </c>
      <c r="C105" s="191" t="s">
        <v>142</v>
      </c>
      <c r="D105" s="99">
        <f>VLOOKUP(C92,'POINTS SCORE'!$B$10:$AI$39,14,FALSE)</f>
        <v>28</v>
      </c>
      <c r="E105" s="108">
        <f>VLOOKUP(C92,'POINTS SCORE'!$B$39:$AI$78,14,FALSE)</f>
        <v>28</v>
      </c>
      <c r="F105" s="110">
        <v>13</v>
      </c>
      <c r="G105" s="191" t="s">
        <v>143</v>
      </c>
      <c r="H105" s="108">
        <f>VLOOKUP(G92,'POINTS SCORE'!$B$10:$AI$39,14,FALSE)</f>
        <v>21</v>
      </c>
      <c r="I105" s="108">
        <f>VLOOKUP(G92,'POINTS SCORE'!$B$39:$AI$78,14,FALSE)</f>
        <v>28</v>
      </c>
      <c r="J105" s="110">
        <v>13</v>
      </c>
      <c r="K105" s="191"/>
      <c r="L105" s="108">
        <f>VLOOKUP(K92,'POINTS SCORE'!$B$10:$AI$39,14,FALSE)</f>
        <v>21</v>
      </c>
      <c r="M105" s="108">
        <f>VLOOKUP(K92,'POINTS SCORE'!$B$39:$AI$78,14,FALSE)</f>
        <v>28</v>
      </c>
      <c r="N105" s="110">
        <v>13</v>
      </c>
      <c r="O105" s="191"/>
      <c r="P105" s="99">
        <f>VLOOKUP(O92,'POINTS SCORE'!$B$10:$AI$39,14,FALSE)</f>
        <v>0</v>
      </c>
      <c r="Q105" s="99">
        <f>VLOOKUP(O92,'POINTS SCORE'!$B$39:$AI$78,14,FALSE)</f>
        <v>0</v>
      </c>
      <c r="R105" s="102">
        <v>13</v>
      </c>
      <c r="S105" s="191" t="s">
        <v>211</v>
      </c>
      <c r="T105" s="99">
        <f>VLOOKUP(S92,'POINTS SCORE'!$B$10:$AI$39,14,FALSE)</f>
        <v>16</v>
      </c>
      <c r="U105" s="99">
        <f>VLOOKUP(S92,'POINTS SCORE'!$B$39:$AI$78,14,FALSE)</f>
        <v>28</v>
      </c>
      <c r="V105" s="102">
        <v>13</v>
      </c>
      <c r="W105" s="209"/>
      <c r="X105" s="210">
        <f>VLOOKUP(W92,'POINTS SCORE'!$B$10:$AI$39,14,FALSE)</f>
        <v>16</v>
      </c>
      <c r="Y105" s="103">
        <f>VLOOKUP(W92,'POINTS SCORE'!$B$39:$AI$78,14,FALSE)</f>
        <v>28</v>
      </c>
    </row>
    <row r="106" spans="2:25">
      <c r="B106" s="102">
        <v>14</v>
      </c>
      <c r="C106" s="191" t="s">
        <v>209</v>
      </c>
      <c r="D106" s="99">
        <f>VLOOKUP(C92,'POINTS SCORE'!$B$10:$AI$39,15,FALSE)</f>
        <v>27</v>
      </c>
      <c r="E106" s="108">
        <f>VLOOKUP(C92,'POINTS SCORE'!$B$39:$AI$78,15,FALSE)</f>
        <v>27</v>
      </c>
      <c r="F106" s="110">
        <v>14</v>
      </c>
      <c r="G106" s="191" t="s">
        <v>234</v>
      </c>
      <c r="H106" s="108">
        <f>VLOOKUP(G92,'POINTS SCORE'!$B$10:$AI$39,15,FALSE)</f>
        <v>20</v>
      </c>
      <c r="I106" s="108">
        <f>VLOOKUP(G92,'POINTS SCORE'!$B$39:$AI$78,15,FALSE)</f>
        <v>27</v>
      </c>
      <c r="J106" s="110">
        <v>14</v>
      </c>
      <c r="K106" s="191"/>
      <c r="L106" s="108">
        <f>VLOOKUP(K92,'POINTS SCORE'!$B$10:$AI$39,15,FALSE)</f>
        <v>20</v>
      </c>
      <c r="M106" s="108">
        <f>VLOOKUP(K92,'POINTS SCORE'!$B$39:$AI$78,15,FALSE)</f>
        <v>27</v>
      </c>
      <c r="N106" s="110">
        <v>14</v>
      </c>
      <c r="O106" s="191"/>
      <c r="P106" s="99">
        <f>VLOOKUP(O92,'POINTS SCORE'!$B$10:$AI$39,15,FALSE)</f>
        <v>0</v>
      </c>
      <c r="Q106" s="99">
        <f>VLOOKUP(O92,'POINTS SCORE'!$B$39:$AI$78,15,FALSE)</f>
        <v>0</v>
      </c>
      <c r="R106" s="102">
        <v>14</v>
      </c>
      <c r="S106" s="191"/>
      <c r="T106" s="99">
        <f>VLOOKUP(S92,'POINTS SCORE'!$B$10:$AI$39,15,FALSE)</f>
        <v>16</v>
      </c>
      <c r="U106" s="99">
        <f>VLOOKUP(S92,'POINTS SCORE'!$B$39:$AI$78,15,FALSE)</f>
        <v>27</v>
      </c>
      <c r="V106" s="102">
        <v>14</v>
      </c>
      <c r="W106" s="209"/>
      <c r="X106" s="210">
        <f>VLOOKUP(W92,'POINTS SCORE'!$B$10:$AI$39,15,FALSE)</f>
        <v>0</v>
      </c>
      <c r="Y106" s="103">
        <f>VLOOKUP(W92,'POINTS SCORE'!$B$39:$AI$78,15,FALSE)</f>
        <v>0</v>
      </c>
    </row>
    <row r="107" spans="2:25">
      <c r="B107" s="102">
        <v>15</v>
      </c>
      <c r="C107" s="191" t="s">
        <v>143</v>
      </c>
      <c r="D107" s="99">
        <f>VLOOKUP(C92,'POINTS SCORE'!$B$10:$AI$39,16,FALSE)</f>
        <v>26</v>
      </c>
      <c r="E107" s="108">
        <f>VLOOKUP(C92,'POINTS SCORE'!$B$39:$AI$78,16,FALSE)</f>
        <v>26</v>
      </c>
      <c r="F107" s="110">
        <v>15</v>
      </c>
      <c r="G107" s="191" t="s">
        <v>235</v>
      </c>
      <c r="H107" s="108">
        <f>VLOOKUP(G92,'POINTS SCORE'!$B$10:$AI$39,16,FALSE)</f>
        <v>19</v>
      </c>
      <c r="I107" s="108">
        <f>VLOOKUP(G92,'POINTS SCORE'!$B$39:$AI$78,16,FALSE)</f>
        <v>26</v>
      </c>
      <c r="J107" s="110">
        <v>15</v>
      </c>
      <c r="K107" s="191"/>
      <c r="L107" s="108">
        <f>VLOOKUP(K92,'POINTS SCORE'!$B$10:$AI$39,16,FALSE)</f>
        <v>19</v>
      </c>
      <c r="M107" s="108">
        <f>VLOOKUP(K92,'POINTS SCORE'!$B$39:$AI$78,16,FALSE)</f>
        <v>26</v>
      </c>
      <c r="N107" s="110">
        <v>15</v>
      </c>
      <c r="O107" s="191"/>
      <c r="P107" s="99">
        <f>VLOOKUP(O92,'POINTS SCORE'!$B$10:$AI$39,16,FALSE)</f>
        <v>0</v>
      </c>
      <c r="Q107" s="99">
        <f>VLOOKUP(O92,'POINTS SCORE'!$B$39:$AI$78,16,FALSE)</f>
        <v>0</v>
      </c>
      <c r="R107" s="102">
        <v>15</v>
      </c>
      <c r="S107" s="191"/>
      <c r="T107" s="99">
        <f>VLOOKUP(S92,'POINTS SCORE'!$B$10:$AI$39,16,FALSE)</f>
        <v>0</v>
      </c>
      <c r="U107" s="99">
        <f>VLOOKUP(S92,'POINTS SCORE'!$B$39:$AI$78,16,FALSE)</f>
        <v>0</v>
      </c>
      <c r="V107" s="102">
        <v>15</v>
      </c>
      <c r="W107" s="209"/>
      <c r="X107" s="210">
        <f>VLOOKUP(W92,'POINTS SCORE'!$B$10:$AI$39,16,FALSE)</f>
        <v>0</v>
      </c>
      <c r="Y107" s="103">
        <f>VLOOKUP(W92,'POINTS SCORE'!$B$39:$AI$78,16,FALSE)</f>
        <v>0</v>
      </c>
    </row>
    <row r="108" spans="2:25">
      <c r="B108" s="102">
        <v>16</v>
      </c>
      <c r="C108" s="191" t="s">
        <v>210</v>
      </c>
      <c r="D108" s="99">
        <f>VLOOKUP(C92,'POINTS SCORE'!$B$10:$AI$39,17,FALSE)</f>
        <v>25</v>
      </c>
      <c r="E108" s="108">
        <f>VLOOKUP(C92,'POINTS SCORE'!$B$39:$AI$78,17,FALSE)</f>
        <v>25</v>
      </c>
      <c r="F108" s="110">
        <v>16</v>
      </c>
      <c r="G108" s="191" t="s">
        <v>211</v>
      </c>
      <c r="H108" s="108">
        <f>VLOOKUP(G92,'POINTS SCORE'!$B$10:$AI$39,17,FALSE)</f>
        <v>18</v>
      </c>
      <c r="I108" s="108">
        <f>VLOOKUP(G92,'POINTS SCORE'!$B$39:$AI$78,17,FALSE)</f>
        <v>25</v>
      </c>
      <c r="J108" s="110">
        <v>16</v>
      </c>
      <c r="K108" s="191"/>
      <c r="L108" s="108">
        <f>VLOOKUP(K92,'POINTS SCORE'!$B$10:$AI$39,17,FALSE)</f>
        <v>18</v>
      </c>
      <c r="M108" s="108">
        <f>VLOOKUP(K92,'POINTS SCORE'!$B$39:$AI$78,17,FALSE)</f>
        <v>25</v>
      </c>
      <c r="N108" s="110">
        <v>16</v>
      </c>
      <c r="O108" s="191"/>
      <c r="P108" s="99">
        <f>VLOOKUP(O92,'POINTS SCORE'!$B$10:$AI$39,17,FALSE)</f>
        <v>0</v>
      </c>
      <c r="Q108" s="99">
        <f>VLOOKUP(O92,'POINTS SCORE'!$B$39:$AI$78,17,FALSE)</f>
        <v>0</v>
      </c>
      <c r="R108" s="102">
        <v>16</v>
      </c>
      <c r="S108" s="191"/>
      <c r="T108" s="99">
        <f>VLOOKUP(S92,'POINTS SCORE'!$B$10:$AI$39,17,FALSE)</f>
        <v>0</v>
      </c>
      <c r="U108" s="99">
        <f>VLOOKUP(S92,'POINTS SCORE'!$B$39:$AI$78,17,FALSE)</f>
        <v>0</v>
      </c>
      <c r="V108" s="102">
        <v>16</v>
      </c>
      <c r="W108" s="209"/>
      <c r="X108" s="210">
        <f>VLOOKUP(W92,'POINTS SCORE'!$B$10:$AI$39,17,FALSE)</f>
        <v>0</v>
      </c>
      <c r="Y108" s="103">
        <f>VLOOKUP(W92,'POINTS SCORE'!$B$39:$AI$78,17,FALSE)</f>
        <v>0</v>
      </c>
    </row>
    <row r="109" spans="2:25">
      <c r="B109" s="102">
        <v>17</v>
      </c>
      <c r="C109" s="191" t="s">
        <v>144</v>
      </c>
      <c r="D109" s="99">
        <f>VLOOKUP(C92,'POINTS SCORE'!$B$10:$AI$39,18,FALSE)</f>
        <v>24</v>
      </c>
      <c r="E109" s="108">
        <f>VLOOKUP(C92,'POINTS SCORE'!$B$39:$AI$78,18,FALSE)</f>
        <v>24</v>
      </c>
      <c r="F109" s="110">
        <v>17</v>
      </c>
      <c r="G109" s="191" t="s">
        <v>236</v>
      </c>
      <c r="H109" s="108">
        <f>VLOOKUP(G92,'POINTS SCORE'!$B$10:$AI$39,18,FALSE)</f>
        <v>17</v>
      </c>
      <c r="I109" s="108">
        <f>VLOOKUP(G92,'POINTS SCORE'!$B$39:$AI$78,18,FALSE)</f>
        <v>24</v>
      </c>
      <c r="J109" s="110">
        <v>17</v>
      </c>
      <c r="K109" s="191"/>
      <c r="L109" s="108">
        <f>VLOOKUP(K92,'POINTS SCORE'!$B$10:$AI$39,18,FALSE)</f>
        <v>17</v>
      </c>
      <c r="M109" s="108">
        <f>VLOOKUP(K92,'POINTS SCORE'!$B$39:$AI$78,18,FALSE)</f>
        <v>24</v>
      </c>
      <c r="N109" s="110">
        <v>17</v>
      </c>
      <c r="O109" s="191"/>
      <c r="P109" s="99">
        <f>VLOOKUP(O92,'POINTS SCORE'!$B$10:$AI$39,18,FALSE)</f>
        <v>0</v>
      </c>
      <c r="Q109" s="99">
        <f>VLOOKUP(O92,'POINTS SCORE'!$B$39:$AI$78,18,FALSE)</f>
        <v>0</v>
      </c>
      <c r="R109" s="102">
        <v>17</v>
      </c>
      <c r="S109" s="191"/>
      <c r="T109" s="99">
        <f>VLOOKUP(S92,'POINTS SCORE'!$B$10:$AI$39,18,FALSE)</f>
        <v>0</v>
      </c>
      <c r="U109" s="99">
        <f>VLOOKUP(S92,'POINTS SCORE'!$B$39:$AI$78,18,FALSE)</f>
        <v>0</v>
      </c>
      <c r="V109" s="102">
        <v>17</v>
      </c>
      <c r="W109" s="209"/>
      <c r="X109" s="210">
        <f>VLOOKUP(W92,'POINTS SCORE'!$B$10:$AI$39,18,FALSE)</f>
        <v>0</v>
      </c>
      <c r="Y109" s="103">
        <f>VLOOKUP(W92,'POINTS SCORE'!$B$39:$AI$78,18,FALSE)</f>
        <v>0</v>
      </c>
    </row>
    <row r="110" spans="2:25">
      <c r="B110" s="102">
        <v>18</v>
      </c>
      <c r="C110" s="191" t="s">
        <v>211</v>
      </c>
      <c r="D110" s="99">
        <f>VLOOKUP(C92,'POINTS SCORE'!$B$10:$AI$39,19,FALSE)</f>
        <v>23</v>
      </c>
      <c r="E110" s="108">
        <f>VLOOKUP(C92,'POINTS SCORE'!$B$39:$AI$78,19,FALSE)</f>
        <v>23</v>
      </c>
      <c r="F110" s="110">
        <v>18</v>
      </c>
      <c r="G110" s="191"/>
      <c r="H110" s="108">
        <f>VLOOKUP(G92,'POINTS SCORE'!$B$10:$AI$39,19,FALSE)</f>
        <v>16</v>
      </c>
      <c r="I110" s="108">
        <f>VLOOKUP(G92,'POINTS SCORE'!$B$39:$AI$78,19,FALSE)</f>
        <v>23</v>
      </c>
      <c r="J110" s="110">
        <v>18</v>
      </c>
      <c r="K110" s="191"/>
      <c r="L110" s="108">
        <f>VLOOKUP(K92,'POINTS SCORE'!$B$10:$AI$39,19,FALSE)</f>
        <v>16</v>
      </c>
      <c r="M110" s="108">
        <f>VLOOKUP(K92,'POINTS SCORE'!$B$39:$AI$78,19,FALSE)</f>
        <v>23</v>
      </c>
      <c r="N110" s="110">
        <v>18</v>
      </c>
      <c r="O110" s="191"/>
      <c r="P110" s="99">
        <f>VLOOKUP(O92,'POINTS SCORE'!$B$10:$AI$39,19,FALSE)</f>
        <v>0</v>
      </c>
      <c r="Q110" s="99">
        <f>VLOOKUP(O92,'POINTS SCORE'!$B$39:$AI$78,19,FALSE)</f>
        <v>0</v>
      </c>
      <c r="R110" s="102">
        <v>18</v>
      </c>
      <c r="S110" s="191"/>
      <c r="T110" s="99">
        <f>VLOOKUP(S92,'POINTS SCORE'!$B$10:$AI$39,19,FALSE)</f>
        <v>0</v>
      </c>
      <c r="U110" s="99">
        <f>VLOOKUP(S92,'POINTS SCORE'!$B$39:$AI$78,19,FALSE)</f>
        <v>0</v>
      </c>
      <c r="V110" s="102">
        <v>18</v>
      </c>
      <c r="W110" s="209"/>
      <c r="X110" s="210">
        <f>VLOOKUP(W92,'POINTS SCORE'!$B$10:$AI$39,19,FALSE)</f>
        <v>0</v>
      </c>
      <c r="Y110" s="103">
        <f>VLOOKUP(W92,'POINTS SCORE'!$B$39:$AI$78,19,FALSE)</f>
        <v>0</v>
      </c>
    </row>
    <row r="111" spans="2:25">
      <c r="B111" s="102">
        <v>19</v>
      </c>
      <c r="C111" s="191" t="s">
        <v>212</v>
      </c>
      <c r="D111" s="99">
        <f>VLOOKUP(C92,'POINTS SCORE'!$B$10:$AI$39,20,FALSE)</f>
        <v>22</v>
      </c>
      <c r="E111" s="108">
        <f>VLOOKUP(C92,'POINTS SCORE'!$B$39:$AI$78,20,FALSE)</f>
        <v>22</v>
      </c>
      <c r="F111" s="110">
        <v>19</v>
      </c>
      <c r="G111" s="191"/>
      <c r="H111" s="108">
        <f>VLOOKUP(G92,'POINTS SCORE'!$B$10:$AI$39,20,FALSE)</f>
        <v>16</v>
      </c>
      <c r="I111" s="108">
        <f>VLOOKUP(G92,'POINTS SCORE'!$B$39:$AI$78,20,FALSE)</f>
        <v>22</v>
      </c>
      <c r="J111" s="110">
        <v>19</v>
      </c>
      <c r="K111" s="191"/>
      <c r="L111" s="108">
        <f>VLOOKUP(K92,'POINTS SCORE'!$B$10:$AI$39,20,FALSE)</f>
        <v>16</v>
      </c>
      <c r="M111" s="108">
        <f>VLOOKUP(K92,'POINTS SCORE'!$B$39:$AI$78,20,FALSE)</f>
        <v>22</v>
      </c>
      <c r="N111" s="110">
        <v>19</v>
      </c>
      <c r="O111" s="191"/>
      <c r="P111" s="99">
        <f>VLOOKUP(O92,'POINTS SCORE'!$B$10:$AI$39,20,FALSE)</f>
        <v>0</v>
      </c>
      <c r="Q111" s="99">
        <f>VLOOKUP(O92,'POINTS SCORE'!$B$39:$AI$78,20,FALSE)</f>
        <v>0</v>
      </c>
      <c r="R111" s="102">
        <v>19</v>
      </c>
      <c r="S111" s="191"/>
      <c r="T111" s="99">
        <f>VLOOKUP(S92,'POINTS SCORE'!$B$10:$AI$39,20,FALSE)</f>
        <v>0</v>
      </c>
      <c r="U111" s="99">
        <f>VLOOKUP(S92,'POINTS SCORE'!$B$39:$AI$78,20,FALSE)</f>
        <v>0</v>
      </c>
      <c r="V111" s="102">
        <v>19</v>
      </c>
      <c r="W111" s="209"/>
      <c r="X111" s="210">
        <f>VLOOKUP(W92,'POINTS SCORE'!$B$10:$AI$39,20,FALSE)</f>
        <v>0</v>
      </c>
      <c r="Y111" s="103">
        <f>VLOOKUP(W92,'POINTS SCORE'!$B$39:$AI$78,20,FALSE)</f>
        <v>0</v>
      </c>
    </row>
    <row r="112" spans="2:25">
      <c r="B112" s="102">
        <v>20</v>
      </c>
      <c r="C112" s="191" t="s">
        <v>213</v>
      </c>
      <c r="D112" s="99">
        <f>VLOOKUP(C92,'POINTS SCORE'!$B$10:$AI$39,21,FALSE)</f>
        <v>21</v>
      </c>
      <c r="E112" s="108">
        <f>VLOOKUP(C92,'POINTS SCORE'!$B$39:$AI$78,21,FALSE)</f>
        <v>21</v>
      </c>
      <c r="F112" s="110">
        <v>20</v>
      </c>
      <c r="G112" s="191"/>
      <c r="H112" s="108">
        <f>VLOOKUP(G92,'POINTS SCORE'!$B$10:$AI$39,21,FALSE)</f>
        <v>0</v>
      </c>
      <c r="I112" s="108">
        <f>VLOOKUP(G92,'POINTS SCORE'!$B$39:$AI$78,21,FALSE)</f>
        <v>0</v>
      </c>
      <c r="J112" s="110">
        <v>20</v>
      </c>
      <c r="K112" s="191"/>
      <c r="L112" s="108">
        <f>VLOOKUP(K92,'POINTS SCORE'!$B$10:$AI$39,21,FALSE)</f>
        <v>0</v>
      </c>
      <c r="M112" s="108">
        <f>VLOOKUP(K92,'POINTS SCORE'!$B$39:$AI$78,21,FALSE)</f>
        <v>0</v>
      </c>
      <c r="N112" s="110">
        <v>20</v>
      </c>
      <c r="O112" s="191"/>
      <c r="P112" s="99">
        <f>VLOOKUP(O92,'POINTS SCORE'!$B$10:$AI$39,21,FALSE)</f>
        <v>0</v>
      </c>
      <c r="Q112" s="99">
        <f>VLOOKUP(O92,'POINTS SCORE'!$B$39:$AI$78,21,FALSE)</f>
        <v>0</v>
      </c>
      <c r="R112" s="102">
        <v>20</v>
      </c>
      <c r="S112" s="191"/>
      <c r="T112" s="99">
        <f>VLOOKUP(S92,'POINTS SCORE'!$B$10:$AI$39,21,FALSE)</f>
        <v>0</v>
      </c>
      <c r="U112" s="99">
        <f>VLOOKUP(S92,'POINTS SCORE'!$B$39:$AI$78,21,FALSE)</f>
        <v>0</v>
      </c>
      <c r="V112" s="102">
        <v>20</v>
      </c>
      <c r="W112" s="209"/>
      <c r="X112" s="210">
        <f>VLOOKUP(W92,'POINTS SCORE'!$B$10:$AI$39,21,FALSE)</f>
        <v>0</v>
      </c>
      <c r="Y112" s="103">
        <f>VLOOKUP(W92,'POINTS SCORE'!$B$39:$AI$78,21,FALSE)</f>
        <v>0</v>
      </c>
    </row>
    <row r="113" spans="2:25">
      <c r="B113" s="102">
        <v>21</v>
      </c>
      <c r="C113" s="191" t="s">
        <v>91</v>
      </c>
      <c r="D113" s="99">
        <f>VLOOKUP(C92,'POINTS SCORE'!$B$10:$AI$39,22,FALSE)</f>
        <v>20</v>
      </c>
      <c r="E113" s="108">
        <f>VLOOKUP(C92,'POINTS SCORE'!$B$39:$AI$78,22,FALSE)</f>
        <v>20</v>
      </c>
      <c r="F113" s="110">
        <v>21</v>
      </c>
      <c r="G113" s="191"/>
      <c r="H113" s="108">
        <f>VLOOKUP(G92,'POINTS SCORE'!$B$10:$AI$39,22,FALSE)</f>
        <v>0</v>
      </c>
      <c r="I113" s="108">
        <f>VLOOKUP(G92,'POINTS SCORE'!$B$39:$AI$78,22,FALSE)</f>
        <v>0</v>
      </c>
      <c r="J113" s="110">
        <v>21</v>
      </c>
      <c r="K113" s="191"/>
      <c r="L113" s="108">
        <f>VLOOKUP(K92,'POINTS SCORE'!$B$10:$AI$39,22,FALSE)</f>
        <v>0</v>
      </c>
      <c r="M113" s="108">
        <f>VLOOKUP(K92,'POINTS SCORE'!$B$39:$AI$78,22,FALSE)</f>
        <v>0</v>
      </c>
      <c r="N113" s="110">
        <v>21</v>
      </c>
      <c r="O113" s="191"/>
      <c r="P113" s="99">
        <f>VLOOKUP(O92,'POINTS SCORE'!$B$10:$AI$39,22,FALSE)</f>
        <v>0</v>
      </c>
      <c r="Q113" s="99">
        <f>VLOOKUP(O92,'POINTS SCORE'!$B$39:$AI$78,22,FALSE)</f>
        <v>0</v>
      </c>
      <c r="R113" s="102">
        <v>21</v>
      </c>
      <c r="S113" s="191"/>
      <c r="T113" s="99">
        <f>VLOOKUP(S92,'POINTS SCORE'!$B$10:$AI$39,22,FALSE)</f>
        <v>0</v>
      </c>
      <c r="U113" s="99">
        <f>VLOOKUP(S92,'POINTS SCORE'!$B$39:$AI$78,22,FALSE)</f>
        <v>0</v>
      </c>
      <c r="V113" s="102">
        <v>21</v>
      </c>
      <c r="W113" s="209"/>
      <c r="X113" s="210">
        <f>VLOOKUP(W92,'POINTS SCORE'!$B$10:$AI$39,22,FALSE)</f>
        <v>0</v>
      </c>
      <c r="Y113" s="103">
        <f>VLOOKUP(W92,'POINTS SCORE'!$B$39:$AI$78,22,FALSE)</f>
        <v>0</v>
      </c>
    </row>
    <row r="114" spans="2:25">
      <c r="B114" s="102">
        <v>22</v>
      </c>
      <c r="C114" s="191" t="s">
        <v>214</v>
      </c>
      <c r="D114" s="99">
        <f>VLOOKUP(C92,'POINTS SCORE'!$B$10:$AI$39,23,FALSE)</f>
        <v>19</v>
      </c>
      <c r="E114" s="108">
        <f>VLOOKUP(C92,'POINTS SCORE'!$B$39:$AI$78,23,FALSE)</f>
        <v>19</v>
      </c>
      <c r="F114" s="110">
        <v>22</v>
      </c>
      <c r="G114" s="191"/>
      <c r="H114" s="108">
        <f>VLOOKUP(G92,'POINTS SCORE'!$B$10:$AI$39,23,FALSE)</f>
        <v>0</v>
      </c>
      <c r="I114" s="108">
        <f>VLOOKUP(G92,'POINTS SCORE'!$B$39:$AI$78,23,FALSE)</f>
        <v>0</v>
      </c>
      <c r="J114" s="110">
        <v>22</v>
      </c>
      <c r="K114" s="191"/>
      <c r="L114" s="108">
        <f>VLOOKUP(K92,'POINTS SCORE'!$B$10:$AI$39,23,FALSE)</f>
        <v>0</v>
      </c>
      <c r="M114" s="108">
        <f>VLOOKUP(K92,'POINTS SCORE'!$B$39:$AI$78,23,FALSE)</f>
        <v>0</v>
      </c>
      <c r="N114" s="110">
        <v>22</v>
      </c>
      <c r="O114" s="191"/>
      <c r="P114" s="99">
        <f>VLOOKUP(O92,'POINTS SCORE'!$B$10:$AI$39,23,FALSE)</f>
        <v>0</v>
      </c>
      <c r="Q114" s="99">
        <f>VLOOKUP(O92,'POINTS SCORE'!$B$39:$AI$78,23,FALSE)</f>
        <v>0</v>
      </c>
      <c r="R114" s="102">
        <v>22</v>
      </c>
      <c r="S114" s="191"/>
      <c r="T114" s="99">
        <f>VLOOKUP(S92,'POINTS SCORE'!$B$10:$AI$39,23,FALSE)</f>
        <v>0</v>
      </c>
      <c r="U114" s="99">
        <f>VLOOKUP(S92,'POINTS SCORE'!$B$39:$AI$78,23,FALSE)</f>
        <v>0</v>
      </c>
      <c r="V114" s="102">
        <v>22</v>
      </c>
      <c r="W114" s="209"/>
      <c r="X114" s="210">
        <f>VLOOKUP(W92,'POINTS SCORE'!$B$10:$AI$39,23,FALSE)</f>
        <v>0</v>
      </c>
      <c r="Y114" s="103">
        <f>VLOOKUP(W92,'POINTS SCORE'!$B$39:$AI$78,23,FALSE)</f>
        <v>0</v>
      </c>
    </row>
    <row r="115" spans="2:25">
      <c r="B115" s="102">
        <v>23</v>
      </c>
      <c r="C115" s="191"/>
      <c r="D115" s="99">
        <f>VLOOKUP(C92,'POINTS SCORE'!$B$10:$AI$39,24,FALSE)</f>
        <v>18</v>
      </c>
      <c r="E115" s="108">
        <f>VLOOKUP(C92,'POINTS SCORE'!$B$39:$AI$78,24,FALSE)</f>
        <v>18</v>
      </c>
      <c r="F115" s="110">
        <v>23</v>
      </c>
      <c r="G115" s="191"/>
      <c r="H115" s="108">
        <f>VLOOKUP(G92,'POINTS SCORE'!$B$10:$AI$39,24,FALSE)</f>
        <v>0</v>
      </c>
      <c r="I115" s="108">
        <f>VLOOKUP(G92,'POINTS SCORE'!$B$39:$AI$78,24,FALSE)</f>
        <v>0</v>
      </c>
      <c r="J115" s="110">
        <v>23</v>
      </c>
      <c r="K115" s="191"/>
      <c r="L115" s="108">
        <f>VLOOKUP(K92,'POINTS SCORE'!$B$10:$AI$39,24,FALSE)</f>
        <v>0</v>
      </c>
      <c r="M115" s="108">
        <f>VLOOKUP(K92,'POINTS SCORE'!$B$39:$AI$78,24,FALSE)</f>
        <v>0</v>
      </c>
      <c r="N115" s="110">
        <v>23</v>
      </c>
      <c r="O115" s="191"/>
      <c r="P115" s="99">
        <f>VLOOKUP(O92,'POINTS SCORE'!$B$10:$AI$39,24,FALSE)</f>
        <v>0</v>
      </c>
      <c r="Q115" s="99">
        <f>VLOOKUP(O92,'POINTS SCORE'!$B$39:$AI$78,24,FALSE)</f>
        <v>0</v>
      </c>
      <c r="R115" s="102">
        <v>23</v>
      </c>
      <c r="S115" s="191"/>
      <c r="T115" s="99">
        <f>VLOOKUP(S92,'POINTS SCORE'!$B$10:$AI$39,24,FALSE)</f>
        <v>0</v>
      </c>
      <c r="U115" s="99">
        <f>VLOOKUP(S92,'POINTS SCORE'!$B$39:$AI$78,24,FALSE)</f>
        <v>0</v>
      </c>
      <c r="V115" s="102">
        <v>23</v>
      </c>
      <c r="W115" s="209"/>
      <c r="X115" s="210">
        <f>VLOOKUP(W92,'POINTS SCORE'!$B$10:$AI$39,24,FALSE)</f>
        <v>0</v>
      </c>
      <c r="Y115" s="103">
        <f>VLOOKUP(W92,'POINTS SCORE'!$B$39:$AI$78,24,FALSE)</f>
        <v>0</v>
      </c>
    </row>
    <row r="116" spans="2:25">
      <c r="B116" s="102">
        <v>24</v>
      </c>
      <c r="C116" s="191"/>
      <c r="D116" s="99">
        <f>VLOOKUP(C92,'POINTS SCORE'!$B$10:$AI$39,25,FALSE)</f>
        <v>17</v>
      </c>
      <c r="E116" s="108">
        <f>VLOOKUP(C92,'POINTS SCORE'!$B$39:$AI$78,25,FALSE)</f>
        <v>17</v>
      </c>
      <c r="F116" s="110">
        <v>24</v>
      </c>
      <c r="G116" s="191"/>
      <c r="H116" s="108">
        <f>VLOOKUP(G92,'POINTS SCORE'!$B$10:$AI$39,25,FALSE)</f>
        <v>0</v>
      </c>
      <c r="I116" s="108">
        <f>VLOOKUP(G92,'POINTS SCORE'!$B$39:$AI$78,25,FALSE)</f>
        <v>0</v>
      </c>
      <c r="J116" s="110">
        <v>24</v>
      </c>
      <c r="K116" s="191"/>
      <c r="L116" s="108">
        <f>VLOOKUP(K92,'POINTS SCORE'!$B$10:$AI$39,25,FALSE)</f>
        <v>0</v>
      </c>
      <c r="M116" s="108">
        <f>VLOOKUP(K92,'POINTS SCORE'!$B$39:$AI$78,25,FALSE)</f>
        <v>0</v>
      </c>
      <c r="N116" s="110">
        <v>24</v>
      </c>
      <c r="O116" s="191"/>
      <c r="P116" s="99">
        <f>VLOOKUP(O92,'POINTS SCORE'!$B$10:$AI$39,25,FALSE)</f>
        <v>0</v>
      </c>
      <c r="Q116" s="99">
        <f>VLOOKUP(O92,'POINTS SCORE'!$B$39:$AI$78,25,FALSE)</f>
        <v>0</v>
      </c>
      <c r="R116" s="102">
        <v>24</v>
      </c>
      <c r="S116" s="191"/>
      <c r="T116" s="99">
        <f>VLOOKUP(S92,'POINTS SCORE'!$B$10:$AI$39,25,FALSE)</f>
        <v>0</v>
      </c>
      <c r="U116" s="99">
        <f>VLOOKUP(S92,'POINTS SCORE'!$B$39:$AI$78,25,FALSE)</f>
        <v>0</v>
      </c>
      <c r="V116" s="102">
        <v>24</v>
      </c>
      <c r="W116" s="209"/>
      <c r="X116" s="210">
        <f>VLOOKUP(W92,'POINTS SCORE'!$B$10:$AI$39,25,FALSE)</f>
        <v>0</v>
      </c>
      <c r="Y116" s="103">
        <f>VLOOKUP(W92,'POINTS SCORE'!$B$39:$AI$78,25,FALSE)</f>
        <v>0</v>
      </c>
    </row>
    <row r="117" spans="2:25">
      <c r="B117" s="102">
        <v>25</v>
      </c>
      <c r="C117" s="191"/>
      <c r="D117" s="99">
        <f>VLOOKUP(C92,'POINTS SCORE'!$B$10:$AI$39,26,FALSE)</f>
        <v>16</v>
      </c>
      <c r="E117" s="108">
        <f>VLOOKUP(C92,'POINTS SCORE'!$B$39:$AI$78,26,FALSE)</f>
        <v>16</v>
      </c>
      <c r="F117" s="110">
        <v>25</v>
      </c>
      <c r="G117" s="191"/>
      <c r="H117" s="108">
        <f>VLOOKUP(G92,'POINTS SCORE'!$B$10:$AI$39,26,FALSE)</f>
        <v>0</v>
      </c>
      <c r="I117" s="108">
        <f>VLOOKUP(G92,'POINTS SCORE'!$B$39:$AI$78,26,FALSE)</f>
        <v>0</v>
      </c>
      <c r="J117" s="110">
        <v>25</v>
      </c>
      <c r="K117" s="191"/>
      <c r="L117" s="108">
        <f>VLOOKUP(K92,'POINTS SCORE'!$B$10:$AI$39,26,FALSE)</f>
        <v>0</v>
      </c>
      <c r="M117" s="108">
        <f>VLOOKUP(K92,'POINTS SCORE'!$B$39:$AI$78,26,FALSE)</f>
        <v>0</v>
      </c>
      <c r="N117" s="110">
        <v>25</v>
      </c>
      <c r="O117" s="191"/>
      <c r="P117" s="99">
        <f>VLOOKUP(O92,'POINTS SCORE'!$B$10:$AI$39,26,FALSE)</f>
        <v>0</v>
      </c>
      <c r="Q117" s="99">
        <f>VLOOKUP(O92,'POINTS SCORE'!$B$39:$AI$78,26,FALSE)</f>
        <v>0</v>
      </c>
      <c r="R117" s="102">
        <v>25</v>
      </c>
      <c r="S117" s="191"/>
      <c r="T117" s="99">
        <f>VLOOKUP(S92,'POINTS SCORE'!$B$10:$AI$39,26,FALSE)</f>
        <v>0</v>
      </c>
      <c r="U117" s="99">
        <f>VLOOKUP(S92,'POINTS SCORE'!$B$39:$AI$78,26,FALSE)</f>
        <v>0</v>
      </c>
      <c r="V117" s="102">
        <v>25</v>
      </c>
      <c r="W117" s="209"/>
      <c r="X117" s="210">
        <f>VLOOKUP(W92,'POINTS SCORE'!$B$10:$AI$39,26,FALSE)</f>
        <v>0</v>
      </c>
      <c r="Y117" s="103">
        <f>VLOOKUP(W92,'POINTS SCORE'!$B$39:$AI$78,26,FALSE)</f>
        <v>0</v>
      </c>
    </row>
    <row r="118" spans="2:25">
      <c r="B118" s="102">
        <v>26</v>
      </c>
      <c r="C118" s="191"/>
      <c r="D118" s="99">
        <f>VLOOKUP(C92,'POINTS SCORE'!$B$10:$AI$39,27,FALSE)</f>
        <v>16</v>
      </c>
      <c r="E118" s="108">
        <f>VLOOKUP(C92,'POINTS SCORE'!$B$39:$AI$78,27,FALSE)</f>
        <v>15</v>
      </c>
      <c r="F118" s="110">
        <v>26</v>
      </c>
      <c r="G118" s="191"/>
      <c r="H118" s="108">
        <f>VLOOKUP(G92,'POINTS SCORE'!$B$10:$AI$39,27,FALSE)</f>
        <v>0</v>
      </c>
      <c r="I118" s="108">
        <f>VLOOKUP(G92,'POINTS SCORE'!$B$39:$AI$78,27,FALSE)</f>
        <v>0</v>
      </c>
      <c r="J118" s="110">
        <v>26</v>
      </c>
      <c r="K118" s="191"/>
      <c r="L118" s="108">
        <f>VLOOKUP(K92,'POINTS SCORE'!$B$10:$AI$39,27,FALSE)</f>
        <v>0</v>
      </c>
      <c r="M118" s="108">
        <f>VLOOKUP(K92,'POINTS SCORE'!$B$39:$AI$78,27,FALSE)</f>
        <v>0</v>
      </c>
      <c r="N118" s="110">
        <v>26</v>
      </c>
      <c r="O118" s="191"/>
      <c r="P118" s="99">
        <f>VLOOKUP(O92,'POINTS SCORE'!$B$10:$AI$39,27,FALSE)</f>
        <v>0</v>
      </c>
      <c r="Q118" s="99">
        <f>VLOOKUP(O92,'POINTS SCORE'!$B$39:$AI$78,27,FALSE)</f>
        <v>0</v>
      </c>
      <c r="R118" s="102">
        <v>26</v>
      </c>
      <c r="S118" s="191"/>
      <c r="T118" s="99">
        <f>VLOOKUP(S92,'POINTS SCORE'!$B$10:$AI$39,27,FALSE)</f>
        <v>0</v>
      </c>
      <c r="U118" s="99">
        <f>VLOOKUP(S92,'POINTS SCORE'!$B$39:$AI$78,27,FALSE)</f>
        <v>0</v>
      </c>
      <c r="V118" s="102">
        <v>26</v>
      </c>
      <c r="W118" s="209"/>
      <c r="X118" s="210">
        <f>VLOOKUP(W92,'POINTS SCORE'!$B$10:$AI$39,27,FALSE)</f>
        <v>0</v>
      </c>
      <c r="Y118" s="103">
        <f>VLOOKUP(W92,'POINTS SCORE'!$B$39:$AI$78,27,FALSE)</f>
        <v>0</v>
      </c>
    </row>
    <row r="119" spans="2:25">
      <c r="B119" s="102">
        <v>27</v>
      </c>
      <c r="C119" s="191"/>
      <c r="D119" s="99">
        <f>VLOOKUP(C92,'POINTS SCORE'!$B$10:$AI$39,28,FALSE)</f>
        <v>16</v>
      </c>
      <c r="E119" s="108">
        <f>VLOOKUP(C92,'POINTS SCORE'!$B$39:$AI$78,28,FALSE)</f>
        <v>14</v>
      </c>
      <c r="F119" s="110">
        <v>27</v>
      </c>
      <c r="G119" s="191"/>
      <c r="H119" s="108">
        <f>VLOOKUP(G92,'POINTS SCORE'!$B$10:$AI$39,28,FALSE)</f>
        <v>0</v>
      </c>
      <c r="I119" s="108">
        <f>VLOOKUP(G92,'POINTS SCORE'!$B$39:$AI$78,28,FALSE)</f>
        <v>0</v>
      </c>
      <c r="J119" s="110">
        <v>27</v>
      </c>
      <c r="K119" s="191"/>
      <c r="L119" s="108">
        <f>VLOOKUP(K92,'POINTS SCORE'!$B$10:$AI$39,28,FALSE)</f>
        <v>0</v>
      </c>
      <c r="M119" s="108">
        <f>VLOOKUP(K92,'POINTS SCORE'!$B$39:$AI$78,28,FALSE)</f>
        <v>0</v>
      </c>
      <c r="N119" s="110">
        <v>27</v>
      </c>
      <c r="O119" s="191"/>
      <c r="P119" s="99">
        <f>VLOOKUP(O92,'POINTS SCORE'!$B$10:$AI$39,28,FALSE)</f>
        <v>0</v>
      </c>
      <c r="Q119" s="99">
        <f>VLOOKUP(O92,'POINTS SCORE'!$B$39:$AI$78,28,FALSE)</f>
        <v>0</v>
      </c>
      <c r="R119" s="102">
        <v>27</v>
      </c>
      <c r="S119" s="191"/>
      <c r="T119" s="99">
        <f>VLOOKUP(S92,'POINTS SCORE'!$B$10:$AI$39,28,FALSE)</f>
        <v>0</v>
      </c>
      <c r="U119" s="99">
        <f>VLOOKUP(S92,'POINTS SCORE'!$B$39:$AI$78,28,FALSE)</f>
        <v>0</v>
      </c>
      <c r="V119" s="102">
        <v>27</v>
      </c>
      <c r="W119" s="209"/>
      <c r="X119" s="210">
        <f>VLOOKUP(W92,'POINTS SCORE'!$B$10:$AI$39,28,FALSE)</f>
        <v>0</v>
      </c>
      <c r="Y119" s="103">
        <f>VLOOKUP(W92,'POINTS SCORE'!$B$39:$AI$78,28,FALSE)</f>
        <v>0</v>
      </c>
    </row>
    <row r="120" spans="2:25">
      <c r="B120" s="102">
        <v>28</v>
      </c>
      <c r="C120" s="191"/>
      <c r="D120" s="99">
        <f>VLOOKUP(C92,'POINTS SCORE'!$B$10:$AI$39,29,FALSE)</f>
        <v>16</v>
      </c>
      <c r="E120" s="108">
        <f>VLOOKUP(C92,'POINTS SCORE'!$B$39:$AI$78,29,FALSE)</f>
        <v>13</v>
      </c>
      <c r="F120" s="110">
        <v>28</v>
      </c>
      <c r="G120" s="191"/>
      <c r="H120" s="108">
        <f>VLOOKUP(G92,'POINTS SCORE'!$B$10:$AI$39,29,FALSE)</f>
        <v>0</v>
      </c>
      <c r="I120" s="108">
        <f>VLOOKUP(G92,'POINTS SCORE'!$B$39:$AI$78,29,FALSE)</f>
        <v>0</v>
      </c>
      <c r="J120" s="110">
        <v>28</v>
      </c>
      <c r="K120" s="191"/>
      <c r="L120" s="108">
        <f>VLOOKUP(K92,'POINTS SCORE'!$B$10:$AI$39,29,FALSE)</f>
        <v>0</v>
      </c>
      <c r="M120" s="108">
        <f>VLOOKUP(K92,'POINTS SCORE'!$B$39:$AI$78,29,FALSE)</f>
        <v>0</v>
      </c>
      <c r="N120" s="110">
        <v>28</v>
      </c>
      <c r="O120" s="191"/>
      <c r="P120" s="99">
        <f>VLOOKUP(O92,'POINTS SCORE'!$B$10:$AI$39,29,FALSE)</f>
        <v>0</v>
      </c>
      <c r="Q120" s="99">
        <f>VLOOKUP(O92,'POINTS SCORE'!$B$39:$AI$78,29,FALSE)</f>
        <v>0</v>
      </c>
      <c r="R120" s="102">
        <v>28</v>
      </c>
      <c r="S120" s="191"/>
      <c r="T120" s="99">
        <f>VLOOKUP(S92,'POINTS SCORE'!$B$10:$AI$39,29,FALSE)</f>
        <v>0</v>
      </c>
      <c r="U120" s="99">
        <f>VLOOKUP(S92,'POINTS SCORE'!$B$39:$AI$78,29,FALSE)</f>
        <v>0</v>
      </c>
      <c r="V120" s="102">
        <v>28</v>
      </c>
      <c r="W120" s="209"/>
      <c r="X120" s="210">
        <f>VLOOKUP(W92,'POINTS SCORE'!$B$10:$AI$39,29,FALSE)</f>
        <v>0</v>
      </c>
      <c r="Y120" s="103">
        <f>VLOOKUP(W92,'POINTS SCORE'!$B$39:$AI$78,29,FALSE)</f>
        <v>0</v>
      </c>
    </row>
    <row r="121" spans="2:25">
      <c r="B121" s="102">
        <v>29</v>
      </c>
      <c r="C121" s="191"/>
      <c r="D121" s="99">
        <f>VLOOKUP(C92,'POINTS SCORE'!$B$10:$AI$39,30,FALSE)</f>
        <v>0</v>
      </c>
      <c r="E121" s="108">
        <f>VLOOKUP(C92,'POINTS SCORE'!$B$39:$AI$78,30,FALSE)</f>
        <v>0</v>
      </c>
      <c r="F121" s="110">
        <v>29</v>
      </c>
      <c r="G121" s="191"/>
      <c r="H121" s="108">
        <f>VLOOKUP(G92,'POINTS SCORE'!$B$10:$AI$39,30,FALSE)</f>
        <v>0</v>
      </c>
      <c r="I121" s="108">
        <f>VLOOKUP(G92,'POINTS SCORE'!$B$39:$AI$78,30,FALSE)</f>
        <v>0</v>
      </c>
      <c r="J121" s="110">
        <v>29</v>
      </c>
      <c r="K121" s="191"/>
      <c r="L121" s="108">
        <f>VLOOKUP(K92,'POINTS SCORE'!$B$10:$AI$39,30,FALSE)</f>
        <v>0</v>
      </c>
      <c r="M121" s="108">
        <f>VLOOKUP(K92,'POINTS SCORE'!$B$39:$AI$78,30,FALSE)</f>
        <v>0</v>
      </c>
      <c r="N121" s="110">
        <v>29</v>
      </c>
      <c r="O121" s="191"/>
      <c r="P121" s="99">
        <f>VLOOKUP(O92,'POINTS SCORE'!$B$10:$AI$39,30,FALSE)</f>
        <v>0</v>
      </c>
      <c r="Q121" s="99">
        <f>VLOOKUP(O92,'POINTS SCORE'!$B$39:$AI$78,30,FALSE)</f>
        <v>0</v>
      </c>
      <c r="R121" s="102">
        <v>29</v>
      </c>
      <c r="S121" s="191"/>
      <c r="T121" s="99">
        <f>VLOOKUP(S92,'POINTS SCORE'!$B$10:$AI$39,30,FALSE)</f>
        <v>0</v>
      </c>
      <c r="U121" s="99">
        <f>VLOOKUP(S92,'POINTS SCORE'!$B$39:$AI$78,30,FALSE)</f>
        <v>0</v>
      </c>
      <c r="V121" s="102">
        <v>29</v>
      </c>
      <c r="W121" s="209"/>
      <c r="X121" s="210">
        <f>VLOOKUP(W92,'POINTS SCORE'!$B$10:$AI$39,30,FALSE)</f>
        <v>0</v>
      </c>
      <c r="Y121" s="103">
        <f>VLOOKUP(W92,'POINTS SCORE'!$B$39:$AI$78,30,FALSE)</f>
        <v>0</v>
      </c>
    </row>
    <row r="122" spans="2:25">
      <c r="B122" s="102">
        <v>30</v>
      </c>
      <c r="C122" s="191"/>
      <c r="D122" s="99">
        <f>VLOOKUP(C92,'POINTS SCORE'!$B$10:$AI$39,31,FALSE)</f>
        <v>0</v>
      </c>
      <c r="E122" s="108">
        <f>VLOOKUP(C92,'POINTS SCORE'!$B$39:$AI$78,31,FALSE)</f>
        <v>0</v>
      </c>
      <c r="F122" s="110">
        <v>30</v>
      </c>
      <c r="G122" s="191"/>
      <c r="H122" s="108">
        <f>VLOOKUP(G92,'POINTS SCORE'!$B$10:$AI$39,31,FALSE)</f>
        <v>0</v>
      </c>
      <c r="I122" s="108">
        <f>VLOOKUP(G92,'POINTS SCORE'!$B$39:$AI$78,31,FALSE)</f>
        <v>0</v>
      </c>
      <c r="J122" s="110">
        <v>30</v>
      </c>
      <c r="K122" s="191"/>
      <c r="L122" s="108">
        <f>VLOOKUP(K92,'POINTS SCORE'!$B$10:$AI$39,31,FALSE)</f>
        <v>0</v>
      </c>
      <c r="M122" s="108">
        <f>VLOOKUP(K92,'POINTS SCORE'!$B$39:$AI$78,31,FALSE)</f>
        <v>0</v>
      </c>
      <c r="N122" s="110">
        <v>30</v>
      </c>
      <c r="O122" s="191"/>
      <c r="P122" s="99">
        <f>VLOOKUP(O92,'POINTS SCORE'!$B$10:$AI$39,31,FALSE)</f>
        <v>0</v>
      </c>
      <c r="Q122" s="99">
        <f>VLOOKUP(O92,'POINTS SCORE'!$B$39:$AI$78,31,FALSE)</f>
        <v>0</v>
      </c>
      <c r="R122" s="102">
        <v>30</v>
      </c>
      <c r="S122" s="191"/>
      <c r="T122" s="99">
        <f>VLOOKUP(S92,'POINTS SCORE'!$B$10:$AI$39,31,FALSE)</f>
        <v>0</v>
      </c>
      <c r="U122" s="99">
        <f>VLOOKUP(S92,'POINTS SCORE'!$B$39:$AI$78,31,FALSE)</f>
        <v>0</v>
      </c>
      <c r="V122" s="102">
        <v>30</v>
      </c>
      <c r="W122" s="209"/>
      <c r="X122" s="210">
        <f>VLOOKUP(W92,'POINTS SCORE'!$B$10:$AI$39,31,FALSE)</f>
        <v>0</v>
      </c>
      <c r="Y122" s="103">
        <f>VLOOKUP(W92,'POINTS SCORE'!$B$39:$AI$78,31,FALSE)</f>
        <v>0</v>
      </c>
    </row>
    <row r="123" spans="2:25">
      <c r="B123" s="102" t="s">
        <v>149</v>
      </c>
      <c r="C123" s="191" t="s">
        <v>109</v>
      </c>
      <c r="D123" s="99">
        <f>VLOOKUP(C92,'POINTS SCORE'!$B$10:$AI$39,32,FALSE)</f>
        <v>14</v>
      </c>
      <c r="E123" s="108">
        <f>VLOOKUP(C92,'POINTS SCORE'!$B$39:$AI$78,32,FALSE)</f>
        <v>14</v>
      </c>
      <c r="F123" s="110" t="s">
        <v>149</v>
      </c>
      <c r="G123" s="191" t="s">
        <v>237</v>
      </c>
      <c r="H123" s="108">
        <f>VLOOKUP(G92,'POINTS SCORE'!$B$10:$AI$39,32,FALSE)</f>
        <v>14</v>
      </c>
      <c r="I123" s="108">
        <f>VLOOKUP(G92,'POINTS SCORE'!$B$39:$AI$78,32,FALSE)</f>
        <v>14</v>
      </c>
      <c r="J123" s="110" t="s">
        <v>149</v>
      </c>
      <c r="K123" s="191" t="s">
        <v>943</v>
      </c>
      <c r="L123" s="108">
        <f>VLOOKUP(K92,'POINTS SCORE'!$B$10:$AI$39,32,FALSE)</f>
        <v>14</v>
      </c>
      <c r="M123" s="108">
        <f>VLOOKUP(K92,'POINTS SCORE'!$B$39:$AI$78,32,FALSE)</f>
        <v>14</v>
      </c>
      <c r="N123" s="110" t="s">
        <v>149</v>
      </c>
      <c r="O123" s="191"/>
      <c r="P123" s="99">
        <f>VLOOKUP(O92,'POINTS SCORE'!$B$10:$AI$39,32,FALSE)</f>
        <v>14</v>
      </c>
      <c r="Q123" s="99">
        <f>VLOOKUP(O92,'POINTS SCORE'!$B$39:$AI$78,32,FALSE)</f>
        <v>14</v>
      </c>
      <c r="R123" s="102" t="s">
        <v>149</v>
      </c>
      <c r="S123" s="191" t="s">
        <v>938</v>
      </c>
      <c r="T123" s="99">
        <f>VLOOKUP(S92,'POINTS SCORE'!$B$10:$AI$39,32,FALSE)</f>
        <v>14</v>
      </c>
      <c r="U123" s="99">
        <f>VLOOKUP(S92,'POINTS SCORE'!$B$39:$AI$78,32,FALSE)</f>
        <v>14</v>
      </c>
      <c r="V123" s="102" t="s">
        <v>149</v>
      </c>
      <c r="W123" s="209" t="s">
        <v>109</v>
      </c>
      <c r="X123" s="210">
        <f>VLOOKUP(W92,'POINTS SCORE'!$B$10:$AI$39,32,FALSE)</f>
        <v>14</v>
      </c>
      <c r="Y123" s="103">
        <f>VLOOKUP(W92,'POINTS SCORE'!$B$39:$AI$78,32,FALSE)</f>
        <v>14</v>
      </c>
    </row>
    <row r="124" spans="2:25">
      <c r="B124" s="102" t="s">
        <v>149</v>
      </c>
      <c r="C124" s="191" t="s">
        <v>105</v>
      </c>
      <c r="D124" s="99">
        <f>VLOOKUP(C92,'POINTS SCORE'!$B$10:$AI$39,32,FALSE)</f>
        <v>14</v>
      </c>
      <c r="E124" s="108">
        <f>VLOOKUP(C92,'POINTS SCORE'!$B$39:$AI$78,32,FALSE)</f>
        <v>14</v>
      </c>
      <c r="F124" s="110" t="s">
        <v>149</v>
      </c>
      <c r="G124" s="191" t="s">
        <v>238</v>
      </c>
      <c r="H124" s="108">
        <f>VLOOKUP(G92,'POINTS SCORE'!$B$10:$AI$39,32,FALSE)</f>
        <v>14</v>
      </c>
      <c r="I124" s="108">
        <f>VLOOKUP(G92,'POINTS SCORE'!$B$39:$AI$78,32,FALSE)</f>
        <v>14</v>
      </c>
      <c r="J124" s="110" t="s">
        <v>149</v>
      </c>
      <c r="K124" s="191" t="s">
        <v>144</v>
      </c>
      <c r="L124" s="108">
        <f>VLOOKUP(K92,'POINTS SCORE'!$B$10:$AI$39,32,FALSE)</f>
        <v>14</v>
      </c>
      <c r="M124" s="108">
        <f>VLOOKUP(K92,'POINTS SCORE'!$B$39:$AI$78,32,FALSE)</f>
        <v>14</v>
      </c>
      <c r="N124" s="110" t="s">
        <v>149</v>
      </c>
      <c r="O124" s="191"/>
      <c r="P124" s="99">
        <f>VLOOKUP(O92,'POINTS SCORE'!$B$10:$AI$39,32,FALSE)</f>
        <v>14</v>
      </c>
      <c r="Q124" s="99">
        <f>VLOOKUP(O92,'POINTS SCORE'!$B$39:$AI$78,32,FALSE)</f>
        <v>14</v>
      </c>
      <c r="R124" s="102" t="s">
        <v>149</v>
      </c>
      <c r="S124" s="191"/>
      <c r="T124" s="99">
        <f>VLOOKUP(S92,'POINTS SCORE'!$B$10:$AI$39,32,FALSE)</f>
        <v>14</v>
      </c>
      <c r="U124" s="99">
        <f>VLOOKUP(S92,'POINTS SCORE'!$B$39:$AI$78,32,FALSE)</f>
        <v>14</v>
      </c>
      <c r="V124" s="102" t="s">
        <v>149</v>
      </c>
      <c r="W124" s="209" t="s">
        <v>237</v>
      </c>
      <c r="X124" s="210">
        <f>VLOOKUP(W92,'POINTS SCORE'!$B$10:$AI$39,32,FALSE)</f>
        <v>14</v>
      </c>
      <c r="Y124" s="103">
        <f>VLOOKUP(W92,'POINTS SCORE'!$B$39:$AI$78,32,FALSE)</f>
        <v>14</v>
      </c>
    </row>
    <row r="125" spans="2:25">
      <c r="B125" s="102" t="s">
        <v>149</v>
      </c>
      <c r="C125" s="191" t="s">
        <v>106</v>
      </c>
      <c r="D125" s="99">
        <f>VLOOKUP(C92,'POINTS SCORE'!$B$10:$AI$39,32,FALSE)</f>
        <v>14</v>
      </c>
      <c r="E125" s="108">
        <f>VLOOKUP(C92,'POINTS SCORE'!$B$39:$AI$78,32,FALSE)</f>
        <v>14</v>
      </c>
      <c r="F125" s="110" t="s">
        <v>149</v>
      </c>
      <c r="G125" s="191"/>
      <c r="H125" s="108">
        <f>VLOOKUP(G92,'POINTS SCORE'!$B$10:$AI$39,32,FALSE)</f>
        <v>14</v>
      </c>
      <c r="I125" s="108">
        <f>VLOOKUP(G92,'POINTS SCORE'!$B$39:$AI$78,32,FALSE)</f>
        <v>14</v>
      </c>
      <c r="J125" s="110" t="s">
        <v>149</v>
      </c>
      <c r="K125" s="191" t="s">
        <v>109</v>
      </c>
      <c r="L125" s="108">
        <f>VLOOKUP(K92,'POINTS SCORE'!$B$10:$AI$39,32,FALSE)</f>
        <v>14</v>
      </c>
      <c r="M125" s="108">
        <f>VLOOKUP(K92,'POINTS SCORE'!$B$39:$AI$78,32,FALSE)</f>
        <v>14</v>
      </c>
      <c r="N125" s="110" t="s">
        <v>149</v>
      </c>
      <c r="O125" s="191"/>
      <c r="P125" s="99">
        <f>VLOOKUP(O92,'POINTS SCORE'!$B$10:$AI$39,32,FALSE)</f>
        <v>14</v>
      </c>
      <c r="Q125" s="99">
        <f>VLOOKUP(O92,'POINTS SCORE'!$B$39:$AI$78,32,FALSE)</f>
        <v>14</v>
      </c>
      <c r="R125" s="102" t="s">
        <v>149</v>
      </c>
      <c r="S125" s="191"/>
      <c r="T125" s="99">
        <f>VLOOKUP(S92,'POINTS SCORE'!$B$10:$AI$39,32,FALSE)</f>
        <v>14</v>
      </c>
      <c r="U125" s="99">
        <f>VLOOKUP(S92,'POINTS SCORE'!$B$39:$AI$78,32,FALSE)</f>
        <v>14</v>
      </c>
      <c r="V125" s="102" t="s">
        <v>149</v>
      </c>
      <c r="W125" s="209"/>
      <c r="X125" s="210">
        <f>VLOOKUP(W92,'POINTS SCORE'!$B$10:$AI$39,32,FALSE)</f>
        <v>14</v>
      </c>
      <c r="Y125" s="103">
        <f>VLOOKUP(W92,'POINTS SCORE'!$B$39:$AI$78,32,FALSE)</f>
        <v>14</v>
      </c>
    </row>
    <row r="126" spans="2:25">
      <c r="B126" s="102" t="s">
        <v>149</v>
      </c>
      <c r="C126" s="191" t="s">
        <v>73</v>
      </c>
      <c r="D126" s="99">
        <f>VLOOKUP(C92,'POINTS SCORE'!$B$10:$AI$39,32,FALSE)</f>
        <v>14</v>
      </c>
      <c r="E126" s="108">
        <f>VLOOKUP(C92,'POINTS SCORE'!$B$39:$AI$78,32,FALSE)</f>
        <v>14</v>
      </c>
      <c r="F126" s="110" t="s">
        <v>149</v>
      </c>
      <c r="G126" s="191"/>
      <c r="H126" s="108">
        <f>VLOOKUP(G92,'POINTS SCORE'!$B$10:$AI$39,32,FALSE)</f>
        <v>14</v>
      </c>
      <c r="I126" s="108">
        <f>VLOOKUP(G92,'POINTS SCORE'!$B$39:$AI$78,32,FALSE)</f>
        <v>14</v>
      </c>
      <c r="J126" s="110" t="s">
        <v>149</v>
      </c>
      <c r="K126" s="191" t="s">
        <v>944</v>
      </c>
      <c r="L126" s="108">
        <f>VLOOKUP(K92,'POINTS SCORE'!$B$10:$AI$39,32,FALSE)</f>
        <v>14</v>
      </c>
      <c r="M126" s="108">
        <f>VLOOKUP(K92,'POINTS SCORE'!$B$39:$AI$78,32,FALSE)</f>
        <v>14</v>
      </c>
      <c r="N126" s="110" t="s">
        <v>149</v>
      </c>
      <c r="O126" s="191"/>
      <c r="P126" s="99">
        <f>VLOOKUP(O92,'POINTS SCORE'!$B$10:$AI$39,32,FALSE)</f>
        <v>14</v>
      </c>
      <c r="Q126" s="99">
        <f>VLOOKUP(O92,'POINTS SCORE'!$B$39:$AI$78,32,FALSE)</f>
        <v>14</v>
      </c>
      <c r="R126" s="102" t="s">
        <v>149</v>
      </c>
      <c r="S126" s="191"/>
      <c r="T126" s="99">
        <f>VLOOKUP(S92,'POINTS SCORE'!$B$10:$AI$39,32,FALSE)</f>
        <v>14</v>
      </c>
      <c r="U126" s="99">
        <f>VLOOKUP(S92,'POINTS SCORE'!$B$39:$AI$78,32,FALSE)</f>
        <v>14</v>
      </c>
      <c r="V126" s="102" t="s">
        <v>149</v>
      </c>
      <c r="W126" s="209"/>
      <c r="X126" s="210">
        <f>VLOOKUP(W92,'POINTS SCORE'!$B$10:$AI$39,32,FALSE)</f>
        <v>14</v>
      </c>
      <c r="Y126" s="103">
        <f>VLOOKUP(W92,'POINTS SCORE'!$B$39:$AI$78,32,FALSE)</f>
        <v>14</v>
      </c>
    </row>
    <row r="127" spans="2:25">
      <c r="B127" s="102" t="s">
        <v>149</v>
      </c>
      <c r="C127" s="191" t="s">
        <v>215</v>
      </c>
      <c r="D127" s="99">
        <f>VLOOKUP(C92,'POINTS SCORE'!$B$10:$AI$39,32,FALSE)</f>
        <v>14</v>
      </c>
      <c r="E127" s="108">
        <f>VLOOKUP(C92,'POINTS SCORE'!$B$39:$AI$78,32,FALSE)</f>
        <v>14</v>
      </c>
      <c r="F127" s="110" t="s">
        <v>149</v>
      </c>
      <c r="G127" s="191"/>
      <c r="H127" s="108">
        <f>VLOOKUP(G92,'POINTS SCORE'!$B$10:$AI$39,32,FALSE)</f>
        <v>14</v>
      </c>
      <c r="I127" s="108">
        <f>VLOOKUP(G92,'POINTS SCORE'!$B$39:$AI$78,32,FALSE)</f>
        <v>14</v>
      </c>
      <c r="J127" s="110" t="s">
        <v>149</v>
      </c>
      <c r="K127" s="191" t="s">
        <v>141</v>
      </c>
      <c r="L127" s="108">
        <f>VLOOKUP(K92,'POINTS SCORE'!$B$10:$AI$39,32,FALSE)</f>
        <v>14</v>
      </c>
      <c r="M127" s="108">
        <f>VLOOKUP(K92,'POINTS SCORE'!$B$39:$AI$78,32,FALSE)</f>
        <v>14</v>
      </c>
      <c r="N127" s="110" t="s">
        <v>149</v>
      </c>
      <c r="O127" s="191"/>
      <c r="P127" s="99">
        <f>VLOOKUP(O92,'POINTS SCORE'!$B$10:$AI$39,32,FALSE)</f>
        <v>14</v>
      </c>
      <c r="Q127" s="99">
        <f>VLOOKUP(O92,'POINTS SCORE'!$B$39:$AI$78,32,FALSE)</f>
        <v>14</v>
      </c>
      <c r="R127" s="102" t="s">
        <v>149</v>
      </c>
      <c r="S127" s="191"/>
      <c r="T127" s="99">
        <f>VLOOKUP(S92,'POINTS SCORE'!$B$10:$AI$39,32,FALSE)</f>
        <v>14</v>
      </c>
      <c r="U127" s="99">
        <f>VLOOKUP(S92,'POINTS SCORE'!$B$39:$AI$78,32,FALSE)</f>
        <v>14</v>
      </c>
      <c r="V127" s="102" t="s">
        <v>149</v>
      </c>
      <c r="W127" s="209"/>
      <c r="X127" s="210">
        <f>VLOOKUP(W92,'POINTS SCORE'!$B$10:$AI$39,32,FALSE)</f>
        <v>14</v>
      </c>
      <c r="Y127" s="103">
        <f>VLOOKUP(W92,'POINTS SCORE'!$B$39:$AI$78,32,FALSE)</f>
        <v>14</v>
      </c>
    </row>
    <row r="128" spans="2:25">
      <c r="B128" s="102" t="s">
        <v>149</v>
      </c>
      <c r="C128" s="191" t="s">
        <v>216</v>
      </c>
      <c r="D128" s="99">
        <f>VLOOKUP(C92,'POINTS SCORE'!$B$10:$AI$39,32,FALSE)</f>
        <v>14</v>
      </c>
      <c r="E128" s="108">
        <f>VLOOKUP(C92,'POINTS SCORE'!$B$39:$AI$78,32,FALSE)</f>
        <v>14</v>
      </c>
      <c r="F128" s="110" t="s">
        <v>149</v>
      </c>
      <c r="G128" s="191"/>
      <c r="H128" s="108">
        <f>VLOOKUP(G92,'POINTS SCORE'!$B$10:$AI$39,32,FALSE)</f>
        <v>14</v>
      </c>
      <c r="I128" s="108">
        <f>VLOOKUP(G92,'POINTS SCORE'!$B$39:$AI$78,32,FALSE)</f>
        <v>14</v>
      </c>
      <c r="J128" s="110" t="s">
        <v>149</v>
      </c>
      <c r="K128" s="191" t="s">
        <v>74</v>
      </c>
      <c r="L128" s="108">
        <f>VLOOKUP(K92,'POINTS SCORE'!$B$10:$AI$39,32,FALSE)</f>
        <v>14</v>
      </c>
      <c r="M128" s="108">
        <f>VLOOKUP(K92,'POINTS SCORE'!$B$39:$AI$78,32,FALSE)</f>
        <v>14</v>
      </c>
      <c r="N128" s="110" t="s">
        <v>149</v>
      </c>
      <c r="O128" s="191"/>
      <c r="P128" s="99">
        <f>VLOOKUP(O92,'POINTS SCORE'!$B$10:$AI$39,32,FALSE)</f>
        <v>14</v>
      </c>
      <c r="Q128" s="99">
        <f>VLOOKUP(O92,'POINTS SCORE'!$B$39:$AI$78,32,FALSE)</f>
        <v>14</v>
      </c>
      <c r="R128" s="102" t="s">
        <v>149</v>
      </c>
      <c r="S128" s="191"/>
      <c r="T128" s="99">
        <f>VLOOKUP(S92,'POINTS SCORE'!$B$10:$AI$39,32,FALSE)</f>
        <v>14</v>
      </c>
      <c r="U128" s="99">
        <f>VLOOKUP(S92,'POINTS SCORE'!$B$39:$AI$78,32,FALSE)</f>
        <v>14</v>
      </c>
      <c r="V128" s="102" t="s">
        <v>149</v>
      </c>
      <c r="W128" s="209"/>
      <c r="X128" s="210">
        <f>VLOOKUP(W92,'POINTS SCORE'!$B$10:$AI$39,32,FALSE)</f>
        <v>14</v>
      </c>
      <c r="Y128" s="103">
        <f>VLOOKUP(W92,'POINTS SCORE'!$B$39:$AI$78,32,FALSE)</f>
        <v>14</v>
      </c>
    </row>
    <row r="129" spans="2:25">
      <c r="B129" s="102" t="s">
        <v>149</v>
      </c>
      <c r="C129" s="191"/>
      <c r="D129" s="99">
        <f>VLOOKUP(C92,'POINTS SCORE'!$B$10:$AI$39,32,FALSE)</f>
        <v>14</v>
      </c>
      <c r="E129" s="108">
        <f>VLOOKUP(C92,'POINTS SCORE'!$B$39:$AI$78,33,FALSE)</f>
        <v>14</v>
      </c>
      <c r="F129" s="110" t="s">
        <v>150</v>
      </c>
      <c r="G129" s="191"/>
      <c r="H129" s="108">
        <f>VLOOKUP(G92,'POINTS SCORE'!$B$10:$AI$39,33,FALSE)</f>
        <v>14</v>
      </c>
      <c r="I129" s="108">
        <f>VLOOKUP(G92,'POINTS SCORE'!$B$39:$AI$78,33,FALSE)</f>
        <v>14</v>
      </c>
      <c r="J129" s="110" t="s">
        <v>149</v>
      </c>
      <c r="K129" s="191" t="s">
        <v>230</v>
      </c>
      <c r="L129" s="108">
        <f>VLOOKUP(K92,'POINTS SCORE'!$B$10:$AI$39,33,FALSE)</f>
        <v>14</v>
      </c>
      <c r="M129" s="108">
        <f>VLOOKUP(K92,'POINTS SCORE'!$B$39:$AI$78,33,FALSE)</f>
        <v>14</v>
      </c>
      <c r="N129" s="110" t="s">
        <v>150</v>
      </c>
      <c r="O129" s="191" t="s">
        <v>940</v>
      </c>
      <c r="P129" s="99">
        <f>VLOOKUP(O92,'POINTS SCORE'!$B$10:$AI$39,33,FALSE)</f>
        <v>14</v>
      </c>
      <c r="Q129" s="99">
        <f>VLOOKUP(O92,'POINTS SCORE'!$B$39:$AI$78,33,FALSE)</f>
        <v>14</v>
      </c>
      <c r="R129" s="102" t="s">
        <v>150</v>
      </c>
      <c r="S129" s="191"/>
      <c r="T129" s="99">
        <f>VLOOKUP(S92,'POINTS SCORE'!$B$10:$AI$39,33,FALSE)</f>
        <v>14</v>
      </c>
      <c r="U129" s="99">
        <f>VLOOKUP(S92,'POINTS SCORE'!$B$39:$AI$78,33,FALSE)</f>
        <v>14</v>
      </c>
      <c r="V129" s="102" t="s">
        <v>150</v>
      </c>
      <c r="W129" s="209"/>
      <c r="X129" s="210">
        <f>VLOOKUP(W92,'POINTS SCORE'!$B$10:$AI$39,33,FALSE)</f>
        <v>14</v>
      </c>
      <c r="Y129" s="103">
        <f>VLOOKUP(W92,'POINTS SCORE'!$B$39:$AI$78,33,FALSE)</f>
        <v>14</v>
      </c>
    </row>
    <row r="130" spans="2:25">
      <c r="B130" s="102" t="s">
        <v>150</v>
      </c>
      <c r="C130" s="191"/>
      <c r="D130" s="99">
        <f>VLOOKUP(C92,'POINTS SCORE'!$B$10:$AI$39,33,FALSE)</f>
        <v>14</v>
      </c>
      <c r="E130" s="108">
        <f>VLOOKUP(C92,'POINTS SCORE'!$B$39:$AI$78,33,FALSE)</f>
        <v>14</v>
      </c>
      <c r="F130" s="110" t="s">
        <v>150</v>
      </c>
      <c r="G130" s="191"/>
      <c r="H130" s="108">
        <f>VLOOKUP(G92,'POINTS SCORE'!$B$10:$AI$39,33,FALSE)</f>
        <v>14</v>
      </c>
      <c r="I130" s="108">
        <f>VLOOKUP(G92,'POINTS SCORE'!$B$39:$AI$78,33,FALSE)</f>
        <v>14</v>
      </c>
      <c r="J130" s="110" t="s">
        <v>149</v>
      </c>
      <c r="K130" s="191" t="s">
        <v>945</v>
      </c>
      <c r="L130" s="108">
        <f>VLOOKUP(K92,'POINTS SCORE'!$B$10:$AI$39,33,FALSE)</f>
        <v>14</v>
      </c>
      <c r="M130" s="108">
        <f>VLOOKUP(K92,'POINTS SCORE'!$B$39:$AI$78,33,FALSE)</f>
        <v>14</v>
      </c>
      <c r="N130" s="110" t="s">
        <v>150</v>
      </c>
      <c r="O130" s="191"/>
      <c r="P130" s="99">
        <f>VLOOKUP(O92,'POINTS SCORE'!$B$10:$AI$39,33,FALSE)</f>
        <v>14</v>
      </c>
      <c r="Q130" s="99">
        <f>VLOOKUP(O92,'POINTS SCORE'!$B$39:$AI$78,33,FALSE)</f>
        <v>14</v>
      </c>
      <c r="R130" s="102" t="s">
        <v>150</v>
      </c>
      <c r="S130" s="191"/>
      <c r="T130" s="99">
        <f>VLOOKUP(S92,'POINTS SCORE'!$B$10:$AI$39,33,FALSE)</f>
        <v>14</v>
      </c>
      <c r="U130" s="99">
        <f>VLOOKUP(S92,'POINTS SCORE'!$B$39:$AI$78,33,FALSE)</f>
        <v>14</v>
      </c>
      <c r="V130" s="102" t="s">
        <v>150</v>
      </c>
      <c r="W130" s="209"/>
      <c r="X130" s="210">
        <f>VLOOKUP(W92,'POINTS SCORE'!$B$10:$AI$39,33,FALSE)</f>
        <v>14</v>
      </c>
      <c r="Y130" s="103">
        <f>VLOOKUP(W92,'POINTS SCORE'!$B$39:$AI$78,33,FALSE)</f>
        <v>14</v>
      </c>
    </row>
    <row r="131" spans="2:25">
      <c r="B131" s="102" t="s">
        <v>150</v>
      </c>
      <c r="C131" s="191"/>
      <c r="D131" s="99">
        <f>VLOOKUP(C92,'POINTS SCORE'!$B$10:$AI$39,33,FALSE)</f>
        <v>14</v>
      </c>
      <c r="E131" s="108">
        <f>VLOOKUP(C92,'POINTS SCORE'!$B$39:$AI$78,33,FALSE)</f>
        <v>14</v>
      </c>
      <c r="F131" s="110" t="s">
        <v>150</v>
      </c>
      <c r="G131" s="191"/>
      <c r="H131" s="108">
        <f>VLOOKUP(G92,'POINTS SCORE'!$B$10:$AI$39,33,FALSE)</f>
        <v>14</v>
      </c>
      <c r="I131" s="108">
        <f>VLOOKUP(G92,'POINTS SCORE'!$B$39:$AI$78,33,FALSE)</f>
        <v>14</v>
      </c>
      <c r="J131" s="110" t="s">
        <v>150</v>
      </c>
      <c r="K131" s="191"/>
      <c r="L131" s="108">
        <f>VLOOKUP(K92,'POINTS SCORE'!$B$10:$AI$39,33,FALSE)</f>
        <v>14</v>
      </c>
      <c r="M131" s="108">
        <f>VLOOKUP(K92,'POINTS SCORE'!$B$39:$AI$78,33,FALSE)</f>
        <v>14</v>
      </c>
      <c r="N131" s="110" t="s">
        <v>150</v>
      </c>
      <c r="O131" s="191"/>
      <c r="P131" s="99">
        <f>VLOOKUP(O92,'POINTS SCORE'!$B$10:$AI$39,33,FALSE)</f>
        <v>14</v>
      </c>
      <c r="Q131" s="99">
        <f>VLOOKUP(O92,'POINTS SCORE'!$B$39:$AI$78,33,FALSE)</f>
        <v>14</v>
      </c>
      <c r="R131" s="102" t="s">
        <v>150</v>
      </c>
      <c r="S131" s="191"/>
      <c r="T131" s="99">
        <f>VLOOKUP(S92,'POINTS SCORE'!$B$10:$AI$39,33,FALSE)</f>
        <v>14</v>
      </c>
      <c r="U131" s="99">
        <f>VLOOKUP(S92,'POINTS SCORE'!$B$39:$AI$78,33,FALSE)</f>
        <v>14</v>
      </c>
      <c r="V131" s="102" t="s">
        <v>150</v>
      </c>
      <c r="W131" s="209"/>
      <c r="X131" s="210">
        <f>VLOOKUP(W92,'POINTS SCORE'!$B$10:$AI$39,33,FALSE)</f>
        <v>14</v>
      </c>
      <c r="Y131" s="103">
        <f>VLOOKUP(W92,'POINTS SCORE'!$B$39:$AI$78,33,FALSE)</f>
        <v>14</v>
      </c>
    </row>
    <row r="132" spans="2:25">
      <c r="B132" s="102" t="s">
        <v>151</v>
      </c>
      <c r="C132" s="191"/>
      <c r="D132" s="99">
        <f>VLOOKUP(C92,'POINTS SCORE'!$B$10:$AI$39,34,FALSE)</f>
        <v>0</v>
      </c>
      <c r="E132" s="108">
        <f>VLOOKUP(C92,'POINTS SCORE'!$B$39:$AI$78,34,FALSE)</f>
        <v>0</v>
      </c>
      <c r="F132" s="110" t="s">
        <v>151</v>
      </c>
      <c r="G132" s="191"/>
      <c r="H132" s="108">
        <f>VLOOKUP(G92,'POINTS SCORE'!$B$10:$AI$39,34,FALSE)</f>
        <v>0</v>
      </c>
      <c r="I132" s="108">
        <f>VLOOKUP(G92,'POINTS SCORE'!$B$39:$AI$78,34,FALSE)</f>
        <v>0</v>
      </c>
      <c r="J132" s="110" t="s">
        <v>151</v>
      </c>
      <c r="K132" s="191"/>
      <c r="L132" s="108">
        <f>VLOOKUP(K92,'POINTS SCORE'!$B$10:$AI$39,34,FALSE)</f>
        <v>0</v>
      </c>
      <c r="M132" s="108">
        <f>VLOOKUP(K92,'POINTS SCORE'!$B$39:$AI$78,34,FALSE)</f>
        <v>0</v>
      </c>
      <c r="N132" s="110" t="s">
        <v>151</v>
      </c>
      <c r="O132" s="191"/>
      <c r="P132" s="99">
        <f>VLOOKUP(O92,'POINTS SCORE'!$B$10:$AI$39,34,FALSE)</f>
        <v>0</v>
      </c>
      <c r="Q132" s="99">
        <f>VLOOKUP(O92,'POINTS SCORE'!$B$39:$AI$78,34,FALSE)</f>
        <v>0</v>
      </c>
      <c r="R132" s="102" t="s">
        <v>151</v>
      </c>
      <c r="S132" s="191"/>
      <c r="T132" s="99">
        <f>VLOOKUP(S92,'POINTS SCORE'!$B$10:$AI$39,34,FALSE)</f>
        <v>0</v>
      </c>
      <c r="U132" s="99">
        <f>VLOOKUP(S92,'POINTS SCORE'!$B$39:$AI$78,34,FALSE)</f>
        <v>0</v>
      </c>
      <c r="V132" s="102" t="s">
        <v>151</v>
      </c>
      <c r="W132" s="209"/>
      <c r="X132" s="210">
        <f>VLOOKUP(W92,'POINTS SCORE'!$B$10:$AI$39,34,FALSE)</f>
        <v>0</v>
      </c>
      <c r="Y132" s="103">
        <f>VLOOKUP(W92,'POINTS SCORE'!$B$39:$AI$78,34,FALSE)</f>
        <v>0</v>
      </c>
    </row>
    <row r="133" spans="2:25">
      <c r="B133" s="102" t="s">
        <v>151</v>
      </c>
      <c r="C133" s="191"/>
      <c r="D133" s="99">
        <f>VLOOKUP(C92,'POINTS SCORE'!$B$10:$AI$39,34,FALSE)</f>
        <v>0</v>
      </c>
      <c r="E133" s="108">
        <f>VLOOKUP(C92,'POINTS SCORE'!$B$39:$AI$78,34,FALSE)</f>
        <v>0</v>
      </c>
      <c r="F133" s="110" t="s">
        <v>151</v>
      </c>
      <c r="G133" s="191"/>
      <c r="H133" s="108">
        <f>VLOOKUP(G92,'POINTS SCORE'!$B$10:$AI$39,34,FALSE)</f>
        <v>0</v>
      </c>
      <c r="I133" s="108">
        <f>VLOOKUP(G92,'POINTS SCORE'!$B$39:$AI$78,34,FALSE)</f>
        <v>0</v>
      </c>
      <c r="J133" s="110" t="s">
        <v>151</v>
      </c>
      <c r="K133" s="191"/>
      <c r="L133" s="108">
        <f>VLOOKUP(K92,'POINTS SCORE'!$B$10:$AI$39,34,FALSE)</f>
        <v>0</v>
      </c>
      <c r="M133" s="108">
        <f>VLOOKUP(K92,'POINTS SCORE'!$B$39:$AI$78,34,FALSE)</f>
        <v>0</v>
      </c>
      <c r="N133" s="110" t="s">
        <v>151</v>
      </c>
      <c r="O133" s="191"/>
      <c r="P133" s="99">
        <f>VLOOKUP(O92,'POINTS SCORE'!$B$10:$AI$39,34,FALSE)</f>
        <v>0</v>
      </c>
      <c r="Q133" s="99">
        <f>VLOOKUP(O92,'POINTS SCORE'!$B$39:$AI$78,34,FALSE)</f>
        <v>0</v>
      </c>
      <c r="R133" s="102" t="s">
        <v>151</v>
      </c>
      <c r="S133" s="191"/>
      <c r="T133" s="99">
        <f>VLOOKUP(S92,'POINTS SCORE'!$B$10:$AI$39,34,FALSE)</f>
        <v>0</v>
      </c>
      <c r="U133" s="99">
        <f>VLOOKUP(S92,'POINTS SCORE'!$B$39:$AI$78,34,FALSE)</f>
        <v>0</v>
      </c>
      <c r="V133" s="102" t="s">
        <v>151</v>
      </c>
      <c r="W133" s="209"/>
      <c r="X133" s="210">
        <f>VLOOKUP(W92,'POINTS SCORE'!$B$10:$AI$39,34,FALSE)</f>
        <v>0</v>
      </c>
      <c r="Y133" s="103">
        <f>VLOOKUP(W92,'POINTS SCORE'!$B$39:$AI$78,34,FALSE)</f>
        <v>0</v>
      </c>
    </row>
    <row r="134" spans="2:25">
      <c r="B134" s="102" t="s">
        <v>151</v>
      </c>
      <c r="C134" s="191"/>
      <c r="D134" s="99">
        <f>VLOOKUP(C92,'POINTS SCORE'!$B$10:$AI$39,34,FALSE)</f>
        <v>0</v>
      </c>
      <c r="E134" s="108">
        <f>VLOOKUP(C92,'POINTS SCORE'!$B$39:$AI$78,34,FALSE)</f>
        <v>0</v>
      </c>
      <c r="F134" s="110" t="s">
        <v>151</v>
      </c>
      <c r="G134" s="191"/>
      <c r="H134" s="108">
        <f>VLOOKUP(G92,'POINTS SCORE'!$B$10:$AI$39,34,FALSE)</f>
        <v>0</v>
      </c>
      <c r="I134" s="108">
        <f>VLOOKUP(G92,'POINTS SCORE'!$B$39:$AI$78,34,FALSE)</f>
        <v>0</v>
      </c>
      <c r="J134" s="110" t="s">
        <v>151</v>
      </c>
      <c r="K134" s="191"/>
      <c r="L134" s="108">
        <f>VLOOKUP(K92,'POINTS SCORE'!$B$10:$AI$39,34,FALSE)</f>
        <v>0</v>
      </c>
      <c r="M134" s="108">
        <f>VLOOKUP(K92,'POINTS SCORE'!$B$39:$AI$78,34,FALSE)</f>
        <v>0</v>
      </c>
      <c r="N134" s="110" t="s">
        <v>151</v>
      </c>
      <c r="O134" s="191"/>
      <c r="P134" s="99">
        <f>VLOOKUP(O92,'POINTS SCORE'!$B$10:$AI$39,34,FALSE)</f>
        <v>0</v>
      </c>
      <c r="Q134" s="99">
        <f>VLOOKUP(O92,'POINTS SCORE'!$B$39:$AI$78,34,FALSE)</f>
        <v>0</v>
      </c>
      <c r="R134" s="102" t="s">
        <v>151</v>
      </c>
      <c r="S134" s="191"/>
      <c r="T134" s="99">
        <f>VLOOKUP(S92,'POINTS SCORE'!$B$10:$AI$39,34,FALSE)</f>
        <v>0</v>
      </c>
      <c r="U134" s="99">
        <f>VLOOKUP(S92,'POINTS SCORE'!$B$39:$AI$78,34,FALSE)</f>
        <v>0</v>
      </c>
      <c r="V134" s="102" t="s">
        <v>151</v>
      </c>
      <c r="W134" s="209"/>
      <c r="X134" s="210">
        <f>VLOOKUP(W92,'POINTS SCORE'!$B$10:$AI$39,34,FALSE)</f>
        <v>0</v>
      </c>
      <c r="Y134" s="103">
        <f>VLOOKUP(W92,'POINTS SCORE'!$B$39:$AI$78,34,FALSE)</f>
        <v>0</v>
      </c>
    </row>
    <row r="135" spans="2:25">
      <c r="B135" s="102"/>
      <c r="F135" s="110"/>
      <c r="I135" s="109"/>
      <c r="J135" s="110"/>
      <c r="M135" s="109"/>
      <c r="N135" s="110"/>
      <c r="Q135" s="103"/>
      <c r="R135" s="102"/>
      <c r="U135" s="103"/>
      <c r="V135" s="102"/>
      <c r="W135" s="210"/>
      <c r="X135" s="210"/>
      <c r="Y135" s="103"/>
    </row>
    <row r="136" spans="2:25" ht="13.5" thickBot="1">
      <c r="B136" s="145"/>
      <c r="C136" s="146"/>
      <c r="D136" s="146"/>
      <c r="E136" s="162"/>
      <c r="F136" s="165"/>
      <c r="G136" s="162"/>
      <c r="H136" s="162"/>
      <c r="I136" s="161"/>
      <c r="J136" s="165"/>
      <c r="K136" s="162"/>
      <c r="L136" s="162"/>
      <c r="M136" s="161"/>
      <c r="N136" s="165"/>
      <c r="O136" s="162"/>
      <c r="P136" s="146"/>
      <c r="Q136" s="150"/>
      <c r="R136" s="145"/>
      <c r="S136" s="146"/>
      <c r="T136" s="146"/>
      <c r="U136" s="150"/>
      <c r="V136" s="145"/>
      <c r="W136" s="146"/>
      <c r="X136" s="146"/>
      <c r="Y136" s="150"/>
    </row>
  </sheetData>
  <autoFilter ref="A5:K84"/>
  <mergeCells count="8">
    <mergeCell ref="V89:Y89"/>
    <mergeCell ref="F2:G2"/>
    <mergeCell ref="B89:E89"/>
    <mergeCell ref="F89:I89"/>
    <mergeCell ref="J89:M89"/>
    <mergeCell ref="N89:Q89"/>
    <mergeCell ref="R89:U89"/>
    <mergeCell ref="B2:C2"/>
  </mergeCells>
  <phoneticPr fontId="2" type="noConversion"/>
  <pageMargins left="0.74803149606299213" right="0.74803149606299213" top="0.98425196850393704" bottom="0.98425196850393704" header="0.51181102362204722" footer="0.51181102362204722"/>
  <pageSetup paperSize="9" scale="5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5B6190AC-95EE-4108-B0A1-7004AAA018A1}">
            <xm:f>VLOOKUP(C93,'Club Member Export'!$D:$D,1,FALSE)=C93</xm:f>
            <x14:dxf>
              <fill>
                <patternFill>
                  <bgColor rgb="FFFFFF00"/>
                </patternFill>
              </fill>
            </x14:dxf>
          </x14:cfRule>
          <xm:sqref>C93:C134 G93:G134 K93:K134 O93:O134 S93:S134 W93:W134</xm:sqref>
        </x14:conditionalFormatting>
      </x14:conditionalFormattings>
    </ext>
  </extLst>
</worksheet>
</file>

<file path=xl/worksheets/sheet17.xml><?xml version="1.0" encoding="utf-8"?>
<worksheet xmlns="http://schemas.openxmlformats.org/spreadsheetml/2006/main" xmlns:r="http://schemas.openxmlformats.org/officeDocument/2006/relationships">
  <sheetPr>
    <tabColor theme="4" tint="-0.249977111117893"/>
    <pageSetUpPr fitToPage="1"/>
  </sheetPr>
  <dimension ref="A1:Y136"/>
  <sheetViews>
    <sheetView workbookViewId="0">
      <selection activeCell="A6" sqref="A6"/>
    </sheetView>
  </sheetViews>
  <sheetFormatPr defaultColWidth="8.85546875" defaultRowHeight="12.75"/>
  <cols>
    <col min="1" max="1" width="19.5703125" style="218" bestFit="1" customWidth="1"/>
    <col min="2" max="2" width="15.5703125" style="99" customWidth="1"/>
    <col min="3" max="3" width="23.85546875" style="99" customWidth="1"/>
    <col min="4" max="4" width="19.42578125" style="99" bestFit="1" customWidth="1"/>
    <col min="5" max="5" width="24.7109375" style="108" bestFit="1" customWidth="1"/>
    <col min="6" max="13" width="19.140625" style="108" customWidth="1"/>
    <col min="14" max="15" width="14.5703125" style="108" customWidth="1"/>
    <col min="16" max="16" width="12.5703125" style="99" customWidth="1"/>
    <col min="17" max="17" width="18.85546875" style="99" bestFit="1" customWidth="1"/>
    <col min="18" max="18" width="12.5703125" style="99" customWidth="1"/>
    <col min="19" max="19" width="14.140625" style="99" bestFit="1" customWidth="1"/>
    <col min="20" max="20" width="12.5703125" style="99" customWidth="1"/>
    <col min="21" max="21" width="18.85546875" style="99" bestFit="1" customWidth="1"/>
    <col min="22" max="22" width="12.5703125" style="99" customWidth="1"/>
    <col min="23" max="23" width="14.42578125" style="99" bestFit="1" customWidth="1"/>
    <col min="24" max="24" width="12.5703125" style="99" customWidth="1"/>
    <col min="25" max="25" width="18.85546875" style="99" bestFit="1" customWidth="1"/>
    <col min="26" max="37" width="12.5703125" style="99" customWidth="1"/>
    <col min="38" max="16384" width="8.85546875" style="99"/>
  </cols>
  <sheetData>
    <row r="1" spans="1:15" ht="15" customHeight="1"/>
    <row r="2" spans="1:15" ht="19.5">
      <c r="A2" s="223" t="s">
        <v>6</v>
      </c>
      <c r="B2" s="243" t="s">
        <v>96</v>
      </c>
      <c r="C2" s="243"/>
      <c r="F2" s="244"/>
      <c r="G2" s="244"/>
    </row>
    <row r="3" spans="1:15" ht="15" customHeight="1"/>
    <row r="4" spans="1:15" ht="15" customHeight="1">
      <c r="B4" s="10"/>
      <c r="D4" s="138"/>
    </row>
    <row r="5" spans="1:15" s="104" customFormat="1" ht="15" customHeight="1">
      <c r="A5" s="107" t="s">
        <v>1252</v>
      </c>
      <c r="B5" s="107" t="s">
        <v>9</v>
      </c>
      <c r="C5" s="70" t="s">
        <v>8</v>
      </c>
      <c r="D5" s="70" t="s">
        <v>5</v>
      </c>
      <c r="E5" s="107" t="s">
        <v>10</v>
      </c>
      <c r="F5" s="151" t="s">
        <v>152</v>
      </c>
      <c r="G5" s="152" t="s">
        <v>153</v>
      </c>
      <c r="H5" s="153" t="s">
        <v>51</v>
      </c>
      <c r="I5" s="159" t="s">
        <v>154</v>
      </c>
      <c r="J5" s="155" t="s">
        <v>155</v>
      </c>
      <c r="K5" s="160" t="s">
        <v>156</v>
      </c>
    </row>
    <row r="6" spans="1:15" ht="15" customHeight="1">
      <c r="A6" s="141" t="s">
        <v>1174</v>
      </c>
      <c r="B6" s="58" t="s">
        <v>249</v>
      </c>
      <c r="C6" s="163" t="s">
        <v>236</v>
      </c>
      <c r="D6" s="166">
        <f t="shared" ref="D6:D30" si="0">SUM(F6:K6)</f>
        <v>54</v>
      </c>
      <c r="E6" s="157">
        <f t="shared" ref="E6:E30" si="1">SUM(F6:K6)-MIN(F6:K6)</f>
        <v>54</v>
      </c>
      <c r="F6" s="118">
        <f t="shared" ref="F6:F30" si="2">IFERROR(VLOOKUP(C6,$C$93:$D$134,2,FALSE),0)</f>
        <v>0</v>
      </c>
      <c r="G6" s="118">
        <f t="shared" ref="G6:G30" si="3">IFERROR(VLOOKUP(C6,$G$93:$H$134,2,FALSE),0)</f>
        <v>0</v>
      </c>
      <c r="H6" s="118">
        <f t="shared" ref="H6:H30" si="4">IFERROR(VLOOKUP(C6,$K$93:$L$134,2,FALSE),0)</f>
        <v>11</v>
      </c>
      <c r="I6" s="118">
        <f t="shared" ref="I6:I30" si="5">IFERROR(VLOOKUP(C6,$O$93:$P$134,2,FALSE),0)</f>
        <v>17</v>
      </c>
      <c r="J6" s="118">
        <f t="shared" ref="J6:J30" si="6">IFERROR(VLOOKUP(C6,$S$93:$T$134,2,FALSE),0)</f>
        <v>16</v>
      </c>
      <c r="K6" s="213">
        <f t="shared" ref="K6:K30" si="7">IFERROR(VLOOKUP(C6,$W$93:$X$134,2,FALSE),0)</f>
        <v>10</v>
      </c>
      <c r="L6" s="99"/>
      <c r="M6" s="99"/>
      <c r="N6" s="99"/>
      <c r="O6" s="99"/>
    </row>
    <row r="7" spans="1:15" ht="15" customHeight="1">
      <c r="A7" s="141" t="s">
        <v>1175</v>
      </c>
      <c r="B7" s="58" t="s">
        <v>249</v>
      </c>
      <c r="C7" s="163" t="s">
        <v>111</v>
      </c>
      <c r="D7" s="166">
        <f t="shared" si="0"/>
        <v>19</v>
      </c>
      <c r="E7" s="157">
        <f t="shared" si="1"/>
        <v>19</v>
      </c>
      <c r="F7" s="118">
        <f t="shared" si="2"/>
        <v>0</v>
      </c>
      <c r="G7" s="118">
        <f t="shared" si="3"/>
        <v>0</v>
      </c>
      <c r="H7" s="118">
        <f t="shared" si="4"/>
        <v>0</v>
      </c>
      <c r="I7" s="118">
        <f t="shared" si="5"/>
        <v>0</v>
      </c>
      <c r="J7" s="118">
        <f t="shared" si="6"/>
        <v>0</v>
      </c>
      <c r="K7" s="213">
        <f t="shared" si="7"/>
        <v>19</v>
      </c>
      <c r="L7" s="99"/>
      <c r="M7" s="99"/>
      <c r="N7" s="99"/>
      <c r="O7" s="99"/>
    </row>
    <row r="8" spans="1:15" ht="15" customHeight="1">
      <c r="A8" s="141" t="s">
        <v>1176</v>
      </c>
      <c r="B8" s="58" t="s">
        <v>47</v>
      </c>
      <c r="C8" s="163" t="s">
        <v>936</v>
      </c>
      <c r="D8" s="166">
        <f t="shared" si="0"/>
        <v>18</v>
      </c>
      <c r="E8" s="157">
        <f t="shared" si="1"/>
        <v>18</v>
      </c>
      <c r="F8" s="118">
        <f t="shared" si="2"/>
        <v>0</v>
      </c>
      <c r="G8" s="118">
        <f t="shared" si="3"/>
        <v>0</v>
      </c>
      <c r="H8" s="118">
        <f t="shared" si="4"/>
        <v>18</v>
      </c>
      <c r="I8" s="118">
        <f t="shared" si="5"/>
        <v>0</v>
      </c>
      <c r="J8" s="118">
        <f t="shared" si="6"/>
        <v>0</v>
      </c>
      <c r="K8" s="213">
        <f t="shared" si="7"/>
        <v>0</v>
      </c>
      <c r="L8" s="99"/>
      <c r="M8" s="99"/>
      <c r="N8" s="99"/>
      <c r="O8" s="99"/>
    </row>
    <row r="9" spans="1:15" ht="15" customHeight="1">
      <c r="A9" s="141" t="s">
        <v>1177</v>
      </c>
      <c r="B9" s="58"/>
      <c r="C9" s="163"/>
      <c r="D9" s="166">
        <f t="shared" si="0"/>
        <v>0</v>
      </c>
      <c r="E9" s="157">
        <f t="shared" si="1"/>
        <v>0</v>
      </c>
      <c r="F9" s="118">
        <f t="shared" si="2"/>
        <v>0</v>
      </c>
      <c r="G9" s="118">
        <f t="shared" si="3"/>
        <v>0</v>
      </c>
      <c r="H9" s="118">
        <f t="shared" si="4"/>
        <v>0</v>
      </c>
      <c r="I9" s="118">
        <f t="shared" si="5"/>
        <v>0</v>
      </c>
      <c r="J9" s="118">
        <f t="shared" si="6"/>
        <v>0</v>
      </c>
      <c r="K9" s="213">
        <f t="shared" si="7"/>
        <v>0</v>
      </c>
      <c r="L9" s="99"/>
      <c r="M9" s="99"/>
      <c r="N9" s="99"/>
      <c r="O9" s="99"/>
    </row>
    <row r="10" spans="1:15" ht="15" customHeight="1">
      <c r="A10" s="141" t="s">
        <v>1178</v>
      </c>
      <c r="B10" s="58"/>
      <c r="C10" s="163"/>
      <c r="D10" s="166">
        <f t="shared" si="0"/>
        <v>0</v>
      </c>
      <c r="E10" s="157">
        <f t="shared" si="1"/>
        <v>0</v>
      </c>
      <c r="F10" s="118">
        <f t="shared" si="2"/>
        <v>0</v>
      </c>
      <c r="G10" s="118">
        <f t="shared" si="3"/>
        <v>0</v>
      </c>
      <c r="H10" s="118">
        <f t="shared" si="4"/>
        <v>0</v>
      </c>
      <c r="I10" s="118">
        <f t="shared" si="5"/>
        <v>0</v>
      </c>
      <c r="J10" s="118">
        <f t="shared" si="6"/>
        <v>0</v>
      </c>
      <c r="K10" s="213">
        <f t="shared" si="7"/>
        <v>0</v>
      </c>
      <c r="L10" s="99"/>
      <c r="M10" s="99"/>
      <c r="N10" s="99"/>
      <c r="O10" s="99"/>
    </row>
    <row r="11" spans="1:15" ht="15" customHeight="1">
      <c r="A11" s="141" t="s">
        <v>1179</v>
      </c>
      <c r="B11" s="58"/>
      <c r="C11" s="163"/>
      <c r="D11" s="166">
        <f t="shared" si="0"/>
        <v>0</v>
      </c>
      <c r="E11" s="157">
        <f t="shared" si="1"/>
        <v>0</v>
      </c>
      <c r="F11" s="118">
        <f t="shared" si="2"/>
        <v>0</v>
      </c>
      <c r="G11" s="118">
        <f t="shared" si="3"/>
        <v>0</v>
      </c>
      <c r="H11" s="118">
        <f t="shared" si="4"/>
        <v>0</v>
      </c>
      <c r="I11" s="118">
        <f t="shared" si="5"/>
        <v>0</v>
      </c>
      <c r="J11" s="118">
        <f t="shared" si="6"/>
        <v>0</v>
      </c>
      <c r="K11" s="213">
        <f t="shared" si="7"/>
        <v>0</v>
      </c>
      <c r="L11" s="99"/>
      <c r="M11" s="99"/>
      <c r="N11" s="99"/>
      <c r="O11" s="99"/>
    </row>
    <row r="12" spans="1:15" ht="15" customHeight="1">
      <c r="A12" s="141" t="s">
        <v>1180</v>
      </c>
      <c r="B12" s="58"/>
      <c r="C12" s="163"/>
      <c r="D12" s="166">
        <f t="shared" si="0"/>
        <v>0</v>
      </c>
      <c r="E12" s="157">
        <f t="shared" si="1"/>
        <v>0</v>
      </c>
      <c r="F12" s="118">
        <f t="shared" si="2"/>
        <v>0</v>
      </c>
      <c r="G12" s="118">
        <f t="shared" si="3"/>
        <v>0</v>
      </c>
      <c r="H12" s="118">
        <f t="shared" si="4"/>
        <v>0</v>
      </c>
      <c r="I12" s="118">
        <f t="shared" si="5"/>
        <v>0</v>
      </c>
      <c r="J12" s="118">
        <f t="shared" si="6"/>
        <v>0</v>
      </c>
      <c r="K12" s="213">
        <f t="shared" si="7"/>
        <v>0</v>
      </c>
      <c r="L12" s="99"/>
      <c r="M12" s="99"/>
      <c r="N12" s="99"/>
      <c r="O12" s="99"/>
    </row>
    <row r="13" spans="1:15" ht="15" customHeight="1">
      <c r="A13" s="141" t="s">
        <v>1181</v>
      </c>
      <c r="B13" s="58"/>
      <c r="C13" s="163"/>
      <c r="D13" s="166">
        <f t="shared" si="0"/>
        <v>0</v>
      </c>
      <c r="E13" s="157">
        <f t="shared" si="1"/>
        <v>0</v>
      </c>
      <c r="F13" s="118">
        <f t="shared" si="2"/>
        <v>0</v>
      </c>
      <c r="G13" s="118">
        <f t="shared" si="3"/>
        <v>0</v>
      </c>
      <c r="H13" s="118">
        <f t="shared" si="4"/>
        <v>0</v>
      </c>
      <c r="I13" s="118">
        <f t="shared" si="5"/>
        <v>0</v>
      </c>
      <c r="J13" s="118">
        <f t="shared" si="6"/>
        <v>0</v>
      </c>
      <c r="K13" s="213">
        <f t="shared" si="7"/>
        <v>0</v>
      </c>
      <c r="L13" s="99"/>
      <c r="M13" s="99"/>
      <c r="N13" s="99"/>
      <c r="O13" s="99"/>
    </row>
    <row r="14" spans="1:15" ht="15" customHeight="1">
      <c r="A14" s="141" t="s">
        <v>1182</v>
      </c>
      <c r="B14" s="58"/>
      <c r="C14" s="163"/>
      <c r="D14" s="166">
        <f t="shared" si="0"/>
        <v>0</v>
      </c>
      <c r="E14" s="157">
        <f t="shared" si="1"/>
        <v>0</v>
      </c>
      <c r="F14" s="118">
        <f t="shared" si="2"/>
        <v>0</v>
      </c>
      <c r="G14" s="118">
        <f t="shared" si="3"/>
        <v>0</v>
      </c>
      <c r="H14" s="118">
        <f t="shared" si="4"/>
        <v>0</v>
      </c>
      <c r="I14" s="118">
        <f t="shared" si="5"/>
        <v>0</v>
      </c>
      <c r="J14" s="118">
        <f t="shared" si="6"/>
        <v>0</v>
      </c>
      <c r="K14" s="213">
        <f t="shared" si="7"/>
        <v>0</v>
      </c>
      <c r="L14" s="99"/>
      <c r="M14" s="99"/>
      <c r="N14" s="99"/>
      <c r="O14" s="99"/>
    </row>
    <row r="15" spans="1:15" ht="15" customHeight="1">
      <c r="A15" s="141" t="s">
        <v>1183</v>
      </c>
      <c r="B15" s="58"/>
      <c r="C15" s="163"/>
      <c r="D15" s="166">
        <f t="shared" si="0"/>
        <v>0</v>
      </c>
      <c r="E15" s="157">
        <f t="shared" si="1"/>
        <v>0</v>
      </c>
      <c r="F15" s="118">
        <f t="shared" si="2"/>
        <v>0</v>
      </c>
      <c r="G15" s="118">
        <f t="shared" si="3"/>
        <v>0</v>
      </c>
      <c r="H15" s="118">
        <f t="shared" si="4"/>
        <v>0</v>
      </c>
      <c r="I15" s="118">
        <f t="shared" si="5"/>
        <v>0</v>
      </c>
      <c r="J15" s="118">
        <f t="shared" si="6"/>
        <v>0</v>
      </c>
      <c r="K15" s="213">
        <f t="shared" si="7"/>
        <v>0</v>
      </c>
      <c r="L15" s="99"/>
      <c r="M15" s="99"/>
      <c r="N15" s="99"/>
      <c r="O15" s="99"/>
    </row>
    <row r="16" spans="1:15" ht="15" customHeight="1">
      <c r="A16" s="141" t="s">
        <v>1184</v>
      </c>
      <c r="B16" s="58"/>
      <c r="C16" s="163"/>
      <c r="D16" s="166">
        <f t="shared" si="0"/>
        <v>0</v>
      </c>
      <c r="E16" s="157">
        <f t="shared" si="1"/>
        <v>0</v>
      </c>
      <c r="F16" s="118">
        <f t="shared" si="2"/>
        <v>0</v>
      </c>
      <c r="G16" s="118">
        <f t="shared" si="3"/>
        <v>0</v>
      </c>
      <c r="H16" s="118">
        <f t="shared" si="4"/>
        <v>0</v>
      </c>
      <c r="I16" s="118">
        <f t="shared" si="5"/>
        <v>0</v>
      </c>
      <c r="J16" s="118">
        <f t="shared" si="6"/>
        <v>0</v>
      </c>
      <c r="K16" s="213">
        <f t="shared" si="7"/>
        <v>0</v>
      </c>
      <c r="L16" s="99"/>
      <c r="M16" s="99"/>
      <c r="N16" s="99"/>
      <c r="O16" s="99"/>
    </row>
    <row r="17" spans="1:15" ht="15" customHeight="1">
      <c r="A17" s="141" t="s">
        <v>1185</v>
      </c>
      <c r="B17" s="58"/>
      <c r="C17" s="163"/>
      <c r="D17" s="166">
        <f t="shared" si="0"/>
        <v>0</v>
      </c>
      <c r="E17" s="157">
        <f t="shared" si="1"/>
        <v>0</v>
      </c>
      <c r="F17" s="118">
        <f t="shared" si="2"/>
        <v>0</v>
      </c>
      <c r="G17" s="118">
        <f t="shared" si="3"/>
        <v>0</v>
      </c>
      <c r="H17" s="118">
        <f t="shared" si="4"/>
        <v>0</v>
      </c>
      <c r="I17" s="118">
        <f t="shared" si="5"/>
        <v>0</v>
      </c>
      <c r="J17" s="118">
        <f t="shared" si="6"/>
        <v>0</v>
      </c>
      <c r="K17" s="213">
        <f t="shared" si="7"/>
        <v>0</v>
      </c>
      <c r="L17" s="99"/>
      <c r="M17" s="99"/>
      <c r="N17" s="99"/>
      <c r="O17" s="99"/>
    </row>
    <row r="18" spans="1:15" ht="15" customHeight="1">
      <c r="A18" s="141" t="s">
        <v>1186</v>
      </c>
      <c r="B18" s="51"/>
      <c r="C18" s="163"/>
      <c r="D18" s="166">
        <f t="shared" si="0"/>
        <v>0</v>
      </c>
      <c r="E18" s="157">
        <f t="shared" si="1"/>
        <v>0</v>
      </c>
      <c r="F18" s="118">
        <f t="shared" si="2"/>
        <v>0</v>
      </c>
      <c r="G18" s="118">
        <f t="shared" si="3"/>
        <v>0</v>
      </c>
      <c r="H18" s="118">
        <f t="shared" si="4"/>
        <v>0</v>
      </c>
      <c r="I18" s="118">
        <f t="shared" si="5"/>
        <v>0</v>
      </c>
      <c r="J18" s="118">
        <f t="shared" si="6"/>
        <v>0</v>
      </c>
      <c r="K18" s="213">
        <f t="shared" si="7"/>
        <v>0</v>
      </c>
      <c r="L18" s="99"/>
      <c r="M18" s="99"/>
      <c r="N18" s="99"/>
      <c r="O18" s="99"/>
    </row>
    <row r="19" spans="1:15" ht="15" customHeight="1">
      <c r="A19" s="141" t="s">
        <v>1187</v>
      </c>
      <c r="B19" s="51"/>
      <c r="C19" s="163"/>
      <c r="D19" s="166">
        <f t="shared" si="0"/>
        <v>0</v>
      </c>
      <c r="E19" s="157">
        <f t="shared" si="1"/>
        <v>0</v>
      </c>
      <c r="F19" s="118">
        <f t="shared" si="2"/>
        <v>0</v>
      </c>
      <c r="G19" s="118">
        <f t="shared" si="3"/>
        <v>0</v>
      </c>
      <c r="H19" s="118">
        <f t="shared" si="4"/>
        <v>0</v>
      </c>
      <c r="I19" s="118">
        <f t="shared" si="5"/>
        <v>0</v>
      </c>
      <c r="J19" s="118">
        <f t="shared" si="6"/>
        <v>0</v>
      </c>
      <c r="K19" s="213">
        <f t="shared" si="7"/>
        <v>0</v>
      </c>
      <c r="L19" s="99"/>
      <c r="M19" s="99"/>
      <c r="N19" s="99"/>
      <c r="O19" s="99"/>
    </row>
    <row r="20" spans="1:15" ht="15" customHeight="1">
      <c r="A20" s="141" t="s">
        <v>1188</v>
      </c>
      <c r="B20" s="51"/>
      <c r="C20" s="163"/>
      <c r="D20" s="166">
        <f t="shared" si="0"/>
        <v>0</v>
      </c>
      <c r="E20" s="157">
        <f t="shared" si="1"/>
        <v>0</v>
      </c>
      <c r="F20" s="118">
        <f t="shared" si="2"/>
        <v>0</v>
      </c>
      <c r="G20" s="118">
        <f t="shared" si="3"/>
        <v>0</v>
      </c>
      <c r="H20" s="118">
        <f t="shared" si="4"/>
        <v>0</v>
      </c>
      <c r="I20" s="118">
        <f t="shared" si="5"/>
        <v>0</v>
      </c>
      <c r="J20" s="118">
        <f t="shared" si="6"/>
        <v>0</v>
      </c>
      <c r="K20" s="213">
        <f t="shared" si="7"/>
        <v>0</v>
      </c>
      <c r="L20" s="99"/>
      <c r="M20" s="99"/>
      <c r="N20" s="99"/>
      <c r="O20" s="99"/>
    </row>
    <row r="21" spans="1:15" ht="15" customHeight="1">
      <c r="A21" s="141" t="s">
        <v>1189</v>
      </c>
      <c r="B21" s="52"/>
      <c r="C21" s="163"/>
      <c r="D21" s="166">
        <f t="shared" si="0"/>
        <v>0</v>
      </c>
      <c r="E21" s="157">
        <f t="shared" si="1"/>
        <v>0</v>
      </c>
      <c r="F21" s="118">
        <f t="shared" si="2"/>
        <v>0</v>
      </c>
      <c r="G21" s="118">
        <f t="shared" si="3"/>
        <v>0</v>
      </c>
      <c r="H21" s="118">
        <f t="shared" si="4"/>
        <v>0</v>
      </c>
      <c r="I21" s="118">
        <f t="shared" si="5"/>
        <v>0</v>
      </c>
      <c r="J21" s="118">
        <f t="shared" si="6"/>
        <v>0</v>
      </c>
      <c r="K21" s="213">
        <f t="shared" si="7"/>
        <v>0</v>
      </c>
      <c r="L21" s="99"/>
      <c r="M21" s="99"/>
      <c r="N21" s="99"/>
      <c r="O21" s="99"/>
    </row>
    <row r="22" spans="1:15" ht="15" customHeight="1">
      <c r="A22" s="141" t="s">
        <v>1190</v>
      </c>
      <c r="B22" s="51"/>
      <c r="C22" s="163"/>
      <c r="D22" s="166">
        <f t="shared" si="0"/>
        <v>0</v>
      </c>
      <c r="E22" s="157">
        <f t="shared" si="1"/>
        <v>0</v>
      </c>
      <c r="F22" s="118">
        <f t="shared" si="2"/>
        <v>0</v>
      </c>
      <c r="G22" s="118">
        <f t="shared" si="3"/>
        <v>0</v>
      </c>
      <c r="H22" s="118">
        <f t="shared" si="4"/>
        <v>0</v>
      </c>
      <c r="I22" s="118">
        <f t="shared" si="5"/>
        <v>0</v>
      </c>
      <c r="J22" s="118">
        <f t="shared" si="6"/>
        <v>0</v>
      </c>
      <c r="K22" s="213">
        <f t="shared" si="7"/>
        <v>0</v>
      </c>
      <c r="L22" s="99"/>
      <c r="M22" s="99"/>
      <c r="N22" s="99"/>
      <c r="O22" s="99"/>
    </row>
    <row r="23" spans="1:15" ht="15" customHeight="1">
      <c r="A23" s="141" t="s">
        <v>1191</v>
      </c>
      <c r="B23" s="51"/>
      <c r="C23" s="94"/>
      <c r="D23" s="166">
        <f t="shared" si="0"/>
        <v>0</v>
      </c>
      <c r="E23" s="157">
        <f t="shared" si="1"/>
        <v>0</v>
      </c>
      <c r="F23" s="118">
        <f t="shared" si="2"/>
        <v>0</v>
      </c>
      <c r="G23" s="118">
        <f t="shared" si="3"/>
        <v>0</v>
      </c>
      <c r="H23" s="118">
        <f t="shared" si="4"/>
        <v>0</v>
      </c>
      <c r="I23" s="118">
        <f t="shared" si="5"/>
        <v>0</v>
      </c>
      <c r="J23" s="118">
        <f t="shared" si="6"/>
        <v>0</v>
      </c>
      <c r="K23" s="213">
        <f t="shared" si="7"/>
        <v>0</v>
      </c>
      <c r="L23" s="99"/>
      <c r="M23" s="99"/>
      <c r="N23" s="99"/>
      <c r="O23" s="99"/>
    </row>
    <row r="24" spans="1:15" ht="15" customHeight="1">
      <c r="A24" s="141" t="s">
        <v>1192</v>
      </c>
      <c r="B24" s="51"/>
      <c r="C24" s="94"/>
      <c r="D24" s="166">
        <f t="shared" si="0"/>
        <v>0</v>
      </c>
      <c r="E24" s="157">
        <f t="shared" si="1"/>
        <v>0</v>
      </c>
      <c r="F24" s="118">
        <f t="shared" si="2"/>
        <v>0</v>
      </c>
      <c r="G24" s="118">
        <f t="shared" si="3"/>
        <v>0</v>
      </c>
      <c r="H24" s="118">
        <f t="shared" si="4"/>
        <v>0</v>
      </c>
      <c r="I24" s="118">
        <f t="shared" si="5"/>
        <v>0</v>
      </c>
      <c r="J24" s="118">
        <f t="shared" si="6"/>
        <v>0</v>
      </c>
      <c r="K24" s="213">
        <f t="shared" si="7"/>
        <v>0</v>
      </c>
      <c r="L24" s="99"/>
      <c r="M24" s="99"/>
      <c r="N24" s="99"/>
      <c r="O24" s="99"/>
    </row>
    <row r="25" spans="1:15" ht="15" customHeight="1">
      <c r="A25" s="141" t="s">
        <v>1193</v>
      </c>
      <c r="B25" s="92"/>
      <c r="C25" s="94"/>
      <c r="D25" s="166">
        <f t="shared" si="0"/>
        <v>0</v>
      </c>
      <c r="E25" s="157">
        <f t="shared" si="1"/>
        <v>0</v>
      </c>
      <c r="F25" s="118">
        <f t="shared" si="2"/>
        <v>0</v>
      </c>
      <c r="G25" s="118">
        <f t="shared" si="3"/>
        <v>0</v>
      </c>
      <c r="H25" s="118">
        <f t="shared" si="4"/>
        <v>0</v>
      </c>
      <c r="I25" s="118">
        <f t="shared" si="5"/>
        <v>0</v>
      </c>
      <c r="J25" s="118">
        <f t="shared" si="6"/>
        <v>0</v>
      </c>
      <c r="K25" s="213">
        <f t="shared" si="7"/>
        <v>0</v>
      </c>
      <c r="L25" s="99"/>
      <c r="M25" s="99"/>
      <c r="N25" s="99"/>
      <c r="O25" s="99"/>
    </row>
    <row r="26" spans="1:15" ht="15" customHeight="1">
      <c r="A26" s="141" t="s">
        <v>1194</v>
      </c>
      <c r="B26" s="58"/>
      <c r="C26" s="94"/>
      <c r="D26" s="166">
        <f t="shared" si="0"/>
        <v>0</v>
      </c>
      <c r="E26" s="157">
        <f t="shared" si="1"/>
        <v>0</v>
      </c>
      <c r="F26" s="118">
        <f t="shared" si="2"/>
        <v>0</v>
      </c>
      <c r="G26" s="118">
        <f t="shared" si="3"/>
        <v>0</v>
      </c>
      <c r="H26" s="118">
        <f t="shared" si="4"/>
        <v>0</v>
      </c>
      <c r="I26" s="118">
        <f t="shared" si="5"/>
        <v>0</v>
      </c>
      <c r="J26" s="118">
        <f t="shared" si="6"/>
        <v>0</v>
      </c>
      <c r="K26" s="213">
        <f t="shared" si="7"/>
        <v>0</v>
      </c>
      <c r="L26" s="99"/>
      <c r="M26" s="99"/>
      <c r="N26" s="99"/>
      <c r="O26" s="99"/>
    </row>
    <row r="27" spans="1:15" ht="15" customHeight="1">
      <c r="A27" s="141" t="s">
        <v>1195</v>
      </c>
      <c r="B27" s="58"/>
      <c r="C27" s="94"/>
      <c r="D27" s="166">
        <f t="shared" si="0"/>
        <v>0</v>
      </c>
      <c r="E27" s="157">
        <f t="shared" si="1"/>
        <v>0</v>
      </c>
      <c r="F27" s="118">
        <f t="shared" si="2"/>
        <v>0</v>
      </c>
      <c r="G27" s="118">
        <f t="shared" si="3"/>
        <v>0</v>
      </c>
      <c r="H27" s="118">
        <f t="shared" si="4"/>
        <v>0</v>
      </c>
      <c r="I27" s="118">
        <f t="shared" si="5"/>
        <v>0</v>
      </c>
      <c r="J27" s="118">
        <f t="shared" si="6"/>
        <v>0</v>
      </c>
      <c r="K27" s="213">
        <f t="shared" si="7"/>
        <v>0</v>
      </c>
      <c r="L27" s="99"/>
      <c r="M27" s="99"/>
      <c r="N27" s="99"/>
      <c r="O27" s="99"/>
    </row>
    <row r="28" spans="1:15" ht="15" customHeight="1">
      <c r="A28" s="141" t="s">
        <v>1196</v>
      </c>
      <c r="B28" s="51"/>
      <c r="C28" s="94"/>
      <c r="D28" s="166">
        <f t="shared" si="0"/>
        <v>0</v>
      </c>
      <c r="E28" s="157">
        <f t="shared" si="1"/>
        <v>0</v>
      </c>
      <c r="F28" s="118">
        <f t="shared" si="2"/>
        <v>0</v>
      </c>
      <c r="G28" s="118">
        <f t="shared" si="3"/>
        <v>0</v>
      </c>
      <c r="H28" s="118">
        <f t="shared" si="4"/>
        <v>0</v>
      </c>
      <c r="I28" s="118">
        <f t="shared" si="5"/>
        <v>0</v>
      </c>
      <c r="J28" s="118">
        <f t="shared" si="6"/>
        <v>0</v>
      </c>
      <c r="K28" s="213">
        <f t="shared" si="7"/>
        <v>0</v>
      </c>
      <c r="L28" s="99"/>
      <c r="M28" s="99"/>
      <c r="N28" s="99"/>
      <c r="O28" s="99"/>
    </row>
    <row r="29" spans="1:15" ht="15" customHeight="1">
      <c r="A29" s="141" t="s">
        <v>1197</v>
      </c>
      <c r="B29" s="51"/>
      <c r="C29" s="94"/>
      <c r="D29" s="166">
        <f t="shared" si="0"/>
        <v>0</v>
      </c>
      <c r="E29" s="157">
        <f t="shared" si="1"/>
        <v>0</v>
      </c>
      <c r="F29" s="118">
        <f t="shared" si="2"/>
        <v>0</v>
      </c>
      <c r="G29" s="118">
        <f t="shared" si="3"/>
        <v>0</v>
      </c>
      <c r="H29" s="118">
        <f t="shared" si="4"/>
        <v>0</v>
      </c>
      <c r="I29" s="118">
        <f t="shared" si="5"/>
        <v>0</v>
      </c>
      <c r="J29" s="118">
        <f t="shared" si="6"/>
        <v>0</v>
      </c>
      <c r="K29" s="213">
        <f t="shared" si="7"/>
        <v>0</v>
      </c>
      <c r="L29" s="99"/>
      <c r="M29" s="99"/>
      <c r="N29" s="99"/>
      <c r="O29" s="99"/>
    </row>
    <row r="30" spans="1:15" ht="15" customHeight="1">
      <c r="A30" s="141" t="s">
        <v>1198</v>
      </c>
      <c r="B30" s="58"/>
      <c r="C30" s="94"/>
      <c r="D30" s="166">
        <f t="shared" si="0"/>
        <v>0</v>
      </c>
      <c r="E30" s="157">
        <f t="shared" si="1"/>
        <v>0</v>
      </c>
      <c r="F30" s="118">
        <f t="shared" si="2"/>
        <v>0</v>
      </c>
      <c r="G30" s="118">
        <f t="shared" si="3"/>
        <v>0</v>
      </c>
      <c r="H30" s="118">
        <f t="shared" si="4"/>
        <v>0</v>
      </c>
      <c r="I30" s="118">
        <f t="shared" si="5"/>
        <v>0</v>
      </c>
      <c r="J30" s="118">
        <f t="shared" si="6"/>
        <v>0</v>
      </c>
      <c r="K30" s="213">
        <f t="shared" si="7"/>
        <v>0</v>
      </c>
      <c r="L30" s="99"/>
      <c r="M30" s="99"/>
      <c r="N30" s="99"/>
      <c r="O30" s="99"/>
    </row>
    <row r="31" spans="1:15" ht="15" hidden="1" customHeight="1">
      <c r="B31" s="58"/>
      <c r="C31" s="94"/>
      <c r="D31" s="166">
        <f t="shared" ref="D31:D37" si="8">SUM(F31:K31)</f>
        <v>0</v>
      </c>
      <c r="E31" s="157">
        <f t="shared" ref="E31:E62" si="9">SUM(F31:K31)-MIN(F31:H31)</f>
        <v>0</v>
      </c>
      <c r="F31" s="118">
        <f t="shared" ref="F31:F37" si="10">IFERROR(VLOOKUP(C31,$C$93:$D$134,2,FALSE),0)</f>
        <v>0</v>
      </c>
      <c r="G31" s="118">
        <f t="shared" ref="G31:G37" si="11">IFERROR(VLOOKUP(C31,$G$93:$H$134,2,FALSE),0)</f>
        <v>0</v>
      </c>
      <c r="H31" s="118">
        <f t="shared" ref="H31:H37" si="12">IFERROR(VLOOKUP(C31,$K$93:$L$134,2,FALSE),0)</f>
        <v>0</v>
      </c>
      <c r="I31" s="118">
        <f t="shared" ref="I31:I37" si="13">IFERROR(VLOOKUP(C31,$O$93:$P$134,2,FALSE),0)</f>
        <v>0</v>
      </c>
      <c r="J31" s="118">
        <f t="shared" ref="J31:J37" si="14">IFERROR(VLOOKUP(C31,$S$93:$T$134,2,FALSE),0)</f>
        <v>0</v>
      </c>
      <c r="K31" s="213">
        <f t="shared" ref="K31:K37" si="15">IFERROR(VLOOKUP(C31,$W$93:$X$134,2,FALSE),0)</f>
        <v>0</v>
      </c>
      <c r="L31" s="99"/>
      <c r="M31" s="99"/>
      <c r="N31" s="99"/>
      <c r="O31" s="99"/>
    </row>
    <row r="32" spans="1:15" ht="15" hidden="1" customHeight="1">
      <c r="B32" s="58"/>
      <c r="C32" s="94"/>
      <c r="D32" s="166">
        <f t="shared" si="8"/>
        <v>0</v>
      </c>
      <c r="E32" s="157">
        <f t="shared" si="9"/>
        <v>0</v>
      </c>
      <c r="F32" s="118">
        <f t="shared" si="10"/>
        <v>0</v>
      </c>
      <c r="G32" s="118">
        <f t="shared" si="11"/>
        <v>0</v>
      </c>
      <c r="H32" s="118">
        <f t="shared" si="12"/>
        <v>0</v>
      </c>
      <c r="I32" s="118">
        <f t="shared" si="13"/>
        <v>0</v>
      </c>
      <c r="J32" s="118">
        <f t="shared" si="14"/>
        <v>0</v>
      </c>
      <c r="K32" s="213">
        <f t="shared" si="15"/>
        <v>0</v>
      </c>
      <c r="L32" s="99"/>
      <c r="M32" s="99"/>
      <c r="N32" s="99"/>
      <c r="O32" s="99"/>
    </row>
    <row r="33" spans="2:15" ht="15" hidden="1" customHeight="1">
      <c r="B33" s="58"/>
      <c r="C33" s="94"/>
      <c r="D33" s="166">
        <f t="shared" si="8"/>
        <v>0</v>
      </c>
      <c r="E33" s="157">
        <f t="shared" si="9"/>
        <v>0</v>
      </c>
      <c r="F33" s="118">
        <f t="shared" si="10"/>
        <v>0</v>
      </c>
      <c r="G33" s="118">
        <f t="shared" si="11"/>
        <v>0</v>
      </c>
      <c r="H33" s="118">
        <f t="shared" si="12"/>
        <v>0</v>
      </c>
      <c r="I33" s="118">
        <f t="shared" si="13"/>
        <v>0</v>
      </c>
      <c r="J33" s="118">
        <f t="shared" si="14"/>
        <v>0</v>
      </c>
      <c r="K33" s="213">
        <f t="shared" si="15"/>
        <v>0</v>
      </c>
      <c r="L33" s="99"/>
      <c r="M33" s="99"/>
      <c r="N33" s="99"/>
      <c r="O33" s="99"/>
    </row>
    <row r="34" spans="2:15" ht="15" hidden="1" customHeight="1">
      <c r="B34" s="58"/>
      <c r="C34" s="94"/>
      <c r="D34" s="166">
        <f t="shared" si="8"/>
        <v>0</v>
      </c>
      <c r="E34" s="157">
        <f t="shared" si="9"/>
        <v>0</v>
      </c>
      <c r="F34" s="118">
        <f t="shared" si="10"/>
        <v>0</v>
      </c>
      <c r="G34" s="118">
        <f t="shared" si="11"/>
        <v>0</v>
      </c>
      <c r="H34" s="118">
        <f t="shared" si="12"/>
        <v>0</v>
      </c>
      <c r="I34" s="118">
        <f t="shared" si="13"/>
        <v>0</v>
      </c>
      <c r="J34" s="118">
        <f t="shared" si="14"/>
        <v>0</v>
      </c>
      <c r="K34" s="213">
        <f t="shared" si="15"/>
        <v>0</v>
      </c>
      <c r="L34" s="99"/>
      <c r="M34" s="99"/>
      <c r="N34" s="99"/>
      <c r="O34" s="99"/>
    </row>
    <row r="35" spans="2:15" ht="15" hidden="1" customHeight="1">
      <c r="B35" s="58"/>
      <c r="C35" s="94"/>
      <c r="D35" s="166">
        <f t="shared" si="8"/>
        <v>0</v>
      </c>
      <c r="E35" s="157">
        <f t="shared" si="9"/>
        <v>0</v>
      </c>
      <c r="F35" s="118">
        <f t="shared" si="10"/>
        <v>0</v>
      </c>
      <c r="G35" s="118">
        <f t="shared" si="11"/>
        <v>0</v>
      </c>
      <c r="H35" s="118">
        <f t="shared" si="12"/>
        <v>0</v>
      </c>
      <c r="I35" s="118">
        <f t="shared" si="13"/>
        <v>0</v>
      </c>
      <c r="J35" s="118">
        <f t="shared" si="14"/>
        <v>0</v>
      </c>
      <c r="K35" s="213">
        <f t="shared" si="15"/>
        <v>0</v>
      </c>
      <c r="L35" s="99"/>
      <c r="M35" s="99"/>
      <c r="N35" s="99"/>
      <c r="O35" s="99"/>
    </row>
    <row r="36" spans="2:15" ht="15" hidden="1" customHeight="1">
      <c r="B36" s="58"/>
      <c r="C36" s="94"/>
      <c r="D36" s="166">
        <f t="shared" si="8"/>
        <v>0</v>
      </c>
      <c r="E36" s="157">
        <f t="shared" si="9"/>
        <v>0</v>
      </c>
      <c r="F36" s="118">
        <f t="shared" si="10"/>
        <v>0</v>
      </c>
      <c r="G36" s="118">
        <f t="shared" si="11"/>
        <v>0</v>
      </c>
      <c r="H36" s="118">
        <f t="shared" si="12"/>
        <v>0</v>
      </c>
      <c r="I36" s="118">
        <f t="shared" si="13"/>
        <v>0</v>
      </c>
      <c r="J36" s="118">
        <f t="shared" si="14"/>
        <v>0</v>
      </c>
      <c r="K36" s="213">
        <f t="shared" si="15"/>
        <v>0</v>
      </c>
      <c r="L36" s="99"/>
      <c r="M36" s="99"/>
      <c r="N36" s="99"/>
      <c r="O36" s="99"/>
    </row>
    <row r="37" spans="2:15" ht="15" hidden="1" customHeight="1">
      <c r="B37" s="58"/>
      <c r="C37" s="94"/>
      <c r="D37" s="166">
        <f t="shared" si="8"/>
        <v>0</v>
      </c>
      <c r="E37" s="157">
        <f t="shared" si="9"/>
        <v>0</v>
      </c>
      <c r="F37" s="118">
        <f t="shared" si="10"/>
        <v>0</v>
      </c>
      <c r="G37" s="118">
        <f t="shared" si="11"/>
        <v>0</v>
      </c>
      <c r="H37" s="118">
        <f t="shared" si="12"/>
        <v>0</v>
      </c>
      <c r="I37" s="118">
        <f t="shared" si="13"/>
        <v>0</v>
      </c>
      <c r="J37" s="118">
        <f t="shared" si="14"/>
        <v>0</v>
      </c>
      <c r="K37" s="213">
        <f t="shared" si="15"/>
        <v>0</v>
      </c>
      <c r="L37" s="99"/>
      <c r="M37" s="99"/>
      <c r="N37" s="99"/>
      <c r="O37" s="99"/>
    </row>
    <row r="38" spans="2:15" ht="15" hidden="1" customHeight="1">
      <c r="B38" s="58"/>
      <c r="C38" s="94"/>
      <c r="D38" s="166">
        <f t="shared" ref="D38:D69" si="16">SUM(F38:K38)</f>
        <v>0</v>
      </c>
      <c r="E38" s="157">
        <f t="shared" si="9"/>
        <v>0</v>
      </c>
      <c r="F38" s="118">
        <f t="shared" ref="F38:F69" si="17">IFERROR(VLOOKUP(C38,$C$93:$D$134,2,FALSE),0)</f>
        <v>0</v>
      </c>
      <c r="G38" s="118">
        <f t="shared" ref="G38:G69" si="18">IFERROR(VLOOKUP(C38,$G$93:$H$134,2,FALSE),0)</f>
        <v>0</v>
      </c>
      <c r="H38" s="118">
        <f t="shared" ref="H38:H69" si="19">IFERROR(VLOOKUP(C38,$K$93:$L$134,2,FALSE),0)</f>
        <v>0</v>
      </c>
      <c r="I38" s="118">
        <f t="shared" ref="I38:I69" si="20">IFERROR(VLOOKUP(C38,$O$93:$P$134,2,FALSE),0)</f>
        <v>0</v>
      </c>
      <c r="J38" s="118">
        <f t="shared" ref="J38:J69" si="21">IFERROR(VLOOKUP(C38,$S$93:$T$134,2,FALSE),0)</f>
        <v>0</v>
      </c>
      <c r="K38" s="213">
        <f t="shared" ref="K38:K69" si="22">IFERROR(VLOOKUP(C38,$W$93:$X$134,2,FALSE),0)</f>
        <v>0</v>
      </c>
      <c r="L38" s="99"/>
      <c r="M38" s="99"/>
      <c r="N38" s="99"/>
      <c r="O38" s="99"/>
    </row>
    <row r="39" spans="2:15" ht="15" hidden="1" customHeight="1">
      <c r="B39" s="58"/>
      <c r="C39" s="94"/>
      <c r="D39" s="166">
        <f t="shared" si="16"/>
        <v>0</v>
      </c>
      <c r="E39" s="157">
        <f t="shared" si="9"/>
        <v>0</v>
      </c>
      <c r="F39" s="118">
        <f t="shared" si="17"/>
        <v>0</v>
      </c>
      <c r="G39" s="118">
        <f t="shared" si="18"/>
        <v>0</v>
      </c>
      <c r="H39" s="118">
        <f t="shared" si="19"/>
        <v>0</v>
      </c>
      <c r="I39" s="118">
        <f t="shared" si="20"/>
        <v>0</v>
      </c>
      <c r="J39" s="118">
        <f t="shared" si="21"/>
        <v>0</v>
      </c>
      <c r="K39" s="213">
        <f t="shared" si="22"/>
        <v>0</v>
      </c>
      <c r="L39" s="99"/>
      <c r="M39" s="99"/>
      <c r="N39" s="99"/>
      <c r="O39" s="99"/>
    </row>
    <row r="40" spans="2:15" ht="15" hidden="1" customHeight="1">
      <c r="B40" s="58"/>
      <c r="C40" s="94"/>
      <c r="D40" s="166">
        <f t="shared" si="16"/>
        <v>0</v>
      </c>
      <c r="E40" s="157">
        <f t="shared" si="9"/>
        <v>0</v>
      </c>
      <c r="F40" s="118">
        <f t="shared" si="17"/>
        <v>0</v>
      </c>
      <c r="G40" s="118">
        <f t="shared" si="18"/>
        <v>0</v>
      </c>
      <c r="H40" s="118">
        <f t="shared" si="19"/>
        <v>0</v>
      </c>
      <c r="I40" s="118">
        <f t="shared" si="20"/>
        <v>0</v>
      </c>
      <c r="J40" s="118">
        <f t="shared" si="21"/>
        <v>0</v>
      </c>
      <c r="K40" s="213">
        <f t="shared" si="22"/>
        <v>0</v>
      </c>
      <c r="L40" s="99"/>
      <c r="M40" s="99"/>
      <c r="N40" s="99"/>
      <c r="O40" s="99"/>
    </row>
    <row r="41" spans="2:15" ht="15" hidden="1" customHeight="1">
      <c r="B41" s="58"/>
      <c r="C41" s="94"/>
      <c r="D41" s="166">
        <f t="shared" si="16"/>
        <v>0</v>
      </c>
      <c r="E41" s="157">
        <f t="shared" si="9"/>
        <v>0</v>
      </c>
      <c r="F41" s="118">
        <f t="shared" si="17"/>
        <v>0</v>
      </c>
      <c r="G41" s="118">
        <f t="shared" si="18"/>
        <v>0</v>
      </c>
      <c r="H41" s="118">
        <f t="shared" si="19"/>
        <v>0</v>
      </c>
      <c r="I41" s="118">
        <f t="shared" si="20"/>
        <v>0</v>
      </c>
      <c r="J41" s="118">
        <f t="shared" si="21"/>
        <v>0</v>
      </c>
      <c r="K41" s="213">
        <f t="shared" si="22"/>
        <v>0</v>
      </c>
      <c r="L41" s="99"/>
      <c r="M41" s="99"/>
      <c r="N41" s="99"/>
      <c r="O41" s="99"/>
    </row>
    <row r="42" spans="2:15" ht="15" hidden="1" customHeight="1">
      <c r="B42" s="58"/>
      <c r="C42" s="94"/>
      <c r="D42" s="166">
        <f t="shared" si="16"/>
        <v>0</v>
      </c>
      <c r="E42" s="157">
        <f t="shared" si="9"/>
        <v>0</v>
      </c>
      <c r="F42" s="118">
        <f t="shared" si="17"/>
        <v>0</v>
      </c>
      <c r="G42" s="118">
        <f t="shared" si="18"/>
        <v>0</v>
      </c>
      <c r="H42" s="118">
        <f t="shared" si="19"/>
        <v>0</v>
      </c>
      <c r="I42" s="118">
        <f t="shared" si="20"/>
        <v>0</v>
      </c>
      <c r="J42" s="118">
        <f t="shared" si="21"/>
        <v>0</v>
      </c>
      <c r="K42" s="213">
        <f t="shared" si="22"/>
        <v>0</v>
      </c>
      <c r="L42" s="99"/>
      <c r="M42" s="99"/>
      <c r="N42" s="99"/>
      <c r="O42" s="99"/>
    </row>
    <row r="43" spans="2:15" ht="15" hidden="1" customHeight="1">
      <c r="B43" s="58"/>
      <c r="C43" s="94"/>
      <c r="D43" s="166">
        <f t="shared" si="16"/>
        <v>0</v>
      </c>
      <c r="E43" s="157">
        <f t="shared" si="9"/>
        <v>0</v>
      </c>
      <c r="F43" s="118">
        <f t="shared" si="17"/>
        <v>0</v>
      </c>
      <c r="G43" s="118">
        <f t="shared" si="18"/>
        <v>0</v>
      </c>
      <c r="H43" s="118">
        <f t="shared" si="19"/>
        <v>0</v>
      </c>
      <c r="I43" s="118">
        <f t="shared" si="20"/>
        <v>0</v>
      </c>
      <c r="J43" s="118">
        <f t="shared" si="21"/>
        <v>0</v>
      </c>
      <c r="K43" s="213">
        <f t="shared" si="22"/>
        <v>0</v>
      </c>
      <c r="L43" s="99"/>
      <c r="M43" s="99"/>
      <c r="N43" s="99"/>
      <c r="O43" s="99"/>
    </row>
    <row r="44" spans="2:15" ht="15" hidden="1" customHeight="1">
      <c r="B44" s="58"/>
      <c r="C44" s="94"/>
      <c r="D44" s="166">
        <f t="shared" si="16"/>
        <v>0</v>
      </c>
      <c r="E44" s="157">
        <f t="shared" si="9"/>
        <v>0</v>
      </c>
      <c r="F44" s="118">
        <f t="shared" si="17"/>
        <v>0</v>
      </c>
      <c r="G44" s="118">
        <f t="shared" si="18"/>
        <v>0</v>
      </c>
      <c r="H44" s="118">
        <f t="shared" si="19"/>
        <v>0</v>
      </c>
      <c r="I44" s="118">
        <f t="shared" si="20"/>
        <v>0</v>
      </c>
      <c r="J44" s="118">
        <f t="shared" si="21"/>
        <v>0</v>
      </c>
      <c r="K44" s="213">
        <f t="shared" si="22"/>
        <v>0</v>
      </c>
      <c r="L44" s="99"/>
      <c r="M44" s="99"/>
      <c r="N44" s="99"/>
      <c r="O44" s="99"/>
    </row>
    <row r="45" spans="2:15" ht="15" hidden="1" customHeight="1">
      <c r="B45" s="58"/>
      <c r="C45" s="94"/>
      <c r="D45" s="166">
        <f t="shared" si="16"/>
        <v>0</v>
      </c>
      <c r="E45" s="157">
        <f t="shared" si="9"/>
        <v>0</v>
      </c>
      <c r="F45" s="118">
        <f t="shared" si="17"/>
        <v>0</v>
      </c>
      <c r="G45" s="118">
        <f t="shared" si="18"/>
        <v>0</v>
      </c>
      <c r="H45" s="118">
        <f t="shared" si="19"/>
        <v>0</v>
      </c>
      <c r="I45" s="118">
        <f t="shared" si="20"/>
        <v>0</v>
      </c>
      <c r="J45" s="118">
        <f t="shared" si="21"/>
        <v>0</v>
      </c>
      <c r="K45" s="213">
        <f t="shared" si="22"/>
        <v>0</v>
      </c>
      <c r="L45" s="99"/>
      <c r="M45" s="99"/>
      <c r="N45" s="99"/>
      <c r="O45" s="99"/>
    </row>
    <row r="46" spans="2:15" ht="15" hidden="1" customHeight="1">
      <c r="B46" s="58"/>
      <c r="C46" s="94"/>
      <c r="D46" s="166">
        <f t="shared" si="16"/>
        <v>0</v>
      </c>
      <c r="E46" s="157">
        <f t="shared" si="9"/>
        <v>0</v>
      </c>
      <c r="F46" s="118">
        <f t="shared" si="17"/>
        <v>0</v>
      </c>
      <c r="G46" s="118">
        <f t="shared" si="18"/>
        <v>0</v>
      </c>
      <c r="H46" s="118">
        <f t="shared" si="19"/>
        <v>0</v>
      </c>
      <c r="I46" s="118">
        <f t="shared" si="20"/>
        <v>0</v>
      </c>
      <c r="J46" s="118">
        <f t="shared" si="21"/>
        <v>0</v>
      </c>
      <c r="K46" s="213">
        <f t="shared" si="22"/>
        <v>0</v>
      </c>
      <c r="L46" s="99"/>
      <c r="M46" s="99"/>
      <c r="N46" s="99"/>
      <c r="O46" s="99"/>
    </row>
    <row r="47" spans="2:15" ht="15" hidden="1" customHeight="1">
      <c r="B47" s="58"/>
      <c r="C47" s="94"/>
      <c r="D47" s="166">
        <f t="shared" si="16"/>
        <v>0</v>
      </c>
      <c r="E47" s="157">
        <f t="shared" si="9"/>
        <v>0</v>
      </c>
      <c r="F47" s="118">
        <f t="shared" si="17"/>
        <v>0</v>
      </c>
      <c r="G47" s="118">
        <f t="shared" si="18"/>
        <v>0</v>
      </c>
      <c r="H47" s="118">
        <f t="shared" si="19"/>
        <v>0</v>
      </c>
      <c r="I47" s="118">
        <f t="shared" si="20"/>
        <v>0</v>
      </c>
      <c r="J47" s="118">
        <f t="shared" si="21"/>
        <v>0</v>
      </c>
      <c r="K47" s="213">
        <f t="shared" si="22"/>
        <v>0</v>
      </c>
      <c r="L47" s="99"/>
      <c r="M47" s="99"/>
      <c r="N47" s="99"/>
      <c r="O47" s="99"/>
    </row>
    <row r="48" spans="2:15" ht="15" hidden="1" customHeight="1">
      <c r="B48" s="58"/>
      <c r="C48" s="94"/>
      <c r="D48" s="166">
        <f t="shared" si="16"/>
        <v>0</v>
      </c>
      <c r="E48" s="157">
        <f t="shared" si="9"/>
        <v>0</v>
      </c>
      <c r="F48" s="118">
        <f t="shared" si="17"/>
        <v>0</v>
      </c>
      <c r="G48" s="118">
        <f t="shared" si="18"/>
        <v>0</v>
      </c>
      <c r="H48" s="118">
        <f t="shared" si="19"/>
        <v>0</v>
      </c>
      <c r="I48" s="118">
        <f t="shared" si="20"/>
        <v>0</v>
      </c>
      <c r="J48" s="118">
        <f t="shared" si="21"/>
        <v>0</v>
      </c>
      <c r="K48" s="213">
        <f t="shared" si="22"/>
        <v>0</v>
      </c>
      <c r="L48" s="99"/>
      <c r="M48" s="99"/>
      <c r="N48" s="99"/>
      <c r="O48" s="99"/>
    </row>
    <row r="49" spans="2:15" ht="15" hidden="1" customHeight="1">
      <c r="B49" s="58"/>
      <c r="C49" s="94"/>
      <c r="D49" s="166">
        <f t="shared" si="16"/>
        <v>0</v>
      </c>
      <c r="E49" s="157">
        <f t="shared" si="9"/>
        <v>0</v>
      </c>
      <c r="F49" s="118">
        <f t="shared" si="17"/>
        <v>0</v>
      </c>
      <c r="G49" s="118">
        <f t="shared" si="18"/>
        <v>0</v>
      </c>
      <c r="H49" s="118">
        <f t="shared" si="19"/>
        <v>0</v>
      </c>
      <c r="I49" s="118">
        <f t="shared" si="20"/>
        <v>0</v>
      </c>
      <c r="J49" s="118">
        <f t="shared" si="21"/>
        <v>0</v>
      </c>
      <c r="K49" s="213">
        <f t="shared" si="22"/>
        <v>0</v>
      </c>
      <c r="L49" s="99"/>
      <c r="M49" s="99"/>
      <c r="N49" s="99"/>
      <c r="O49" s="99"/>
    </row>
    <row r="50" spans="2:15" ht="15" hidden="1" customHeight="1">
      <c r="B50" s="58"/>
      <c r="C50" s="94"/>
      <c r="D50" s="166">
        <f t="shared" si="16"/>
        <v>0</v>
      </c>
      <c r="E50" s="157">
        <f t="shared" si="9"/>
        <v>0</v>
      </c>
      <c r="F50" s="118">
        <f t="shared" si="17"/>
        <v>0</v>
      </c>
      <c r="G50" s="118">
        <f t="shared" si="18"/>
        <v>0</v>
      </c>
      <c r="H50" s="118">
        <f t="shared" si="19"/>
        <v>0</v>
      </c>
      <c r="I50" s="118">
        <f t="shared" si="20"/>
        <v>0</v>
      </c>
      <c r="J50" s="118">
        <f t="shared" si="21"/>
        <v>0</v>
      </c>
      <c r="K50" s="213">
        <f t="shared" si="22"/>
        <v>0</v>
      </c>
      <c r="L50" s="99"/>
      <c r="M50" s="99"/>
      <c r="N50" s="99"/>
      <c r="O50" s="99"/>
    </row>
    <row r="51" spans="2:15" ht="15" hidden="1" customHeight="1">
      <c r="B51" s="58"/>
      <c r="C51" s="94"/>
      <c r="D51" s="166">
        <f t="shared" si="16"/>
        <v>0</v>
      </c>
      <c r="E51" s="157">
        <f t="shared" si="9"/>
        <v>0</v>
      </c>
      <c r="F51" s="118">
        <f t="shared" si="17"/>
        <v>0</v>
      </c>
      <c r="G51" s="118">
        <f t="shared" si="18"/>
        <v>0</v>
      </c>
      <c r="H51" s="118">
        <f t="shared" si="19"/>
        <v>0</v>
      </c>
      <c r="I51" s="118">
        <f t="shared" si="20"/>
        <v>0</v>
      </c>
      <c r="J51" s="118">
        <f t="shared" si="21"/>
        <v>0</v>
      </c>
      <c r="K51" s="213">
        <f t="shared" si="22"/>
        <v>0</v>
      </c>
      <c r="L51" s="99"/>
      <c r="M51" s="99"/>
      <c r="N51" s="99"/>
      <c r="O51" s="99"/>
    </row>
    <row r="52" spans="2:15" ht="15" hidden="1" customHeight="1">
      <c r="B52" s="58"/>
      <c r="C52" s="94"/>
      <c r="D52" s="166">
        <f t="shared" si="16"/>
        <v>0</v>
      </c>
      <c r="E52" s="157">
        <f t="shared" si="9"/>
        <v>0</v>
      </c>
      <c r="F52" s="118">
        <f t="shared" si="17"/>
        <v>0</v>
      </c>
      <c r="G52" s="118">
        <f t="shared" si="18"/>
        <v>0</v>
      </c>
      <c r="H52" s="118">
        <f t="shared" si="19"/>
        <v>0</v>
      </c>
      <c r="I52" s="118">
        <f t="shared" si="20"/>
        <v>0</v>
      </c>
      <c r="J52" s="118">
        <f t="shared" si="21"/>
        <v>0</v>
      </c>
      <c r="K52" s="213">
        <f t="shared" si="22"/>
        <v>0</v>
      </c>
      <c r="L52" s="99"/>
      <c r="M52" s="99"/>
      <c r="N52" s="99"/>
      <c r="O52" s="99"/>
    </row>
    <row r="53" spans="2:15" ht="15" hidden="1" customHeight="1">
      <c r="B53" s="58"/>
      <c r="C53" s="94"/>
      <c r="D53" s="166">
        <f t="shared" si="16"/>
        <v>0</v>
      </c>
      <c r="E53" s="157">
        <f t="shared" si="9"/>
        <v>0</v>
      </c>
      <c r="F53" s="118">
        <f t="shared" si="17"/>
        <v>0</v>
      </c>
      <c r="G53" s="118">
        <f t="shared" si="18"/>
        <v>0</v>
      </c>
      <c r="H53" s="118">
        <f t="shared" si="19"/>
        <v>0</v>
      </c>
      <c r="I53" s="118">
        <f t="shared" si="20"/>
        <v>0</v>
      </c>
      <c r="J53" s="118">
        <f t="shared" si="21"/>
        <v>0</v>
      </c>
      <c r="K53" s="213">
        <f t="shared" si="22"/>
        <v>0</v>
      </c>
      <c r="L53" s="99"/>
      <c r="M53" s="99"/>
      <c r="N53" s="99"/>
      <c r="O53" s="99"/>
    </row>
    <row r="54" spans="2:15" ht="15" hidden="1" customHeight="1">
      <c r="B54" s="58"/>
      <c r="C54" s="94"/>
      <c r="D54" s="166">
        <f t="shared" si="16"/>
        <v>0</v>
      </c>
      <c r="E54" s="157">
        <f t="shared" si="9"/>
        <v>0</v>
      </c>
      <c r="F54" s="118">
        <f t="shared" si="17"/>
        <v>0</v>
      </c>
      <c r="G54" s="118">
        <f t="shared" si="18"/>
        <v>0</v>
      </c>
      <c r="H54" s="118">
        <f t="shared" si="19"/>
        <v>0</v>
      </c>
      <c r="I54" s="118">
        <f t="shared" si="20"/>
        <v>0</v>
      </c>
      <c r="J54" s="118">
        <f t="shared" si="21"/>
        <v>0</v>
      </c>
      <c r="K54" s="213">
        <f t="shared" si="22"/>
        <v>0</v>
      </c>
      <c r="L54" s="99"/>
      <c r="M54" s="99"/>
      <c r="N54" s="99"/>
      <c r="O54" s="99"/>
    </row>
    <row r="55" spans="2:15" ht="15" hidden="1" customHeight="1">
      <c r="B55" s="58"/>
      <c r="C55" s="94"/>
      <c r="D55" s="166">
        <f t="shared" si="16"/>
        <v>0</v>
      </c>
      <c r="E55" s="157">
        <f t="shared" si="9"/>
        <v>0</v>
      </c>
      <c r="F55" s="118">
        <f t="shared" si="17"/>
        <v>0</v>
      </c>
      <c r="G55" s="118">
        <f t="shared" si="18"/>
        <v>0</v>
      </c>
      <c r="H55" s="118">
        <f t="shared" si="19"/>
        <v>0</v>
      </c>
      <c r="I55" s="118">
        <f t="shared" si="20"/>
        <v>0</v>
      </c>
      <c r="J55" s="118">
        <f t="shared" si="21"/>
        <v>0</v>
      </c>
      <c r="K55" s="213">
        <f t="shared" si="22"/>
        <v>0</v>
      </c>
      <c r="L55" s="99"/>
      <c r="M55" s="99"/>
      <c r="N55" s="99"/>
      <c r="O55" s="99"/>
    </row>
    <row r="56" spans="2:15" ht="15" hidden="1" customHeight="1">
      <c r="B56" s="58"/>
      <c r="C56" s="94"/>
      <c r="D56" s="166">
        <f t="shared" si="16"/>
        <v>0</v>
      </c>
      <c r="E56" s="157">
        <f t="shared" si="9"/>
        <v>0</v>
      </c>
      <c r="F56" s="118">
        <f t="shared" si="17"/>
        <v>0</v>
      </c>
      <c r="G56" s="118">
        <f t="shared" si="18"/>
        <v>0</v>
      </c>
      <c r="H56" s="118">
        <f t="shared" si="19"/>
        <v>0</v>
      </c>
      <c r="I56" s="118">
        <f t="shared" si="20"/>
        <v>0</v>
      </c>
      <c r="J56" s="118">
        <f t="shared" si="21"/>
        <v>0</v>
      </c>
      <c r="K56" s="213">
        <f t="shared" si="22"/>
        <v>0</v>
      </c>
      <c r="L56" s="99"/>
      <c r="M56" s="99"/>
      <c r="N56" s="99"/>
      <c r="O56" s="99"/>
    </row>
    <row r="57" spans="2:15" ht="15" hidden="1" customHeight="1">
      <c r="B57" s="58"/>
      <c r="C57" s="94"/>
      <c r="D57" s="166">
        <f t="shared" si="16"/>
        <v>0</v>
      </c>
      <c r="E57" s="157">
        <f t="shared" si="9"/>
        <v>0</v>
      </c>
      <c r="F57" s="118">
        <f t="shared" si="17"/>
        <v>0</v>
      </c>
      <c r="G57" s="118">
        <f t="shared" si="18"/>
        <v>0</v>
      </c>
      <c r="H57" s="118">
        <f t="shared" si="19"/>
        <v>0</v>
      </c>
      <c r="I57" s="118">
        <f t="shared" si="20"/>
        <v>0</v>
      </c>
      <c r="J57" s="118">
        <f t="shared" si="21"/>
        <v>0</v>
      </c>
      <c r="K57" s="213">
        <f t="shared" si="22"/>
        <v>0</v>
      </c>
      <c r="L57" s="99"/>
      <c r="M57" s="99"/>
      <c r="N57" s="99"/>
      <c r="O57" s="99"/>
    </row>
    <row r="58" spans="2:15" ht="15" hidden="1" customHeight="1">
      <c r="B58" s="58"/>
      <c r="C58" s="94"/>
      <c r="D58" s="166">
        <f t="shared" si="16"/>
        <v>0</v>
      </c>
      <c r="E58" s="157">
        <f t="shared" si="9"/>
        <v>0</v>
      </c>
      <c r="F58" s="118">
        <f t="shared" si="17"/>
        <v>0</v>
      </c>
      <c r="G58" s="118">
        <f t="shared" si="18"/>
        <v>0</v>
      </c>
      <c r="H58" s="118">
        <f t="shared" si="19"/>
        <v>0</v>
      </c>
      <c r="I58" s="118">
        <f t="shared" si="20"/>
        <v>0</v>
      </c>
      <c r="J58" s="118">
        <f t="shared" si="21"/>
        <v>0</v>
      </c>
      <c r="K58" s="213">
        <f t="shared" si="22"/>
        <v>0</v>
      </c>
      <c r="L58" s="99"/>
      <c r="M58" s="99"/>
      <c r="N58" s="99"/>
      <c r="O58" s="99"/>
    </row>
    <row r="59" spans="2:15" ht="15" hidden="1" customHeight="1">
      <c r="B59" s="58"/>
      <c r="C59" s="94"/>
      <c r="D59" s="166">
        <f t="shared" si="16"/>
        <v>0</v>
      </c>
      <c r="E59" s="157">
        <f t="shared" si="9"/>
        <v>0</v>
      </c>
      <c r="F59" s="118">
        <f t="shared" si="17"/>
        <v>0</v>
      </c>
      <c r="G59" s="118">
        <f t="shared" si="18"/>
        <v>0</v>
      </c>
      <c r="H59" s="118">
        <f t="shared" si="19"/>
        <v>0</v>
      </c>
      <c r="I59" s="118">
        <f t="shared" si="20"/>
        <v>0</v>
      </c>
      <c r="J59" s="118">
        <f t="shared" si="21"/>
        <v>0</v>
      </c>
      <c r="K59" s="213">
        <f t="shared" si="22"/>
        <v>0</v>
      </c>
      <c r="L59" s="99"/>
      <c r="M59" s="99"/>
      <c r="N59" s="99"/>
      <c r="O59" s="99"/>
    </row>
    <row r="60" spans="2:15" ht="15" hidden="1" customHeight="1">
      <c r="B60" s="58"/>
      <c r="C60" s="94"/>
      <c r="D60" s="166">
        <f t="shared" si="16"/>
        <v>0</v>
      </c>
      <c r="E60" s="157">
        <f t="shared" si="9"/>
        <v>0</v>
      </c>
      <c r="F60" s="118">
        <f t="shared" si="17"/>
        <v>0</v>
      </c>
      <c r="G60" s="118">
        <f t="shared" si="18"/>
        <v>0</v>
      </c>
      <c r="H60" s="118">
        <f t="shared" si="19"/>
        <v>0</v>
      </c>
      <c r="I60" s="118">
        <f t="shared" si="20"/>
        <v>0</v>
      </c>
      <c r="J60" s="118">
        <f t="shared" si="21"/>
        <v>0</v>
      </c>
      <c r="K60" s="213">
        <f t="shared" si="22"/>
        <v>0</v>
      </c>
      <c r="L60" s="99"/>
      <c r="M60" s="99"/>
      <c r="N60" s="99"/>
      <c r="O60" s="99"/>
    </row>
    <row r="61" spans="2:15" ht="15" hidden="1" customHeight="1">
      <c r="B61" s="58"/>
      <c r="C61" s="94"/>
      <c r="D61" s="166">
        <f t="shared" si="16"/>
        <v>0</v>
      </c>
      <c r="E61" s="157">
        <f t="shared" si="9"/>
        <v>0</v>
      </c>
      <c r="F61" s="118">
        <f t="shared" si="17"/>
        <v>0</v>
      </c>
      <c r="G61" s="118">
        <f t="shared" si="18"/>
        <v>0</v>
      </c>
      <c r="H61" s="118">
        <f t="shared" si="19"/>
        <v>0</v>
      </c>
      <c r="I61" s="118">
        <f t="shared" si="20"/>
        <v>0</v>
      </c>
      <c r="J61" s="118">
        <f t="shared" si="21"/>
        <v>0</v>
      </c>
      <c r="K61" s="213">
        <f t="shared" si="22"/>
        <v>0</v>
      </c>
      <c r="L61" s="99"/>
      <c r="M61" s="99"/>
      <c r="N61" s="99"/>
      <c r="O61" s="99"/>
    </row>
    <row r="62" spans="2:15" hidden="1">
      <c r="B62" s="58"/>
      <c r="C62" s="94"/>
      <c r="D62" s="166">
        <f t="shared" si="16"/>
        <v>0</v>
      </c>
      <c r="E62" s="157">
        <f t="shared" si="9"/>
        <v>0</v>
      </c>
      <c r="F62" s="118">
        <f t="shared" si="17"/>
        <v>0</v>
      </c>
      <c r="G62" s="118">
        <f t="shared" si="18"/>
        <v>0</v>
      </c>
      <c r="H62" s="118">
        <f t="shared" si="19"/>
        <v>0</v>
      </c>
      <c r="I62" s="118">
        <f t="shared" si="20"/>
        <v>0</v>
      </c>
      <c r="J62" s="118">
        <f t="shared" si="21"/>
        <v>0</v>
      </c>
      <c r="K62" s="213">
        <f t="shared" si="22"/>
        <v>0</v>
      </c>
      <c r="L62" s="99"/>
      <c r="M62" s="99"/>
      <c r="N62" s="99"/>
      <c r="O62" s="99"/>
    </row>
    <row r="63" spans="2:15" hidden="1">
      <c r="B63" s="58"/>
      <c r="C63" s="94"/>
      <c r="D63" s="166">
        <f t="shared" si="16"/>
        <v>0</v>
      </c>
      <c r="E63" s="157">
        <f t="shared" ref="E63:E84" si="23">SUM(F63:K63)-MIN(F63:H63)</f>
        <v>0</v>
      </c>
      <c r="F63" s="118">
        <f t="shared" si="17"/>
        <v>0</v>
      </c>
      <c r="G63" s="118">
        <f t="shared" si="18"/>
        <v>0</v>
      </c>
      <c r="H63" s="118">
        <f t="shared" si="19"/>
        <v>0</v>
      </c>
      <c r="I63" s="118">
        <f t="shared" si="20"/>
        <v>0</v>
      </c>
      <c r="J63" s="118">
        <f t="shared" si="21"/>
        <v>0</v>
      </c>
      <c r="K63" s="213">
        <f t="shared" si="22"/>
        <v>0</v>
      </c>
      <c r="L63" s="99"/>
      <c r="M63" s="99"/>
      <c r="N63" s="99"/>
      <c r="O63" s="99"/>
    </row>
    <row r="64" spans="2:15" hidden="1">
      <c r="B64" s="58"/>
      <c r="C64" s="94"/>
      <c r="D64" s="166">
        <f t="shared" si="16"/>
        <v>0</v>
      </c>
      <c r="E64" s="157">
        <f t="shared" si="23"/>
        <v>0</v>
      </c>
      <c r="F64" s="118">
        <f t="shared" si="17"/>
        <v>0</v>
      </c>
      <c r="G64" s="118">
        <f t="shared" si="18"/>
        <v>0</v>
      </c>
      <c r="H64" s="118">
        <f t="shared" si="19"/>
        <v>0</v>
      </c>
      <c r="I64" s="118">
        <f t="shared" si="20"/>
        <v>0</v>
      </c>
      <c r="J64" s="118">
        <f t="shared" si="21"/>
        <v>0</v>
      </c>
      <c r="K64" s="213">
        <f t="shared" si="22"/>
        <v>0</v>
      </c>
      <c r="L64" s="99"/>
      <c r="M64" s="99"/>
      <c r="N64" s="99"/>
      <c r="O64" s="99"/>
    </row>
    <row r="65" spans="2:15" hidden="1">
      <c r="B65" s="58"/>
      <c r="C65" s="94"/>
      <c r="D65" s="166">
        <f t="shared" si="16"/>
        <v>0</v>
      </c>
      <c r="E65" s="157">
        <f t="shared" si="23"/>
        <v>0</v>
      </c>
      <c r="F65" s="118">
        <f t="shared" si="17"/>
        <v>0</v>
      </c>
      <c r="G65" s="118">
        <f t="shared" si="18"/>
        <v>0</v>
      </c>
      <c r="H65" s="118">
        <f t="shared" si="19"/>
        <v>0</v>
      </c>
      <c r="I65" s="118">
        <f t="shared" si="20"/>
        <v>0</v>
      </c>
      <c r="J65" s="118">
        <f t="shared" si="21"/>
        <v>0</v>
      </c>
      <c r="K65" s="213">
        <f t="shared" si="22"/>
        <v>0</v>
      </c>
      <c r="L65" s="99"/>
      <c r="M65" s="99"/>
      <c r="N65" s="99"/>
      <c r="O65" s="99"/>
    </row>
    <row r="66" spans="2:15" hidden="1">
      <c r="B66" s="58"/>
      <c r="C66" s="94"/>
      <c r="D66" s="166">
        <f t="shared" si="16"/>
        <v>0</v>
      </c>
      <c r="E66" s="157">
        <f t="shared" si="23"/>
        <v>0</v>
      </c>
      <c r="F66" s="118">
        <f t="shared" si="17"/>
        <v>0</v>
      </c>
      <c r="G66" s="118">
        <f t="shared" si="18"/>
        <v>0</v>
      </c>
      <c r="H66" s="118">
        <f t="shared" si="19"/>
        <v>0</v>
      </c>
      <c r="I66" s="118">
        <f t="shared" si="20"/>
        <v>0</v>
      </c>
      <c r="J66" s="118">
        <f t="shared" si="21"/>
        <v>0</v>
      </c>
      <c r="K66" s="213">
        <f t="shared" si="22"/>
        <v>0</v>
      </c>
      <c r="L66" s="99"/>
      <c r="M66" s="99"/>
      <c r="N66" s="99"/>
      <c r="O66" s="99"/>
    </row>
    <row r="67" spans="2:15" hidden="1">
      <c r="B67" s="58"/>
      <c r="C67" s="94"/>
      <c r="D67" s="166">
        <f t="shared" si="16"/>
        <v>0</v>
      </c>
      <c r="E67" s="157">
        <f t="shared" si="23"/>
        <v>0</v>
      </c>
      <c r="F67" s="118">
        <f t="shared" si="17"/>
        <v>0</v>
      </c>
      <c r="G67" s="118">
        <f t="shared" si="18"/>
        <v>0</v>
      </c>
      <c r="H67" s="118">
        <f t="shared" si="19"/>
        <v>0</v>
      </c>
      <c r="I67" s="118">
        <f t="shared" si="20"/>
        <v>0</v>
      </c>
      <c r="J67" s="118">
        <f t="shared" si="21"/>
        <v>0</v>
      </c>
      <c r="K67" s="213">
        <f t="shared" si="22"/>
        <v>0</v>
      </c>
      <c r="L67" s="99"/>
      <c r="M67" s="99"/>
      <c r="N67" s="99"/>
      <c r="O67" s="99"/>
    </row>
    <row r="68" spans="2:15" hidden="1">
      <c r="B68" s="58"/>
      <c r="C68" s="94"/>
      <c r="D68" s="166">
        <f t="shared" si="16"/>
        <v>0</v>
      </c>
      <c r="E68" s="157">
        <f t="shared" si="23"/>
        <v>0</v>
      </c>
      <c r="F68" s="118">
        <f t="shared" si="17"/>
        <v>0</v>
      </c>
      <c r="G68" s="118">
        <f t="shared" si="18"/>
        <v>0</v>
      </c>
      <c r="H68" s="118">
        <f t="shared" si="19"/>
        <v>0</v>
      </c>
      <c r="I68" s="118">
        <f t="shared" si="20"/>
        <v>0</v>
      </c>
      <c r="J68" s="118">
        <f t="shared" si="21"/>
        <v>0</v>
      </c>
      <c r="K68" s="213">
        <f t="shared" si="22"/>
        <v>0</v>
      </c>
      <c r="L68" s="99"/>
      <c r="M68" s="99"/>
      <c r="N68" s="99"/>
      <c r="O68" s="99"/>
    </row>
    <row r="69" spans="2:15" hidden="1">
      <c r="B69" s="58"/>
      <c r="C69" s="94"/>
      <c r="D69" s="166">
        <f t="shared" si="16"/>
        <v>0</v>
      </c>
      <c r="E69" s="157">
        <f t="shared" si="23"/>
        <v>0</v>
      </c>
      <c r="F69" s="118">
        <f t="shared" si="17"/>
        <v>0</v>
      </c>
      <c r="G69" s="118">
        <f t="shared" si="18"/>
        <v>0</v>
      </c>
      <c r="H69" s="118">
        <f t="shared" si="19"/>
        <v>0</v>
      </c>
      <c r="I69" s="118">
        <f t="shared" si="20"/>
        <v>0</v>
      </c>
      <c r="J69" s="118">
        <f t="shared" si="21"/>
        <v>0</v>
      </c>
      <c r="K69" s="213">
        <f t="shared" si="22"/>
        <v>0</v>
      </c>
      <c r="L69" s="99"/>
      <c r="M69" s="99"/>
      <c r="N69" s="99"/>
      <c r="O69" s="99"/>
    </row>
    <row r="70" spans="2:15" hidden="1">
      <c r="B70" s="58"/>
      <c r="C70" s="94"/>
      <c r="D70" s="166">
        <f t="shared" ref="D70:D84" si="24">SUM(F70:K70)</f>
        <v>0</v>
      </c>
      <c r="E70" s="157">
        <f t="shared" si="23"/>
        <v>0</v>
      </c>
      <c r="F70" s="118">
        <f t="shared" ref="F70:F84" si="25">IFERROR(VLOOKUP(C70,$C$93:$D$134,2,FALSE),0)</f>
        <v>0</v>
      </c>
      <c r="G70" s="118">
        <f t="shared" ref="G70:G84" si="26">IFERROR(VLOOKUP(C70,$G$93:$H$134,2,FALSE),0)</f>
        <v>0</v>
      </c>
      <c r="H70" s="118">
        <f t="shared" ref="H70:H84" si="27">IFERROR(VLOOKUP(C70,$K$93:$L$134,2,FALSE),0)</f>
        <v>0</v>
      </c>
      <c r="I70" s="118">
        <f t="shared" ref="I70:I84" si="28">IFERROR(VLOOKUP(C70,$O$93:$P$134,2,FALSE),0)</f>
        <v>0</v>
      </c>
      <c r="J70" s="118">
        <f t="shared" ref="J70:J84" si="29">IFERROR(VLOOKUP(C70,$S$93:$T$134,2,FALSE),0)</f>
        <v>0</v>
      </c>
      <c r="K70" s="213">
        <f t="shared" ref="K70:K84" si="30">IFERROR(VLOOKUP(C70,$W$93:$X$134,2,FALSE),0)</f>
        <v>0</v>
      </c>
      <c r="L70" s="99"/>
      <c r="M70" s="99"/>
      <c r="N70" s="99"/>
      <c r="O70" s="99"/>
    </row>
    <row r="71" spans="2:15" hidden="1">
      <c r="B71" s="58"/>
      <c r="C71" s="94"/>
      <c r="D71" s="166">
        <f t="shared" si="24"/>
        <v>0</v>
      </c>
      <c r="E71" s="157">
        <f t="shared" si="23"/>
        <v>0</v>
      </c>
      <c r="F71" s="118">
        <f t="shared" si="25"/>
        <v>0</v>
      </c>
      <c r="G71" s="118">
        <f t="shared" si="26"/>
        <v>0</v>
      </c>
      <c r="H71" s="118">
        <f t="shared" si="27"/>
        <v>0</v>
      </c>
      <c r="I71" s="118">
        <f t="shared" si="28"/>
        <v>0</v>
      </c>
      <c r="J71" s="118">
        <f t="shared" si="29"/>
        <v>0</v>
      </c>
      <c r="K71" s="213">
        <f t="shared" si="30"/>
        <v>0</v>
      </c>
      <c r="L71" s="99"/>
      <c r="M71" s="99"/>
      <c r="N71" s="99"/>
      <c r="O71" s="99"/>
    </row>
    <row r="72" spans="2:15" hidden="1">
      <c r="B72" s="58"/>
      <c r="C72" s="94"/>
      <c r="D72" s="166">
        <f t="shared" si="24"/>
        <v>0</v>
      </c>
      <c r="E72" s="157">
        <f t="shared" si="23"/>
        <v>0</v>
      </c>
      <c r="F72" s="118">
        <f t="shared" si="25"/>
        <v>0</v>
      </c>
      <c r="G72" s="118">
        <f t="shared" si="26"/>
        <v>0</v>
      </c>
      <c r="H72" s="118">
        <f t="shared" si="27"/>
        <v>0</v>
      </c>
      <c r="I72" s="118">
        <f t="shared" si="28"/>
        <v>0</v>
      </c>
      <c r="J72" s="118">
        <f t="shared" si="29"/>
        <v>0</v>
      </c>
      <c r="K72" s="213">
        <f t="shared" si="30"/>
        <v>0</v>
      </c>
      <c r="L72" s="99"/>
      <c r="M72" s="99"/>
      <c r="N72" s="99"/>
      <c r="O72" s="99"/>
    </row>
    <row r="73" spans="2:15" hidden="1">
      <c r="B73" s="58"/>
      <c r="C73" s="94"/>
      <c r="D73" s="166">
        <f t="shared" si="24"/>
        <v>0</v>
      </c>
      <c r="E73" s="157">
        <f t="shared" si="23"/>
        <v>0</v>
      </c>
      <c r="F73" s="118">
        <f t="shared" si="25"/>
        <v>0</v>
      </c>
      <c r="G73" s="118">
        <f t="shared" si="26"/>
        <v>0</v>
      </c>
      <c r="H73" s="118">
        <f t="shared" si="27"/>
        <v>0</v>
      </c>
      <c r="I73" s="118">
        <f t="shared" si="28"/>
        <v>0</v>
      </c>
      <c r="J73" s="118">
        <f t="shared" si="29"/>
        <v>0</v>
      </c>
      <c r="K73" s="213">
        <f t="shared" si="30"/>
        <v>0</v>
      </c>
      <c r="L73" s="99"/>
      <c r="M73" s="99"/>
      <c r="N73" s="99"/>
      <c r="O73" s="99"/>
    </row>
    <row r="74" spans="2:15" hidden="1">
      <c r="B74" s="58"/>
      <c r="C74" s="94"/>
      <c r="D74" s="166">
        <f t="shared" si="24"/>
        <v>0</v>
      </c>
      <c r="E74" s="157">
        <f t="shared" si="23"/>
        <v>0</v>
      </c>
      <c r="F74" s="118">
        <f t="shared" si="25"/>
        <v>0</v>
      </c>
      <c r="G74" s="118">
        <f t="shared" si="26"/>
        <v>0</v>
      </c>
      <c r="H74" s="118">
        <f t="shared" si="27"/>
        <v>0</v>
      </c>
      <c r="I74" s="118">
        <f t="shared" si="28"/>
        <v>0</v>
      </c>
      <c r="J74" s="118">
        <f t="shared" si="29"/>
        <v>0</v>
      </c>
      <c r="K74" s="213">
        <f t="shared" si="30"/>
        <v>0</v>
      </c>
      <c r="L74" s="99"/>
      <c r="M74" s="99"/>
      <c r="N74" s="99"/>
      <c r="O74" s="99"/>
    </row>
    <row r="75" spans="2:15" hidden="1">
      <c r="B75" s="58"/>
      <c r="C75" s="94"/>
      <c r="D75" s="166">
        <f t="shared" si="24"/>
        <v>0</v>
      </c>
      <c r="E75" s="157">
        <f t="shared" si="23"/>
        <v>0</v>
      </c>
      <c r="F75" s="118">
        <f t="shared" si="25"/>
        <v>0</v>
      </c>
      <c r="G75" s="118">
        <f t="shared" si="26"/>
        <v>0</v>
      </c>
      <c r="H75" s="118">
        <f t="shared" si="27"/>
        <v>0</v>
      </c>
      <c r="I75" s="118">
        <f t="shared" si="28"/>
        <v>0</v>
      </c>
      <c r="J75" s="118">
        <f t="shared" si="29"/>
        <v>0</v>
      </c>
      <c r="K75" s="213">
        <f t="shared" si="30"/>
        <v>0</v>
      </c>
      <c r="L75" s="99"/>
      <c r="M75" s="99"/>
      <c r="N75" s="99"/>
      <c r="O75" s="99"/>
    </row>
    <row r="76" spans="2:15" ht="15" hidden="1">
      <c r="B76" s="58"/>
      <c r="C76" s="95"/>
      <c r="D76" s="166">
        <f t="shared" si="24"/>
        <v>0</v>
      </c>
      <c r="E76" s="157">
        <f t="shared" si="23"/>
        <v>0</v>
      </c>
      <c r="F76" s="118">
        <f t="shared" si="25"/>
        <v>0</v>
      </c>
      <c r="G76" s="118">
        <f t="shared" si="26"/>
        <v>0</v>
      </c>
      <c r="H76" s="118">
        <f t="shared" si="27"/>
        <v>0</v>
      </c>
      <c r="I76" s="118">
        <f t="shared" si="28"/>
        <v>0</v>
      </c>
      <c r="J76" s="118">
        <f t="shared" si="29"/>
        <v>0</v>
      </c>
      <c r="K76" s="213">
        <f t="shared" si="30"/>
        <v>0</v>
      </c>
      <c r="L76" s="99"/>
      <c r="M76" s="99"/>
      <c r="N76" s="99"/>
      <c r="O76" s="99"/>
    </row>
    <row r="77" spans="2:15" ht="15" hidden="1">
      <c r="B77" s="58"/>
      <c r="C77" s="95"/>
      <c r="D77" s="166">
        <f t="shared" si="24"/>
        <v>0</v>
      </c>
      <c r="E77" s="157">
        <f t="shared" si="23"/>
        <v>0</v>
      </c>
      <c r="F77" s="118">
        <f t="shared" si="25"/>
        <v>0</v>
      </c>
      <c r="G77" s="118">
        <f t="shared" si="26"/>
        <v>0</v>
      </c>
      <c r="H77" s="118">
        <f t="shared" si="27"/>
        <v>0</v>
      </c>
      <c r="I77" s="118">
        <f t="shared" si="28"/>
        <v>0</v>
      </c>
      <c r="J77" s="118">
        <f t="shared" si="29"/>
        <v>0</v>
      </c>
      <c r="K77" s="213">
        <f t="shared" si="30"/>
        <v>0</v>
      </c>
      <c r="L77" s="99"/>
      <c r="M77" s="99"/>
      <c r="N77" s="99"/>
      <c r="O77" s="99"/>
    </row>
    <row r="78" spans="2:15" ht="15" hidden="1">
      <c r="B78" s="58"/>
      <c r="C78" s="95"/>
      <c r="D78" s="166">
        <f t="shared" si="24"/>
        <v>0</v>
      </c>
      <c r="E78" s="157">
        <f t="shared" si="23"/>
        <v>0</v>
      </c>
      <c r="F78" s="118">
        <f t="shared" si="25"/>
        <v>0</v>
      </c>
      <c r="G78" s="118">
        <f t="shared" si="26"/>
        <v>0</v>
      </c>
      <c r="H78" s="118">
        <f t="shared" si="27"/>
        <v>0</v>
      </c>
      <c r="I78" s="118">
        <f t="shared" si="28"/>
        <v>0</v>
      </c>
      <c r="J78" s="118">
        <f t="shared" si="29"/>
        <v>0</v>
      </c>
      <c r="K78" s="213">
        <f t="shared" si="30"/>
        <v>0</v>
      </c>
      <c r="L78" s="99"/>
      <c r="M78" s="99"/>
      <c r="N78" s="99"/>
      <c r="O78" s="99"/>
    </row>
    <row r="79" spans="2:15" ht="15" hidden="1">
      <c r="B79" s="58"/>
      <c r="C79" s="95"/>
      <c r="D79" s="166">
        <f t="shared" si="24"/>
        <v>0</v>
      </c>
      <c r="E79" s="157">
        <f t="shared" si="23"/>
        <v>0</v>
      </c>
      <c r="F79" s="118">
        <f t="shared" si="25"/>
        <v>0</v>
      </c>
      <c r="G79" s="118">
        <f t="shared" si="26"/>
        <v>0</v>
      </c>
      <c r="H79" s="118">
        <f t="shared" si="27"/>
        <v>0</v>
      </c>
      <c r="I79" s="118">
        <f t="shared" si="28"/>
        <v>0</v>
      </c>
      <c r="J79" s="118">
        <f t="shared" si="29"/>
        <v>0</v>
      </c>
      <c r="K79" s="213">
        <f t="shared" si="30"/>
        <v>0</v>
      </c>
      <c r="L79" s="99"/>
      <c r="M79" s="99"/>
      <c r="N79" s="99"/>
      <c r="O79" s="99"/>
    </row>
    <row r="80" spans="2:15" ht="15" hidden="1">
      <c r="B80" s="58"/>
      <c r="C80" s="95"/>
      <c r="D80" s="166">
        <f t="shared" si="24"/>
        <v>0</v>
      </c>
      <c r="E80" s="157">
        <f t="shared" si="23"/>
        <v>0</v>
      </c>
      <c r="F80" s="118">
        <f t="shared" si="25"/>
        <v>0</v>
      </c>
      <c r="G80" s="118">
        <f t="shared" si="26"/>
        <v>0</v>
      </c>
      <c r="H80" s="118">
        <f t="shared" si="27"/>
        <v>0</v>
      </c>
      <c r="I80" s="118">
        <f t="shared" si="28"/>
        <v>0</v>
      </c>
      <c r="J80" s="118">
        <f t="shared" si="29"/>
        <v>0</v>
      </c>
      <c r="K80" s="213">
        <f t="shared" si="30"/>
        <v>0</v>
      </c>
      <c r="L80" s="99"/>
      <c r="M80" s="99"/>
      <c r="N80" s="99"/>
      <c r="O80" s="99"/>
    </row>
    <row r="81" spans="2:25" ht="15" hidden="1">
      <c r="B81" s="58"/>
      <c r="C81" s="95"/>
      <c r="D81" s="166">
        <f t="shared" si="24"/>
        <v>0</v>
      </c>
      <c r="E81" s="157">
        <f t="shared" si="23"/>
        <v>0</v>
      </c>
      <c r="F81" s="118">
        <f t="shared" si="25"/>
        <v>0</v>
      </c>
      <c r="G81" s="118">
        <f t="shared" si="26"/>
        <v>0</v>
      </c>
      <c r="H81" s="118">
        <f t="shared" si="27"/>
        <v>0</v>
      </c>
      <c r="I81" s="118">
        <f t="shared" si="28"/>
        <v>0</v>
      </c>
      <c r="J81" s="118">
        <f t="shared" si="29"/>
        <v>0</v>
      </c>
      <c r="K81" s="213">
        <f t="shared" si="30"/>
        <v>0</v>
      </c>
      <c r="L81" s="99"/>
      <c r="M81" s="99"/>
      <c r="N81" s="99"/>
      <c r="O81" s="99"/>
    </row>
    <row r="82" spans="2:25" ht="15" hidden="1">
      <c r="B82" s="58"/>
      <c r="C82" s="95"/>
      <c r="D82" s="166">
        <f t="shared" si="24"/>
        <v>0</v>
      </c>
      <c r="E82" s="157">
        <f t="shared" si="23"/>
        <v>0</v>
      </c>
      <c r="F82" s="118">
        <f t="shared" si="25"/>
        <v>0</v>
      </c>
      <c r="G82" s="118">
        <f t="shared" si="26"/>
        <v>0</v>
      </c>
      <c r="H82" s="118">
        <f t="shared" si="27"/>
        <v>0</v>
      </c>
      <c r="I82" s="118">
        <f t="shared" si="28"/>
        <v>0</v>
      </c>
      <c r="J82" s="118">
        <f t="shared" si="29"/>
        <v>0</v>
      </c>
      <c r="K82" s="213">
        <f t="shared" si="30"/>
        <v>0</v>
      </c>
      <c r="L82" s="99"/>
      <c r="M82" s="99"/>
      <c r="N82" s="99"/>
      <c r="O82" s="99"/>
    </row>
    <row r="83" spans="2:25" ht="15" hidden="1">
      <c r="B83" s="58"/>
      <c r="C83" s="95"/>
      <c r="D83" s="166">
        <f t="shared" si="24"/>
        <v>0</v>
      </c>
      <c r="E83" s="157">
        <f t="shared" si="23"/>
        <v>0</v>
      </c>
      <c r="F83" s="118">
        <f t="shared" si="25"/>
        <v>0</v>
      </c>
      <c r="G83" s="118">
        <f t="shared" si="26"/>
        <v>0</v>
      </c>
      <c r="H83" s="118">
        <f t="shared" si="27"/>
        <v>0</v>
      </c>
      <c r="I83" s="118">
        <f t="shared" si="28"/>
        <v>0</v>
      </c>
      <c r="J83" s="118">
        <f t="shared" si="29"/>
        <v>0</v>
      </c>
      <c r="K83" s="213">
        <f t="shared" si="30"/>
        <v>0</v>
      </c>
      <c r="L83" s="99"/>
      <c r="M83" s="99"/>
      <c r="N83" s="99"/>
      <c r="O83" s="99"/>
    </row>
    <row r="84" spans="2:25" ht="15" hidden="1">
      <c r="B84" s="51"/>
      <c r="C84" s="95"/>
      <c r="D84" s="166">
        <f t="shared" si="24"/>
        <v>0</v>
      </c>
      <c r="E84" s="157">
        <f t="shared" si="23"/>
        <v>0</v>
      </c>
      <c r="F84" s="118">
        <f t="shared" si="25"/>
        <v>0</v>
      </c>
      <c r="G84" s="118">
        <f t="shared" si="26"/>
        <v>0</v>
      </c>
      <c r="H84" s="118">
        <f t="shared" si="27"/>
        <v>0</v>
      </c>
      <c r="I84" s="118">
        <f t="shared" si="28"/>
        <v>0</v>
      </c>
      <c r="J84" s="118">
        <f t="shared" si="29"/>
        <v>0</v>
      </c>
      <c r="K84" s="213">
        <f t="shared" si="30"/>
        <v>0</v>
      </c>
      <c r="L84" s="99"/>
      <c r="M84" s="99"/>
      <c r="N84" s="99"/>
      <c r="O84" s="99"/>
    </row>
    <row r="85" spans="2:25">
      <c r="N85" s="99"/>
      <c r="O85" s="99"/>
    </row>
    <row r="88" spans="2:25" ht="13.5" thickBot="1"/>
    <row r="89" spans="2:25">
      <c r="B89" s="236" t="s">
        <v>152</v>
      </c>
      <c r="C89" s="237"/>
      <c r="D89" s="237"/>
      <c r="E89" s="238"/>
      <c r="F89" s="245" t="s">
        <v>153</v>
      </c>
      <c r="G89" s="246"/>
      <c r="H89" s="246"/>
      <c r="I89" s="247"/>
      <c r="J89" s="245" t="s">
        <v>51</v>
      </c>
      <c r="K89" s="246"/>
      <c r="L89" s="246"/>
      <c r="M89" s="247"/>
      <c r="N89" s="233" t="s">
        <v>154</v>
      </c>
      <c r="O89" s="234"/>
      <c r="P89" s="234"/>
      <c r="Q89" s="235"/>
      <c r="R89" s="233" t="s">
        <v>155</v>
      </c>
      <c r="S89" s="234"/>
      <c r="T89" s="234"/>
      <c r="U89" s="235"/>
      <c r="V89" s="233" t="s">
        <v>156</v>
      </c>
      <c r="W89" s="234"/>
      <c r="X89" s="234"/>
      <c r="Y89" s="235"/>
    </row>
    <row r="90" spans="2:25">
      <c r="B90" s="143"/>
      <c r="C90" s="138"/>
      <c r="D90" s="138"/>
      <c r="F90" s="110"/>
      <c r="I90" s="109"/>
      <c r="J90" s="110"/>
      <c r="M90" s="109"/>
      <c r="N90" s="110"/>
      <c r="Q90" s="144"/>
      <c r="R90" s="102"/>
      <c r="U90" s="144"/>
      <c r="V90" s="102"/>
      <c r="W90" s="212"/>
      <c r="X90" s="212"/>
      <c r="Y90" s="144"/>
    </row>
    <row r="91" spans="2:25">
      <c r="B91" s="102" t="s">
        <v>160</v>
      </c>
      <c r="C91" s="99" t="s">
        <v>157</v>
      </c>
      <c r="D91" s="99" t="s">
        <v>161</v>
      </c>
      <c r="E91" s="109" t="s">
        <v>172</v>
      </c>
      <c r="F91" s="110" t="s">
        <v>160</v>
      </c>
      <c r="G91" s="108" t="s">
        <v>157</v>
      </c>
      <c r="H91" s="108" t="s">
        <v>161</v>
      </c>
      <c r="I91" s="109" t="s">
        <v>172</v>
      </c>
      <c r="J91" s="110" t="s">
        <v>160</v>
      </c>
      <c r="K91" s="108" t="s">
        <v>157</v>
      </c>
      <c r="L91" s="108" t="s">
        <v>161</v>
      </c>
      <c r="M91" s="109" t="s">
        <v>172</v>
      </c>
      <c r="N91" s="110" t="s">
        <v>160</v>
      </c>
      <c r="O91" s="108" t="s">
        <v>157</v>
      </c>
      <c r="P91" s="99" t="s">
        <v>161</v>
      </c>
      <c r="Q91" s="103" t="s">
        <v>172</v>
      </c>
      <c r="R91" s="102" t="s">
        <v>160</v>
      </c>
      <c r="S91" s="99" t="s">
        <v>157</v>
      </c>
      <c r="T91" s="99" t="s">
        <v>161</v>
      </c>
      <c r="U91" s="103" t="s">
        <v>172</v>
      </c>
      <c r="V91" s="102" t="s">
        <v>160</v>
      </c>
      <c r="W91" s="212" t="s">
        <v>157</v>
      </c>
      <c r="X91" s="212" t="s">
        <v>161</v>
      </c>
      <c r="Y91" s="103" t="s">
        <v>172</v>
      </c>
    </row>
    <row r="92" spans="2:25">
      <c r="B92" s="143"/>
      <c r="C92" s="104">
        <f>COUNTA(C93:C136)</f>
        <v>1</v>
      </c>
      <c r="D92" s="138"/>
      <c r="E92" s="109"/>
      <c r="F92" s="110"/>
      <c r="G92" s="111">
        <f>COUNTA(G93:G136)</f>
        <v>0</v>
      </c>
      <c r="I92" s="109"/>
      <c r="J92" s="110"/>
      <c r="K92" s="111">
        <f>COUNTA(K93:K136)</f>
        <v>3</v>
      </c>
      <c r="M92" s="109"/>
      <c r="N92" s="110"/>
      <c r="O92" s="111">
        <f>COUNTA(O93:O136)</f>
        <v>2</v>
      </c>
      <c r="P92" s="138"/>
      <c r="Q92" s="144"/>
      <c r="R92" s="143"/>
      <c r="S92" s="104">
        <f>COUNTA(S93:S136)</f>
        <v>1</v>
      </c>
      <c r="T92" s="138"/>
      <c r="U92" s="144"/>
      <c r="V92" s="143"/>
      <c r="W92" s="104">
        <f>COUNTA(W93:W136)</f>
        <v>4</v>
      </c>
      <c r="X92" s="138"/>
      <c r="Y92" s="144"/>
    </row>
    <row r="93" spans="2:25">
      <c r="B93" s="102">
        <v>1</v>
      </c>
      <c r="C93" s="192" t="s">
        <v>202</v>
      </c>
      <c r="D93" s="99">
        <f>VLOOKUP(C92,'POINTS SCORE'!$B$10:$AI$39,2,FALSE)</f>
        <v>16</v>
      </c>
      <c r="E93" s="108">
        <f>VLOOKUP(C92,'POINTS SCORE'!$B$39:$AI$78,2,FALSE)</f>
        <v>20</v>
      </c>
      <c r="F93" s="110">
        <v>1</v>
      </c>
      <c r="G93" s="192"/>
      <c r="H93" s="108" t="e">
        <f>VLOOKUP(G92,'POINTS SCORE'!$B$10:$AI$39,2,FALSE)</f>
        <v>#N/A</v>
      </c>
      <c r="I93" s="108" t="e">
        <f>VLOOKUP(G92,'POINTS SCORE'!$B$39:$AI$78,2,FALSE)</f>
        <v>#N/A</v>
      </c>
      <c r="J93" s="110">
        <v>1</v>
      </c>
      <c r="K93" s="192" t="s">
        <v>936</v>
      </c>
      <c r="L93" s="108">
        <f>VLOOKUP(K92,'POINTS SCORE'!$B$10:$AI$39,2,FALSE)</f>
        <v>18</v>
      </c>
      <c r="M93" s="108">
        <f>VLOOKUP(K92,'POINTS SCORE'!$B$39:$AI$78,2,FALSE)</f>
        <v>20</v>
      </c>
      <c r="N93" s="110">
        <v>1</v>
      </c>
      <c r="O93" s="192" t="s">
        <v>236</v>
      </c>
      <c r="P93" s="99">
        <f>VLOOKUP(O92,'POINTS SCORE'!$B$10:$AI$39,2,FALSE)</f>
        <v>17</v>
      </c>
      <c r="Q93" s="99">
        <f>VLOOKUP(O92,'POINTS SCORE'!$B$39:$AI$78,2,FALSE)</f>
        <v>20</v>
      </c>
      <c r="R93" s="102">
        <v>1</v>
      </c>
      <c r="S93" s="192" t="s">
        <v>236</v>
      </c>
      <c r="T93" s="99">
        <f>VLOOKUP(S92,'POINTS SCORE'!$B$10:$AI$39,2,FALSE)</f>
        <v>16</v>
      </c>
      <c r="U93" s="99">
        <f>VLOOKUP(S92,'POINTS SCORE'!$B$39:$AI$78,2,FALSE)</f>
        <v>20</v>
      </c>
      <c r="V93" s="102">
        <v>1</v>
      </c>
      <c r="W93" s="212" t="s">
        <v>111</v>
      </c>
      <c r="X93" s="212">
        <f>VLOOKUP(W92,'POINTS SCORE'!$B$10:$AI$39,2,FALSE)</f>
        <v>19</v>
      </c>
      <c r="Y93" s="103">
        <f>VLOOKUP(W92,'POINTS SCORE'!$B$39:$AI$78,2,FALSE)</f>
        <v>20</v>
      </c>
    </row>
    <row r="94" spans="2:25">
      <c r="B94" s="102">
        <v>2</v>
      </c>
      <c r="C94" s="192"/>
      <c r="D94" s="99">
        <f>VLOOKUP(C92,'POINTS SCORE'!$B$10:$AI$39,3,FALSE)</f>
        <v>0</v>
      </c>
      <c r="E94" s="108">
        <f>VLOOKUP(C92,'POINTS SCORE'!$B$39:$AI$78,3,FALSE)</f>
        <v>0</v>
      </c>
      <c r="F94" s="110">
        <v>2</v>
      </c>
      <c r="G94" s="192"/>
      <c r="H94" s="108" t="e">
        <f>VLOOKUP(G92,'POINTS SCORE'!$B$10:$AI$39,3,FALSE)</f>
        <v>#N/A</v>
      </c>
      <c r="I94" s="108" t="e">
        <f>VLOOKUP(G92,'POINTS SCORE'!$B$39:$AI$78,3,FALSE)</f>
        <v>#N/A</v>
      </c>
      <c r="J94" s="110">
        <v>2</v>
      </c>
      <c r="K94" s="192" t="s">
        <v>236</v>
      </c>
      <c r="L94" s="108">
        <f>VLOOKUP(K92,'POINTS SCORE'!$B$10:$AI$39,3,FALSE)</f>
        <v>11</v>
      </c>
      <c r="M94" s="108">
        <f>VLOOKUP(K92,'POINTS SCORE'!$B$39:$AI$78,3,FALSE)</f>
        <v>19.5</v>
      </c>
      <c r="N94" s="110">
        <v>2</v>
      </c>
      <c r="O94" s="192" t="s">
        <v>1025</v>
      </c>
      <c r="P94" s="99">
        <f>VLOOKUP(O92,'POINTS SCORE'!$B$10:$AI$39,3,FALSE)</f>
        <v>8</v>
      </c>
      <c r="Q94" s="99">
        <f>VLOOKUP(O92,'POINTS SCORE'!$B$39:$AI$78,3,FALSE)</f>
        <v>19.5</v>
      </c>
      <c r="R94" s="102">
        <v>2</v>
      </c>
      <c r="S94" s="192"/>
      <c r="T94" s="99">
        <f>VLOOKUP(S92,'POINTS SCORE'!$B$10:$AI$39,3,FALSE)</f>
        <v>0</v>
      </c>
      <c r="U94" s="99">
        <f>VLOOKUP(S92,'POINTS SCORE'!$B$39:$AI$78,3,FALSE)</f>
        <v>0</v>
      </c>
      <c r="V94" s="102">
        <v>2</v>
      </c>
      <c r="W94" s="212" t="s">
        <v>1169</v>
      </c>
      <c r="X94" s="212">
        <f>VLOOKUP(W92,'POINTS SCORE'!$B$10:$AI$39,3,FALSE)</f>
        <v>12</v>
      </c>
      <c r="Y94" s="103">
        <f>VLOOKUP(W92,'POINTS SCORE'!$B$39:$AI$78,3,FALSE)</f>
        <v>19.5</v>
      </c>
    </row>
    <row r="95" spans="2:25">
      <c r="B95" s="102">
        <v>3</v>
      </c>
      <c r="C95" s="192"/>
      <c r="D95" s="99">
        <f>VLOOKUP(C92,'POINTS SCORE'!$B$10:$AI$39,4,FALSE)</f>
        <v>0</v>
      </c>
      <c r="E95" s="108">
        <f>VLOOKUP(C92,'POINTS SCORE'!$B$39:$AI$78,4,FALSE)</f>
        <v>0</v>
      </c>
      <c r="F95" s="110">
        <v>3</v>
      </c>
      <c r="G95" s="192"/>
      <c r="H95" s="108" t="e">
        <f>VLOOKUP(G92,'POINTS SCORE'!$B$10:$AI$39,4,FALSE)</f>
        <v>#N/A</v>
      </c>
      <c r="I95" s="108" t="e">
        <f>VLOOKUP(G92,'POINTS SCORE'!$B$39:$AI$78,4,FALSE)</f>
        <v>#N/A</v>
      </c>
      <c r="J95" s="110">
        <v>3</v>
      </c>
      <c r="K95" s="192"/>
      <c r="L95" s="108">
        <f>VLOOKUP(K92,'POINTS SCORE'!$B$10:$AI$39,4,FALSE)</f>
        <v>8</v>
      </c>
      <c r="M95" s="108">
        <f>VLOOKUP(K92,'POINTS SCORE'!$B$39:$AI$78,4,FALSE)</f>
        <v>19</v>
      </c>
      <c r="N95" s="110">
        <v>3</v>
      </c>
      <c r="O95" s="192"/>
      <c r="P95" s="99">
        <f>VLOOKUP(O92,'POINTS SCORE'!$B$10:$AI$39,4,FALSE)</f>
        <v>0</v>
      </c>
      <c r="Q95" s="99">
        <f>VLOOKUP(O92,'POINTS SCORE'!$B$39:$AI$78,4,FALSE)</f>
        <v>0</v>
      </c>
      <c r="R95" s="102">
        <v>3</v>
      </c>
      <c r="S95" s="192"/>
      <c r="T95" s="99">
        <f>VLOOKUP(S92,'POINTS SCORE'!$B$10:$AI$39,4,FALSE)</f>
        <v>0</v>
      </c>
      <c r="U95" s="99">
        <f>VLOOKUP(S92,'POINTS SCORE'!$B$39:$AI$78,4,FALSE)</f>
        <v>0</v>
      </c>
      <c r="V95" s="102">
        <v>3</v>
      </c>
      <c r="W95" s="212" t="s">
        <v>1170</v>
      </c>
      <c r="X95" s="212">
        <f>VLOOKUP(W92,'POINTS SCORE'!$B$10:$AI$39,4,FALSE)</f>
        <v>10</v>
      </c>
      <c r="Y95" s="103">
        <f>VLOOKUP(W92,'POINTS SCORE'!$B$39:$AI$78,4,FALSE)</f>
        <v>19</v>
      </c>
    </row>
    <row r="96" spans="2:25">
      <c r="B96" s="102">
        <v>4</v>
      </c>
      <c r="C96" s="192"/>
      <c r="D96" s="99">
        <f>VLOOKUP(C92,'POINTS SCORE'!$B$10:$AI$39,5,FALSE)</f>
        <v>0</v>
      </c>
      <c r="E96" s="108">
        <f>VLOOKUP(C92,'POINTS SCORE'!$B$39:$AI$78,5,FALSE)</f>
        <v>0</v>
      </c>
      <c r="F96" s="110">
        <v>4</v>
      </c>
      <c r="G96" s="192"/>
      <c r="H96" s="108" t="e">
        <f>VLOOKUP(G92,'POINTS SCORE'!$B$10:$AI$39,5,FALSE)</f>
        <v>#N/A</v>
      </c>
      <c r="I96" s="108" t="e">
        <f>VLOOKUP(G92,'POINTS SCORE'!$B$39:$AI$78,5,FALSE)</f>
        <v>#N/A</v>
      </c>
      <c r="J96" s="110">
        <v>4</v>
      </c>
      <c r="K96" s="192"/>
      <c r="L96" s="108">
        <f>VLOOKUP(K92,'POINTS SCORE'!$B$10:$AI$39,5,FALSE)</f>
        <v>0</v>
      </c>
      <c r="M96" s="108">
        <f>VLOOKUP(K92,'POINTS SCORE'!$B$39:$AI$78,5,FALSE)</f>
        <v>0</v>
      </c>
      <c r="N96" s="110">
        <v>4</v>
      </c>
      <c r="O96" s="192"/>
      <c r="P96" s="99">
        <f>VLOOKUP(O92,'POINTS SCORE'!$B$10:$AI$39,5,FALSE)</f>
        <v>0</v>
      </c>
      <c r="Q96" s="99">
        <f>VLOOKUP(O92,'POINTS SCORE'!$B$39:$AI$78,5,FALSE)</f>
        <v>0</v>
      </c>
      <c r="R96" s="102">
        <v>4</v>
      </c>
      <c r="S96" s="192"/>
      <c r="T96" s="99">
        <f>VLOOKUP(S92,'POINTS SCORE'!$B$10:$AI$39,5,FALSE)</f>
        <v>0</v>
      </c>
      <c r="U96" s="99">
        <f>VLOOKUP(S92,'POINTS SCORE'!$B$39:$AI$78,5,FALSE)</f>
        <v>0</v>
      </c>
      <c r="V96" s="102">
        <v>4</v>
      </c>
      <c r="W96" s="212" t="s">
        <v>1171</v>
      </c>
      <c r="X96" s="212">
        <f>VLOOKUP(W92,'POINTS SCORE'!$B$10:$AI$39,5,FALSE)</f>
        <v>8</v>
      </c>
      <c r="Y96" s="103">
        <f>VLOOKUP(W92,'POINTS SCORE'!$B$39:$AI$78,5,FALSE)</f>
        <v>18.5</v>
      </c>
    </row>
    <row r="97" spans="2:25">
      <c r="B97" s="102">
        <v>5</v>
      </c>
      <c r="C97" s="192"/>
      <c r="D97" s="99">
        <f>VLOOKUP(C92,'POINTS SCORE'!$B$10:$AI$39,6,FALSE)</f>
        <v>0</v>
      </c>
      <c r="E97" s="108">
        <f>VLOOKUP(C92,'POINTS SCORE'!$B$39:$AI$78,6,FALSE)</f>
        <v>0</v>
      </c>
      <c r="F97" s="110">
        <v>5</v>
      </c>
      <c r="G97" s="192"/>
      <c r="H97" s="108" t="e">
        <f>VLOOKUP(G92,'POINTS SCORE'!$B$10:$AI$39,6,FALSE)</f>
        <v>#N/A</v>
      </c>
      <c r="I97" s="108" t="e">
        <f>VLOOKUP(G92,'POINTS SCORE'!$B$39:$AI$78,6,FALSE)</f>
        <v>#N/A</v>
      </c>
      <c r="J97" s="110">
        <v>5</v>
      </c>
      <c r="K97" s="192"/>
      <c r="L97" s="108">
        <f>VLOOKUP(K92,'POINTS SCORE'!$B$10:$AI$39,6,FALSE)</f>
        <v>0</v>
      </c>
      <c r="M97" s="108">
        <f>VLOOKUP(K92,'POINTS SCORE'!$B$39:$AI$78,6,FALSE)</f>
        <v>0</v>
      </c>
      <c r="N97" s="110">
        <v>5</v>
      </c>
      <c r="O97" s="192"/>
      <c r="P97" s="99">
        <f>VLOOKUP(O92,'POINTS SCORE'!$B$10:$AI$39,6,FALSE)</f>
        <v>0</v>
      </c>
      <c r="Q97" s="99">
        <f>VLOOKUP(O92,'POINTS SCORE'!$B$39:$AI$78,6,FALSE)</f>
        <v>0</v>
      </c>
      <c r="R97" s="102">
        <v>5</v>
      </c>
      <c r="S97" s="192"/>
      <c r="T97" s="99">
        <f>VLOOKUP(S92,'POINTS SCORE'!$B$10:$AI$39,6,FALSE)</f>
        <v>0</v>
      </c>
      <c r="U97" s="99">
        <f>VLOOKUP(S92,'POINTS SCORE'!$B$39:$AI$78,6,FALSE)</f>
        <v>0</v>
      </c>
      <c r="V97" s="102">
        <v>5</v>
      </c>
      <c r="W97" s="212"/>
      <c r="X97" s="212">
        <f>VLOOKUP(W92,'POINTS SCORE'!$B$10:$AI$39,6,FALSE)</f>
        <v>0</v>
      </c>
      <c r="Y97" s="103">
        <f>VLOOKUP(W92,'POINTS SCORE'!$B$39:$AI$78,6,FALSE)</f>
        <v>0</v>
      </c>
    </row>
    <row r="98" spans="2:25">
      <c r="B98" s="102">
        <v>6</v>
      </c>
      <c r="C98" s="192"/>
      <c r="D98" s="99">
        <f>VLOOKUP(C92,'POINTS SCORE'!$B$10:$AI$39,7,FALSE)</f>
        <v>0</v>
      </c>
      <c r="E98" s="108">
        <f>VLOOKUP(C92,'POINTS SCORE'!$B$39:$AI$78,7,FALSE)</f>
        <v>0</v>
      </c>
      <c r="F98" s="110">
        <v>6</v>
      </c>
      <c r="G98" s="192"/>
      <c r="H98" s="108" t="e">
        <f>VLOOKUP(G92,'POINTS SCORE'!$B$10:$AI$39,7,FALSE)</f>
        <v>#N/A</v>
      </c>
      <c r="I98" s="108" t="e">
        <f>VLOOKUP(G92,'POINTS SCORE'!$B$39:$AI$78,7,FALSE)</f>
        <v>#N/A</v>
      </c>
      <c r="J98" s="110">
        <v>6</v>
      </c>
      <c r="K98" s="192"/>
      <c r="L98" s="108">
        <f>VLOOKUP(K92,'POINTS SCORE'!$B$10:$AI$39,7,FALSE)</f>
        <v>0</v>
      </c>
      <c r="M98" s="108">
        <f>VLOOKUP(K92,'POINTS SCORE'!$B$39:$AI$78,7,FALSE)</f>
        <v>0</v>
      </c>
      <c r="N98" s="110">
        <v>6</v>
      </c>
      <c r="O98" s="192"/>
      <c r="P98" s="99">
        <f>VLOOKUP(O92,'POINTS SCORE'!$B$10:$AI$39,7,FALSE)</f>
        <v>0</v>
      </c>
      <c r="Q98" s="99">
        <f>VLOOKUP(O92,'POINTS SCORE'!$B$39:$AI$78,7,FALSE)</f>
        <v>0</v>
      </c>
      <c r="R98" s="102">
        <v>6</v>
      </c>
      <c r="S98" s="192"/>
      <c r="T98" s="99">
        <f>VLOOKUP(S92,'POINTS SCORE'!$B$10:$AI$39,7,FALSE)</f>
        <v>0</v>
      </c>
      <c r="U98" s="99">
        <f>VLOOKUP(S92,'POINTS SCORE'!$B$39:$AI$78,7,FALSE)</f>
        <v>0</v>
      </c>
      <c r="V98" s="102">
        <v>6</v>
      </c>
      <c r="W98" s="212"/>
      <c r="X98" s="212">
        <f>VLOOKUP(W92,'POINTS SCORE'!$B$10:$AI$39,7,FALSE)</f>
        <v>0</v>
      </c>
      <c r="Y98" s="103">
        <f>VLOOKUP(W92,'POINTS SCORE'!$B$39:$AI$78,7,FALSE)</f>
        <v>0</v>
      </c>
    </row>
    <row r="99" spans="2:25">
      <c r="B99" s="102">
        <v>7</v>
      </c>
      <c r="C99" s="191"/>
      <c r="D99" s="99">
        <f>VLOOKUP(C92,'POINTS SCORE'!$B$10:$AI$39,8,FALSE)</f>
        <v>0</v>
      </c>
      <c r="E99" s="108">
        <f>VLOOKUP(C92,'POINTS SCORE'!$B$39:$AI$78,8,FALSE)</f>
        <v>0</v>
      </c>
      <c r="F99" s="110">
        <v>7</v>
      </c>
      <c r="G99" s="191"/>
      <c r="H99" s="108" t="e">
        <f>VLOOKUP(G92,'POINTS SCORE'!$B$10:$AI$39,8,FALSE)</f>
        <v>#N/A</v>
      </c>
      <c r="I99" s="108" t="e">
        <f>VLOOKUP(G92,'POINTS SCORE'!$B$39:$AI$78,8,FALSE)</f>
        <v>#N/A</v>
      </c>
      <c r="J99" s="110">
        <v>7</v>
      </c>
      <c r="K99" s="191"/>
      <c r="L99" s="108">
        <f>VLOOKUP(K92,'POINTS SCORE'!$B$10:$AI$39,8,FALSE)</f>
        <v>0</v>
      </c>
      <c r="M99" s="108">
        <f>VLOOKUP(K92,'POINTS SCORE'!$B$39:$AI$78,8,FALSE)</f>
        <v>0</v>
      </c>
      <c r="N99" s="110">
        <v>7</v>
      </c>
      <c r="O99" s="191"/>
      <c r="P99" s="99">
        <f>VLOOKUP(O92,'POINTS SCORE'!$B$10:$AI$39,8,FALSE)</f>
        <v>0</v>
      </c>
      <c r="Q99" s="99">
        <f>VLOOKUP(O92,'POINTS SCORE'!$B$39:$AI$78,8,FALSE)</f>
        <v>0</v>
      </c>
      <c r="R99" s="102">
        <v>7</v>
      </c>
      <c r="S99" s="191"/>
      <c r="T99" s="99">
        <f>VLOOKUP(S92,'POINTS SCORE'!$B$10:$AI$39,8,FALSE)</f>
        <v>0</v>
      </c>
      <c r="U99" s="99">
        <f>VLOOKUP(S92,'POINTS SCORE'!$B$39:$AI$78,8,FALSE)</f>
        <v>0</v>
      </c>
      <c r="V99" s="102">
        <v>7</v>
      </c>
      <c r="W99" s="211"/>
      <c r="X99" s="212">
        <f>VLOOKUP(W92,'POINTS SCORE'!$B$10:$AI$39,8,FALSE)</f>
        <v>0</v>
      </c>
      <c r="Y99" s="103">
        <f>VLOOKUP(W92,'POINTS SCORE'!$B$39:$AI$78,8,FALSE)</f>
        <v>0</v>
      </c>
    </row>
    <row r="100" spans="2:25">
      <c r="B100" s="102">
        <v>8</v>
      </c>
      <c r="C100" s="191"/>
      <c r="D100" s="99">
        <f>VLOOKUP(C92,'POINTS SCORE'!$B$10:$AI$39,9,FALSE)</f>
        <v>0</v>
      </c>
      <c r="E100" s="108">
        <f>VLOOKUP(C92,'POINTS SCORE'!$B$39:$AI$78,9,FALSE)</f>
        <v>0</v>
      </c>
      <c r="F100" s="110">
        <v>8</v>
      </c>
      <c r="G100" s="191"/>
      <c r="H100" s="108" t="e">
        <f>VLOOKUP(G92,'POINTS SCORE'!$B$10:$AI$39,9,FALSE)</f>
        <v>#N/A</v>
      </c>
      <c r="I100" s="108" t="e">
        <f>VLOOKUP(G92,'POINTS SCORE'!$B$39:$AI$78,9,FALSE)</f>
        <v>#N/A</v>
      </c>
      <c r="J100" s="110">
        <v>8</v>
      </c>
      <c r="K100" s="191"/>
      <c r="L100" s="108">
        <f>VLOOKUP(K92,'POINTS SCORE'!$B$10:$AI$39,9,FALSE)</f>
        <v>0</v>
      </c>
      <c r="M100" s="108">
        <f>VLOOKUP(K92,'POINTS SCORE'!$B$39:$AI$78,9,FALSE)</f>
        <v>0</v>
      </c>
      <c r="N100" s="110">
        <v>8</v>
      </c>
      <c r="O100" s="191"/>
      <c r="P100" s="99">
        <f>VLOOKUP(O92,'POINTS SCORE'!$B$10:$AI$39,9,FALSE)</f>
        <v>0</v>
      </c>
      <c r="Q100" s="99">
        <f>VLOOKUP(O92,'POINTS SCORE'!$B$39:$AI$78,9,FALSE)</f>
        <v>0</v>
      </c>
      <c r="R100" s="102">
        <v>8</v>
      </c>
      <c r="S100" s="191"/>
      <c r="T100" s="99">
        <f>VLOOKUP(S92,'POINTS SCORE'!$B$10:$AI$39,9,FALSE)</f>
        <v>0</v>
      </c>
      <c r="U100" s="99">
        <f>VLOOKUP(S92,'POINTS SCORE'!$B$39:$AI$78,9,FALSE)</f>
        <v>0</v>
      </c>
      <c r="V100" s="102">
        <v>8</v>
      </c>
      <c r="W100" s="211"/>
      <c r="X100" s="212">
        <f>VLOOKUP(W92,'POINTS SCORE'!$B$10:$AI$39,9,FALSE)</f>
        <v>0</v>
      </c>
      <c r="Y100" s="103">
        <f>VLOOKUP(W92,'POINTS SCORE'!$B$39:$AI$78,9,FALSE)</f>
        <v>0</v>
      </c>
    </row>
    <row r="101" spans="2:25">
      <c r="B101" s="102">
        <v>9</v>
      </c>
      <c r="C101" s="191"/>
      <c r="D101" s="99">
        <f>VLOOKUP(C92,'POINTS SCORE'!$B$10:$AI$39,10,FALSE)</f>
        <v>0</v>
      </c>
      <c r="E101" s="108">
        <f>VLOOKUP(C92,'POINTS SCORE'!$B$39:$AI$78,10,FALSE)</f>
        <v>0</v>
      </c>
      <c r="F101" s="110">
        <v>9</v>
      </c>
      <c r="G101" s="191"/>
      <c r="H101" s="108" t="e">
        <f>VLOOKUP(G92,'POINTS SCORE'!$B$10:$AI$39,10,FALSE)</f>
        <v>#N/A</v>
      </c>
      <c r="I101" s="108" t="e">
        <f>VLOOKUP(G92,'POINTS SCORE'!$B$39:$AI$78,10,FALSE)</f>
        <v>#N/A</v>
      </c>
      <c r="J101" s="110">
        <v>9</v>
      </c>
      <c r="K101" s="191"/>
      <c r="L101" s="108">
        <f>VLOOKUP(K92,'POINTS SCORE'!$B$10:$AI$39,10,FALSE)</f>
        <v>0</v>
      </c>
      <c r="M101" s="108">
        <f>VLOOKUP(K92,'POINTS SCORE'!$B$39:$AI$78,10,FALSE)</f>
        <v>0</v>
      </c>
      <c r="N101" s="110">
        <v>9</v>
      </c>
      <c r="O101" s="191"/>
      <c r="P101" s="99">
        <f>VLOOKUP(O92,'POINTS SCORE'!$B$10:$AI$39,10,FALSE)</f>
        <v>0</v>
      </c>
      <c r="Q101" s="99">
        <f>VLOOKUP(O92,'POINTS SCORE'!$B$39:$AI$78,10,FALSE)</f>
        <v>0</v>
      </c>
      <c r="R101" s="102">
        <v>9</v>
      </c>
      <c r="S101" s="191"/>
      <c r="T101" s="99">
        <f>VLOOKUP(S92,'POINTS SCORE'!$B$10:$AI$39,10,FALSE)</f>
        <v>0</v>
      </c>
      <c r="U101" s="99">
        <f>VLOOKUP(S92,'POINTS SCORE'!$B$39:$AI$78,10,FALSE)</f>
        <v>0</v>
      </c>
      <c r="V101" s="102">
        <v>9</v>
      </c>
      <c r="W101" s="211"/>
      <c r="X101" s="212">
        <f>VLOOKUP(W92,'POINTS SCORE'!$B$10:$AI$39,10,FALSE)</f>
        <v>0</v>
      </c>
      <c r="Y101" s="103">
        <f>VLOOKUP(W92,'POINTS SCORE'!$B$39:$AI$78,10,FALSE)</f>
        <v>0</v>
      </c>
    </row>
    <row r="102" spans="2:25">
      <c r="B102" s="102">
        <v>10</v>
      </c>
      <c r="C102" s="191"/>
      <c r="D102" s="99">
        <f>VLOOKUP(C92,'POINTS SCORE'!$B$10:$AI$39,11,FALSE)</f>
        <v>0</v>
      </c>
      <c r="E102" s="108">
        <f>VLOOKUP(C92,'POINTS SCORE'!$B$39:$AI$78,11,FALSE)</f>
        <v>0</v>
      </c>
      <c r="F102" s="110">
        <v>10</v>
      </c>
      <c r="G102" s="191"/>
      <c r="H102" s="108" t="e">
        <f>VLOOKUP(G92,'POINTS SCORE'!$B$10:$AI$39,11,FALSE)</f>
        <v>#N/A</v>
      </c>
      <c r="I102" s="108" t="e">
        <f>VLOOKUP(G92,'POINTS SCORE'!$B$39:$AI$78,11,FALSE)</f>
        <v>#N/A</v>
      </c>
      <c r="J102" s="110">
        <v>10</v>
      </c>
      <c r="K102" s="191"/>
      <c r="L102" s="108">
        <f>VLOOKUP(K92,'POINTS SCORE'!$B$10:$AI$39,11,FALSE)</f>
        <v>0</v>
      </c>
      <c r="M102" s="108">
        <f>VLOOKUP(K92,'POINTS SCORE'!$B$39:$AI$78,11,FALSE)</f>
        <v>0</v>
      </c>
      <c r="N102" s="110">
        <v>10</v>
      </c>
      <c r="O102" s="191"/>
      <c r="P102" s="99">
        <f>VLOOKUP(O92,'POINTS SCORE'!$B$10:$AI$39,11,FALSE)</f>
        <v>0</v>
      </c>
      <c r="Q102" s="99">
        <f>VLOOKUP(O92,'POINTS SCORE'!$B$39:$AI$78,11,FALSE)</f>
        <v>0</v>
      </c>
      <c r="R102" s="102">
        <v>10</v>
      </c>
      <c r="S102" s="191"/>
      <c r="T102" s="99">
        <f>VLOOKUP(S92,'POINTS SCORE'!$B$10:$AI$39,11,FALSE)</f>
        <v>0</v>
      </c>
      <c r="U102" s="99">
        <f>VLOOKUP(S92,'POINTS SCORE'!$B$39:$AI$78,11,FALSE)</f>
        <v>0</v>
      </c>
      <c r="V102" s="102">
        <v>10</v>
      </c>
      <c r="W102" s="211"/>
      <c r="X102" s="212">
        <f>VLOOKUP(W92,'POINTS SCORE'!$B$10:$AI$39,11,FALSE)</f>
        <v>0</v>
      </c>
      <c r="Y102" s="103">
        <f>VLOOKUP(W92,'POINTS SCORE'!$B$39:$AI$78,11,FALSE)</f>
        <v>0</v>
      </c>
    </row>
    <row r="103" spans="2:25">
      <c r="B103" s="102">
        <v>11</v>
      </c>
      <c r="C103" s="191"/>
      <c r="D103" s="99">
        <f>VLOOKUP(C92,'POINTS SCORE'!$B$10:$AI$39,12,FALSE)</f>
        <v>0</v>
      </c>
      <c r="E103" s="108">
        <f>VLOOKUP(C92,'POINTS SCORE'!$B$39:$AI$78,12,FALSE)</f>
        <v>0</v>
      </c>
      <c r="F103" s="110">
        <v>11</v>
      </c>
      <c r="G103" s="191"/>
      <c r="H103" s="108" t="e">
        <f>VLOOKUP(G92,'POINTS SCORE'!$B$10:$AI$39,12,FALSE)</f>
        <v>#N/A</v>
      </c>
      <c r="I103" s="108" t="e">
        <f>VLOOKUP(G92,'POINTS SCORE'!$B$39:$AI$78,12,FALSE)</f>
        <v>#N/A</v>
      </c>
      <c r="J103" s="110">
        <v>11</v>
      </c>
      <c r="K103" s="191"/>
      <c r="L103" s="108">
        <f>VLOOKUP(K92,'POINTS SCORE'!$B$10:$AI$39,12,FALSE)</f>
        <v>0</v>
      </c>
      <c r="M103" s="108">
        <f>VLOOKUP(K92,'POINTS SCORE'!$B$39:$AI$78,12,FALSE)</f>
        <v>0</v>
      </c>
      <c r="N103" s="110">
        <v>11</v>
      </c>
      <c r="O103" s="191"/>
      <c r="P103" s="99">
        <f>VLOOKUP(O92,'POINTS SCORE'!$B$10:$AI$39,12,FALSE)</f>
        <v>0</v>
      </c>
      <c r="Q103" s="99">
        <f>VLOOKUP(O92,'POINTS SCORE'!$B$39:$AI$78,12,FALSE)</f>
        <v>0</v>
      </c>
      <c r="R103" s="102">
        <v>11</v>
      </c>
      <c r="S103" s="191"/>
      <c r="T103" s="99">
        <f>VLOOKUP(S92,'POINTS SCORE'!$B$10:$AI$39,12,FALSE)</f>
        <v>0</v>
      </c>
      <c r="U103" s="99">
        <f>VLOOKUP(S92,'POINTS SCORE'!$B$39:$AI$78,12,FALSE)</f>
        <v>0</v>
      </c>
      <c r="V103" s="102">
        <v>11</v>
      </c>
      <c r="W103" s="211"/>
      <c r="X103" s="212">
        <f>VLOOKUP(W92,'POINTS SCORE'!$B$10:$AI$39,12,FALSE)</f>
        <v>0</v>
      </c>
      <c r="Y103" s="103">
        <f>VLOOKUP(W92,'POINTS SCORE'!$B$39:$AI$78,12,FALSE)</f>
        <v>0</v>
      </c>
    </row>
    <row r="104" spans="2:25">
      <c r="B104" s="102">
        <v>12</v>
      </c>
      <c r="C104" s="191"/>
      <c r="D104" s="99">
        <f>VLOOKUP(C92,'POINTS SCORE'!$B$10:$AI$39,13,FALSE)</f>
        <v>0</v>
      </c>
      <c r="E104" s="108">
        <f>VLOOKUP(C92,'POINTS SCORE'!$B$39:$AI$78,13,FALSE)</f>
        <v>0</v>
      </c>
      <c r="F104" s="110">
        <v>12</v>
      </c>
      <c r="G104" s="191"/>
      <c r="H104" s="108" t="e">
        <f>VLOOKUP(G92,'POINTS SCORE'!$B$10:$AI$39,13,FALSE)</f>
        <v>#N/A</v>
      </c>
      <c r="I104" s="108" t="e">
        <f>VLOOKUP(G92,'POINTS SCORE'!$B$39:$AI$78,13,FALSE)</f>
        <v>#N/A</v>
      </c>
      <c r="J104" s="110">
        <v>12</v>
      </c>
      <c r="K104" s="191"/>
      <c r="L104" s="108">
        <f>VLOOKUP(K92,'POINTS SCORE'!$B$10:$AI$39,13,FALSE)</f>
        <v>0</v>
      </c>
      <c r="M104" s="108">
        <f>VLOOKUP(K92,'POINTS SCORE'!$B$39:$AI$78,13,FALSE)</f>
        <v>0</v>
      </c>
      <c r="N104" s="110">
        <v>12</v>
      </c>
      <c r="O104" s="191"/>
      <c r="P104" s="99">
        <f>VLOOKUP(O92,'POINTS SCORE'!$B$10:$AI$39,13,FALSE)</f>
        <v>0</v>
      </c>
      <c r="Q104" s="99">
        <f>VLOOKUP(O92,'POINTS SCORE'!$B$39:$AI$78,13,FALSE)</f>
        <v>0</v>
      </c>
      <c r="R104" s="102">
        <v>12</v>
      </c>
      <c r="S104" s="191"/>
      <c r="T104" s="99">
        <f>VLOOKUP(S92,'POINTS SCORE'!$B$10:$AI$39,13,FALSE)</f>
        <v>0</v>
      </c>
      <c r="U104" s="99">
        <f>VLOOKUP(S92,'POINTS SCORE'!$B$39:$AI$78,13,FALSE)</f>
        <v>0</v>
      </c>
      <c r="V104" s="102">
        <v>12</v>
      </c>
      <c r="W104" s="211"/>
      <c r="X104" s="212">
        <f>VLOOKUP(W92,'POINTS SCORE'!$B$10:$AI$39,13,FALSE)</f>
        <v>0</v>
      </c>
      <c r="Y104" s="103">
        <f>VLOOKUP(W92,'POINTS SCORE'!$B$39:$AI$78,13,FALSE)</f>
        <v>0</v>
      </c>
    </row>
    <row r="105" spans="2:25">
      <c r="B105" s="102">
        <v>13</v>
      </c>
      <c r="C105" s="191"/>
      <c r="D105" s="99">
        <f>VLOOKUP(C92,'POINTS SCORE'!$B$10:$AI$39,14,FALSE)</f>
        <v>0</v>
      </c>
      <c r="E105" s="108">
        <f>VLOOKUP(C92,'POINTS SCORE'!$B$39:$AI$78,14,FALSE)</f>
        <v>0</v>
      </c>
      <c r="F105" s="110">
        <v>13</v>
      </c>
      <c r="G105" s="191"/>
      <c r="H105" s="108" t="e">
        <f>VLOOKUP(G92,'POINTS SCORE'!$B$10:$AI$39,14,FALSE)</f>
        <v>#N/A</v>
      </c>
      <c r="I105" s="108" t="e">
        <f>VLOOKUP(G92,'POINTS SCORE'!$B$39:$AI$78,14,FALSE)</f>
        <v>#N/A</v>
      </c>
      <c r="J105" s="110">
        <v>13</v>
      </c>
      <c r="K105" s="191"/>
      <c r="L105" s="108">
        <f>VLOOKUP(K92,'POINTS SCORE'!$B$10:$AI$39,14,FALSE)</f>
        <v>0</v>
      </c>
      <c r="M105" s="108">
        <f>VLOOKUP(K92,'POINTS SCORE'!$B$39:$AI$78,14,FALSE)</f>
        <v>0</v>
      </c>
      <c r="N105" s="110">
        <v>13</v>
      </c>
      <c r="O105" s="191"/>
      <c r="P105" s="99">
        <f>VLOOKUP(O92,'POINTS SCORE'!$B$10:$AI$39,14,FALSE)</f>
        <v>0</v>
      </c>
      <c r="Q105" s="99">
        <f>VLOOKUP(O92,'POINTS SCORE'!$B$39:$AI$78,14,FALSE)</f>
        <v>0</v>
      </c>
      <c r="R105" s="102">
        <v>13</v>
      </c>
      <c r="S105" s="191"/>
      <c r="T105" s="99">
        <f>VLOOKUP(S92,'POINTS SCORE'!$B$10:$AI$39,14,FALSE)</f>
        <v>0</v>
      </c>
      <c r="U105" s="99">
        <f>VLOOKUP(S92,'POINTS SCORE'!$B$39:$AI$78,14,FALSE)</f>
        <v>0</v>
      </c>
      <c r="V105" s="102">
        <v>13</v>
      </c>
      <c r="W105" s="211"/>
      <c r="X105" s="212">
        <f>VLOOKUP(W92,'POINTS SCORE'!$B$10:$AI$39,14,FALSE)</f>
        <v>0</v>
      </c>
      <c r="Y105" s="103">
        <f>VLOOKUP(W92,'POINTS SCORE'!$B$39:$AI$78,14,FALSE)</f>
        <v>0</v>
      </c>
    </row>
    <row r="106" spans="2:25">
      <c r="B106" s="102">
        <v>14</v>
      </c>
      <c r="C106" s="191"/>
      <c r="D106" s="99">
        <f>VLOOKUP(C92,'POINTS SCORE'!$B$10:$AI$39,15,FALSE)</f>
        <v>0</v>
      </c>
      <c r="E106" s="108">
        <f>VLOOKUP(C92,'POINTS SCORE'!$B$39:$AI$78,15,FALSE)</f>
        <v>0</v>
      </c>
      <c r="F106" s="110">
        <v>14</v>
      </c>
      <c r="G106" s="191"/>
      <c r="H106" s="108" t="e">
        <f>VLOOKUP(G92,'POINTS SCORE'!$B$10:$AI$39,15,FALSE)</f>
        <v>#N/A</v>
      </c>
      <c r="I106" s="108" t="e">
        <f>VLOOKUP(G92,'POINTS SCORE'!$B$39:$AI$78,15,FALSE)</f>
        <v>#N/A</v>
      </c>
      <c r="J106" s="110">
        <v>14</v>
      </c>
      <c r="K106" s="191"/>
      <c r="L106" s="108">
        <f>VLOOKUP(K92,'POINTS SCORE'!$B$10:$AI$39,15,FALSE)</f>
        <v>0</v>
      </c>
      <c r="M106" s="108">
        <f>VLOOKUP(K92,'POINTS SCORE'!$B$39:$AI$78,15,FALSE)</f>
        <v>0</v>
      </c>
      <c r="N106" s="110">
        <v>14</v>
      </c>
      <c r="O106" s="191"/>
      <c r="P106" s="99">
        <f>VLOOKUP(O92,'POINTS SCORE'!$B$10:$AI$39,15,FALSE)</f>
        <v>0</v>
      </c>
      <c r="Q106" s="99">
        <f>VLOOKUP(O92,'POINTS SCORE'!$B$39:$AI$78,15,FALSE)</f>
        <v>0</v>
      </c>
      <c r="R106" s="102">
        <v>14</v>
      </c>
      <c r="S106" s="191"/>
      <c r="T106" s="99">
        <f>VLOOKUP(S92,'POINTS SCORE'!$B$10:$AI$39,15,FALSE)</f>
        <v>0</v>
      </c>
      <c r="U106" s="99">
        <f>VLOOKUP(S92,'POINTS SCORE'!$B$39:$AI$78,15,FALSE)</f>
        <v>0</v>
      </c>
      <c r="V106" s="102">
        <v>14</v>
      </c>
      <c r="W106" s="211"/>
      <c r="X106" s="212">
        <f>VLOOKUP(W92,'POINTS SCORE'!$B$10:$AI$39,15,FALSE)</f>
        <v>0</v>
      </c>
      <c r="Y106" s="103">
        <f>VLOOKUP(W92,'POINTS SCORE'!$B$39:$AI$78,15,FALSE)</f>
        <v>0</v>
      </c>
    </row>
    <row r="107" spans="2:25">
      <c r="B107" s="102">
        <v>15</v>
      </c>
      <c r="C107" s="191"/>
      <c r="D107" s="99">
        <f>VLOOKUP(C92,'POINTS SCORE'!$B$10:$AI$39,16,FALSE)</f>
        <v>0</v>
      </c>
      <c r="E107" s="108">
        <f>VLOOKUP(C92,'POINTS SCORE'!$B$39:$AI$78,16,FALSE)</f>
        <v>0</v>
      </c>
      <c r="F107" s="110">
        <v>15</v>
      </c>
      <c r="G107" s="191"/>
      <c r="H107" s="108" t="e">
        <f>VLOOKUP(G92,'POINTS SCORE'!$B$10:$AI$39,16,FALSE)</f>
        <v>#N/A</v>
      </c>
      <c r="I107" s="108" t="e">
        <f>VLOOKUP(G92,'POINTS SCORE'!$B$39:$AI$78,16,FALSE)</f>
        <v>#N/A</v>
      </c>
      <c r="J107" s="110">
        <v>15</v>
      </c>
      <c r="K107" s="191"/>
      <c r="L107" s="108">
        <f>VLOOKUP(K92,'POINTS SCORE'!$B$10:$AI$39,16,FALSE)</f>
        <v>0</v>
      </c>
      <c r="M107" s="108">
        <f>VLOOKUP(K92,'POINTS SCORE'!$B$39:$AI$78,16,FALSE)</f>
        <v>0</v>
      </c>
      <c r="N107" s="110">
        <v>15</v>
      </c>
      <c r="O107" s="191"/>
      <c r="P107" s="99">
        <f>VLOOKUP(O92,'POINTS SCORE'!$B$10:$AI$39,16,FALSE)</f>
        <v>0</v>
      </c>
      <c r="Q107" s="99">
        <f>VLOOKUP(O92,'POINTS SCORE'!$B$39:$AI$78,16,FALSE)</f>
        <v>0</v>
      </c>
      <c r="R107" s="102">
        <v>15</v>
      </c>
      <c r="S107" s="191"/>
      <c r="T107" s="99">
        <f>VLOOKUP(S92,'POINTS SCORE'!$B$10:$AI$39,16,FALSE)</f>
        <v>0</v>
      </c>
      <c r="U107" s="99">
        <f>VLOOKUP(S92,'POINTS SCORE'!$B$39:$AI$78,16,FALSE)</f>
        <v>0</v>
      </c>
      <c r="V107" s="102">
        <v>15</v>
      </c>
      <c r="W107" s="211"/>
      <c r="X107" s="212">
        <f>VLOOKUP(W92,'POINTS SCORE'!$B$10:$AI$39,16,FALSE)</f>
        <v>0</v>
      </c>
      <c r="Y107" s="103">
        <f>VLOOKUP(W92,'POINTS SCORE'!$B$39:$AI$78,16,FALSE)</f>
        <v>0</v>
      </c>
    </row>
    <row r="108" spans="2:25">
      <c r="B108" s="102">
        <v>16</v>
      </c>
      <c r="C108" s="191"/>
      <c r="D108" s="99">
        <f>VLOOKUP(C92,'POINTS SCORE'!$B$10:$AI$39,17,FALSE)</f>
        <v>0</v>
      </c>
      <c r="E108" s="108">
        <f>VLOOKUP(C92,'POINTS SCORE'!$B$39:$AI$78,17,FALSE)</f>
        <v>0</v>
      </c>
      <c r="F108" s="110">
        <v>16</v>
      </c>
      <c r="G108" s="191"/>
      <c r="H108" s="108" t="e">
        <f>VLOOKUP(G92,'POINTS SCORE'!$B$10:$AI$39,17,FALSE)</f>
        <v>#N/A</v>
      </c>
      <c r="I108" s="108" t="e">
        <f>VLOOKUP(G92,'POINTS SCORE'!$B$39:$AI$78,17,FALSE)</f>
        <v>#N/A</v>
      </c>
      <c r="J108" s="110">
        <v>16</v>
      </c>
      <c r="K108" s="191"/>
      <c r="L108" s="108">
        <f>VLOOKUP(K92,'POINTS SCORE'!$B$10:$AI$39,17,FALSE)</f>
        <v>0</v>
      </c>
      <c r="M108" s="108">
        <f>VLOOKUP(K92,'POINTS SCORE'!$B$39:$AI$78,17,FALSE)</f>
        <v>0</v>
      </c>
      <c r="N108" s="110">
        <v>16</v>
      </c>
      <c r="O108" s="191"/>
      <c r="P108" s="99">
        <f>VLOOKUP(O92,'POINTS SCORE'!$B$10:$AI$39,17,FALSE)</f>
        <v>0</v>
      </c>
      <c r="Q108" s="99">
        <f>VLOOKUP(O92,'POINTS SCORE'!$B$39:$AI$78,17,FALSE)</f>
        <v>0</v>
      </c>
      <c r="R108" s="102">
        <v>16</v>
      </c>
      <c r="S108" s="191"/>
      <c r="T108" s="99">
        <f>VLOOKUP(S92,'POINTS SCORE'!$B$10:$AI$39,17,FALSE)</f>
        <v>0</v>
      </c>
      <c r="U108" s="99">
        <f>VLOOKUP(S92,'POINTS SCORE'!$B$39:$AI$78,17,FALSE)</f>
        <v>0</v>
      </c>
      <c r="V108" s="102">
        <v>16</v>
      </c>
      <c r="W108" s="211"/>
      <c r="X108" s="212">
        <f>VLOOKUP(W92,'POINTS SCORE'!$B$10:$AI$39,17,FALSE)</f>
        <v>0</v>
      </c>
      <c r="Y108" s="103">
        <f>VLOOKUP(W92,'POINTS SCORE'!$B$39:$AI$78,17,FALSE)</f>
        <v>0</v>
      </c>
    </row>
    <row r="109" spans="2:25">
      <c r="B109" s="102">
        <v>17</v>
      </c>
      <c r="C109" s="191"/>
      <c r="D109" s="99">
        <f>VLOOKUP(C92,'POINTS SCORE'!$B$10:$AI$39,18,FALSE)</f>
        <v>0</v>
      </c>
      <c r="E109" s="108">
        <f>VLOOKUP(C92,'POINTS SCORE'!$B$39:$AI$78,18,FALSE)</f>
        <v>0</v>
      </c>
      <c r="F109" s="110">
        <v>17</v>
      </c>
      <c r="G109" s="191"/>
      <c r="H109" s="108" t="e">
        <f>VLOOKUP(G92,'POINTS SCORE'!$B$10:$AI$39,18,FALSE)</f>
        <v>#N/A</v>
      </c>
      <c r="I109" s="108" t="e">
        <f>VLOOKUP(G92,'POINTS SCORE'!$B$39:$AI$78,18,FALSE)</f>
        <v>#N/A</v>
      </c>
      <c r="J109" s="110">
        <v>17</v>
      </c>
      <c r="K109" s="191"/>
      <c r="L109" s="108">
        <f>VLOOKUP(K92,'POINTS SCORE'!$B$10:$AI$39,18,FALSE)</f>
        <v>0</v>
      </c>
      <c r="M109" s="108">
        <f>VLOOKUP(K92,'POINTS SCORE'!$B$39:$AI$78,18,FALSE)</f>
        <v>0</v>
      </c>
      <c r="N109" s="110">
        <v>17</v>
      </c>
      <c r="O109" s="191"/>
      <c r="P109" s="99">
        <f>VLOOKUP(O92,'POINTS SCORE'!$B$10:$AI$39,18,FALSE)</f>
        <v>0</v>
      </c>
      <c r="Q109" s="99">
        <f>VLOOKUP(O92,'POINTS SCORE'!$B$39:$AI$78,18,FALSE)</f>
        <v>0</v>
      </c>
      <c r="R109" s="102">
        <v>17</v>
      </c>
      <c r="S109" s="191"/>
      <c r="T109" s="99">
        <f>VLOOKUP(S92,'POINTS SCORE'!$B$10:$AI$39,18,FALSE)</f>
        <v>0</v>
      </c>
      <c r="U109" s="99">
        <f>VLOOKUP(S92,'POINTS SCORE'!$B$39:$AI$78,18,FALSE)</f>
        <v>0</v>
      </c>
      <c r="V109" s="102">
        <v>17</v>
      </c>
      <c r="W109" s="211"/>
      <c r="X109" s="212">
        <f>VLOOKUP(W92,'POINTS SCORE'!$B$10:$AI$39,18,FALSE)</f>
        <v>0</v>
      </c>
      <c r="Y109" s="103">
        <f>VLOOKUP(W92,'POINTS SCORE'!$B$39:$AI$78,18,FALSE)</f>
        <v>0</v>
      </c>
    </row>
    <row r="110" spans="2:25">
      <c r="B110" s="102">
        <v>18</v>
      </c>
      <c r="C110" s="191"/>
      <c r="D110" s="99">
        <f>VLOOKUP(C92,'POINTS SCORE'!$B$10:$AI$39,19,FALSE)</f>
        <v>0</v>
      </c>
      <c r="E110" s="108">
        <f>VLOOKUP(C92,'POINTS SCORE'!$B$39:$AI$78,19,FALSE)</f>
        <v>0</v>
      </c>
      <c r="F110" s="110">
        <v>18</v>
      </c>
      <c r="G110" s="191"/>
      <c r="H110" s="108" t="e">
        <f>VLOOKUP(G92,'POINTS SCORE'!$B$10:$AI$39,19,FALSE)</f>
        <v>#N/A</v>
      </c>
      <c r="I110" s="108" t="e">
        <f>VLOOKUP(G92,'POINTS SCORE'!$B$39:$AI$78,19,FALSE)</f>
        <v>#N/A</v>
      </c>
      <c r="J110" s="110">
        <v>18</v>
      </c>
      <c r="K110" s="191"/>
      <c r="L110" s="108">
        <f>VLOOKUP(K92,'POINTS SCORE'!$B$10:$AI$39,19,FALSE)</f>
        <v>0</v>
      </c>
      <c r="M110" s="108">
        <f>VLOOKUP(K92,'POINTS SCORE'!$B$39:$AI$78,19,FALSE)</f>
        <v>0</v>
      </c>
      <c r="N110" s="110">
        <v>18</v>
      </c>
      <c r="O110" s="191"/>
      <c r="P110" s="99">
        <f>VLOOKUP(O92,'POINTS SCORE'!$B$10:$AI$39,19,FALSE)</f>
        <v>0</v>
      </c>
      <c r="Q110" s="99">
        <f>VLOOKUP(O92,'POINTS SCORE'!$B$39:$AI$78,19,FALSE)</f>
        <v>0</v>
      </c>
      <c r="R110" s="102">
        <v>18</v>
      </c>
      <c r="S110" s="191"/>
      <c r="T110" s="99">
        <f>VLOOKUP(S92,'POINTS SCORE'!$B$10:$AI$39,19,FALSE)</f>
        <v>0</v>
      </c>
      <c r="U110" s="99">
        <f>VLOOKUP(S92,'POINTS SCORE'!$B$39:$AI$78,19,FALSE)</f>
        <v>0</v>
      </c>
      <c r="V110" s="102">
        <v>18</v>
      </c>
      <c r="W110" s="211"/>
      <c r="X110" s="212">
        <f>VLOOKUP(W92,'POINTS SCORE'!$B$10:$AI$39,19,FALSE)</f>
        <v>0</v>
      </c>
      <c r="Y110" s="103">
        <f>VLOOKUP(W92,'POINTS SCORE'!$B$39:$AI$78,19,FALSE)</f>
        <v>0</v>
      </c>
    </row>
    <row r="111" spans="2:25">
      <c r="B111" s="102">
        <v>19</v>
      </c>
      <c r="C111" s="191"/>
      <c r="D111" s="99">
        <f>VLOOKUP(C92,'POINTS SCORE'!$B$10:$AI$39,20,FALSE)</f>
        <v>0</v>
      </c>
      <c r="E111" s="108">
        <f>VLOOKUP(C92,'POINTS SCORE'!$B$39:$AI$78,20,FALSE)</f>
        <v>0</v>
      </c>
      <c r="F111" s="110">
        <v>19</v>
      </c>
      <c r="G111" s="191"/>
      <c r="H111" s="108" t="e">
        <f>VLOOKUP(G92,'POINTS SCORE'!$B$10:$AI$39,20,FALSE)</f>
        <v>#N/A</v>
      </c>
      <c r="I111" s="108" t="e">
        <f>VLOOKUP(G92,'POINTS SCORE'!$B$39:$AI$78,20,FALSE)</f>
        <v>#N/A</v>
      </c>
      <c r="J111" s="110">
        <v>19</v>
      </c>
      <c r="K111" s="191"/>
      <c r="L111" s="108">
        <f>VLOOKUP(K92,'POINTS SCORE'!$B$10:$AI$39,20,FALSE)</f>
        <v>0</v>
      </c>
      <c r="M111" s="108">
        <f>VLOOKUP(K92,'POINTS SCORE'!$B$39:$AI$78,20,FALSE)</f>
        <v>0</v>
      </c>
      <c r="N111" s="110">
        <v>19</v>
      </c>
      <c r="O111" s="191"/>
      <c r="P111" s="99">
        <f>VLOOKUP(O92,'POINTS SCORE'!$B$10:$AI$39,20,FALSE)</f>
        <v>0</v>
      </c>
      <c r="Q111" s="99">
        <f>VLOOKUP(O92,'POINTS SCORE'!$B$39:$AI$78,20,FALSE)</f>
        <v>0</v>
      </c>
      <c r="R111" s="102">
        <v>19</v>
      </c>
      <c r="S111" s="191"/>
      <c r="T111" s="99">
        <f>VLOOKUP(S92,'POINTS SCORE'!$B$10:$AI$39,20,FALSE)</f>
        <v>0</v>
      </c>
      <c r="U111" s="99">
        <f>VLOOKUP(S92,'POINTS SCORE'!$B$39:$AI$78,20,FALSE)</f>
        <v>0</v>
      </c>
      <c r="V111" s="102">
        <v>19</v>
      </c>
      <c r="W111" s="211"/>
      <c r="X111" s="212">
        <f>VLOOKUP(W92,'POINTS SCORE'!$B$10:$AI$39,20,FALSE)</f>
        <v>0</v>
      </c>
      <c r="Y111" s="103">
        <f>VLOOKUP(W92,'POINTS SCORE'!$B$39:$AI$78,20,FALSE)</f>
        <v>0</v>
      </c>
    </row>
    <row r="112" spans="2:25">
      <c r="B112" s="102">
        <v>20</v>
      </c>
      <c r="C112" s="191"/>
      <c r="D112" s="99">
        <f>VLOOKUP(C92,'POINTS SCORE'!$B$10:$AI$39,21,FALSE)</f>
        <v>0</v>
      </c>
      <c r="E112" s="108">
        <f>VLOOKUP(C92,'POINTS SCORE'!$B$39:$AI$78,21,FALSE)</f>
        <v>0</v>
      </c>
      <c r="F112" s="110">
        <v>20</v>
      </c>
      <c r="G112" s="191"/>
      <c r="H112" s="108" t="e">
        <f>VLOOKUP(G92,'POINTS SCORE'!$B$10:$AI$39,21,FALSE)</f>
        <v>#N/A</v>
      </c>
      <c r="I112" s="108" t="e">
        <f>VLOOKUP(G92,'POINTS SCORE'!$B$39:$AI$78,21,FALSE)</f>
        <v>#N/A</v>
      </c>
      <c r="J112" s="110">
        <v>20</v>
      </c>
      <c r="K112" s="191"/>
      <c r="L112" s="108">
        <f>VLOOKUP(K92,'POINTS SCORE'!$B$10:$AI$39,21,FALSE)</f>
        <v>0</v>
      </c>
      <c r="M112" s="108">
        <f>VLOOKUP(K92,'POINTS SCORE'!$B$39:$AI$78,21,FALSE)</f>
        <v>0</v>
      </c>
      <c r="N112" s="110">
        <v>20</v>
      </c>
      <c r="O112" s="191"/>
      <c r="P112" s="99">
        <f>VLOOKUP(O92,'POINTS SCORE'!$B$10:$AI$39,21,FALSE)</f>
        <v>0</v>
      </c>
      <c r="Q112" s="99">
        <f>VLOOKUP(O92,'POINTS SCORE'!$B$39:$AI$78,21,FALSE)</f>
        <v>0</v>
      </c>
      <c r="R112" s="102">
        <v>20</v>
      </c>
      <c r="S112" s="191"/>
      <c r="T112" s="99">
        <f>VLOOKUP(S92,'POINTS SCORE'!$B$10:$AI$39,21,FALSE)</f>
        <v>0</v>
      </c>
      <c r="U112" s="99">
        <f>VLOOKUP(S92,'POINTS SCORE'!$B$39:$AI$78,21,FALSE)</f>
        <v>0</v>
      </c>
      <c r="V112" s="102">
        <v>20</v>
      </c>
      <c r="W112" s="211"/>
      <c r="X112" s="212">
        <f>VLOOKUP(W92,'POINTS SCORE'!$B$10:$AI$39,21,FALSE)</f>
        <v>0</v>
      </c>
      <c r="Y112" s="103">
        <f>VLOOKUP(W92,'POINTS SCORE'!$B$39:$AI$78,21,FALSE)</f>
        <v>0</v>
      </c>
    </row>
    <row r="113" spans="2:25">
      <c r="B113" s="102">
        <v>21</v>
      </c>
      <c r="C113" s="191"/>
      <c r="D113" s="99">
        <f>VLOOKUP(C92,'POINTS SCORE'!$B$10:$AI$39,22,FALSE)</f>
        <v>0</v>
      </c>
      <c r="E113" s="108">
        <f>VLOOKUP(C92,'POINTS SCORE'!$B$39:$AI$78,22,FALSE)</f>
        <v>0</v>
      </c>
      <c r="F113" s="110">
        <v>21</v>
      </c>
      <c r="G113" s="191"/>
      <c r="H113" s="108" t="e">
        <f>VLOOKUP(G92,'POINTS SCORE'!$B$10:$AI$39,22,FALSE)</f>
        <v>#N/A</v>
      </c>
      <c r="I113" s="108" t="e">
        <f>VLOOKUP(G92,'POINTS SCORE'!$B$39:$AI$78,22,FALSE)</f>
        <v>#N/A</v>
      </c>
      <c r="J113" s="110">
        <v>21</v>
      </c>
      <c r="K113" s="191"/>
      <c r="L113" s="108">
        <f>VLOOKUP(K92,'POINTS SCORE'!$B$10:$AI$39,22,FALSE)</f>
        <v>0</v>
      </c>
      <c r="M113" s="108">
        <f>VLOOKUP(K92,'POINTS SCORE'!$B$39:$AI$78,22,FALSE)</f>
        <v>0</v>
      </c>
      <c r="N113" s="110">
        <v>21</v>
      </c>
      <c r="O113" s="191"/>
      <c r="P113" s="99">
        <f>VLOOKUP(O92,'POINTS SCORE'!$B$10:$AI$39,22,FALSE)</f>
        <v>0</v>
      </c>
      <c r="Q113" s="99">
        <f>VLOOKUP(O92,'POINTS SCORE'!$B$39:$AI$78,22,FALSE)</f>
        <v>0</v>
      </c>
      <c r="R113" s="102">
        <v>21</v>
      </c>
      <c r="S113" s="191"/>
      <c r="T113" s="99">
        <f>VLOOKUP(S92,'POINTS SCORE'!$B$10:$AI$39,22,FALSE)</f>
        <v>0</v>
      </c>
      <c r="U113" s="99">
        <f>VLOOKUP(S92,'POINTS SCORE'!$B$39:$AI$78,22,FALSE)</f>
        <v>0</v>
      </c>
      <c r="V113" s="102">
        <v>21</v>
      </c>
      <c r="W113" s="211"/>
      <c r="X113" s="212">
        <f>VLOOKUP(W92,'POINTS SCORE'!$B$10:$AI$39,22,FALSE)</f>
        <v>0</v>
      </c>
      <c r="Y113" s="103">
        <f>VLOOKUP(W92,'POINTS SCORE'!$B$39:$AI$78,22,FALSE)</f>
        <v>0</v>
      </c>
    </row>
    <row r="114" spans="2:25">
      <c r="B114" s="102">
        <v>22</v>
      </c>
      <c r="C114" s="191"/>
      <c r="D114" s="99">
        <f>VLOOKUP(C92,'POINTS SCORE'!$B$10:$AI$39,23,FALSE)</f>
        <v>0</v>
      </c>
      <c r="E114" s="108">
        <f>VLOOKUP(C92,'POINTS SCORE'!$B$39:$AI$78,23,FALSE)</f>
        <v>0</v>
      </c>
      <c r="F114" s="110">
        <v>22</v>
      </c>
      <c r="G114" s="191"/>
      <c r="H114" s="108" t="e">
        <f>VLOOKUP(G92,'POINTS SCORE'!$B$10:$AI$39,23,FALSE)</f>
        <v>#N/A</v>
      </c>
      <c r="I114" s="108" t="e">
        <f>VLOOKUP(G92,'POINTS SCORE'!$B$39:$AI$78,23,FALSE)</f>
        <v>#N/A</v>
      </c>
      <c r="J114" s="110">
        <v>22</v>
      </c>
      <c r="K114" s="191"/>
      <c r="L114" s="108">
        <f>VLOOKUP(K92,'POINTS SCORE'!$B$10:$AI$39,23,FALSE)</f>
        <v>0</v>
      </c>
      <c r="M114" s="108">
        <f>VLOOKUP(K92,'POINTS SCORE'!$B$39:$AI$78,23,FALSE)</f>
        <v>0</v>
      </c>
      <c r="N114" s="110">
        <v>22</v>
      </c>
      <c r="O114" s="191"/>
      <c r="P114" s="99">
        <f>VLOOKUP(O92,'POINTS SCORE'!$B$10:$AI$39,23,FALSE)</f>
        <v>0</v>
      </c>
      <c r="Q114" s="99">
        <f>VLOOKUP(O92,'POINTS SCORE'!$B$39:$AI$78,23,FALSE)</f>
        <v>0</v>
      </c>
      <c r="R114" s="102">
        <v>22</v>
      </c>
      <c r="S114" s="191"/>
      <c r="T114" s="99">
        <f>VLOOKUP(S92,'POINTS SCORE'!$B$10:$AI$39,23,FALSE)</f>
        <v>0</v>
      </c>
      <c r="U114" s="99">
        <f>VLOOKUP(S92,'POINTS SCORE'!$B$39:$AI$78,23,FALSE)</f>
        <v>0</v>
      </c>
      <c r="V114" s="102">
        <v>22</v>
      </c>
      <c r="W114" s="211"/>
      <c r="X114" s="212">
        <f>VLOOKUP(W92,'POINTS SCORE'!$B$10:$AI$39,23,FALSE)</f>
        <v>0</v>
      </c>
      <c r="Y114" s="103">
        <f>VLOOKUP(W92,'POINTS SCORE'!$B$39:$AI$78,23,FALSE)</f>
        <v>0</v>
      </c>
    </row>
    <row r="115" spans="2:25">
      <c r="B115" s="102">
        <v>23</v>
      </c>
      <c r="C115" s="191"/>
      <c r="D115" s="99">
        <f>VLOOKUP(C92,'POINTS SCORE'!$B$10:$AI$39,24,FALSE)</f>
        <v>0</v>
      </c>
      <c r="E115" s="108">
        <f>VLOOKUP(C92,'POINTS SCORE'!$B$39:$AI$78,24,FALSE)</f>
        <v>0</v>
      </c>
      <c r="F115" s="110">
        <v>23</v>
      </c>
      <c r="G115" s="191"/>
      <c r="H115" s="108" t="e">
        <f>VLOOKUP(G92,'POINTS SCORE'!$B$10:$AI$39,24,FALSE)</f>
        <v>#N/A</v>
      </c>
      <c r="I115" s="108" t="e">
        <f>VLOOKUP(G92,'POINTS SCORE'!$B$39:$AI$78,24,FALSE)</f>
        <v>#N/A</v>
      </c>
      <c r="J115" s="110">
        <v>23</v>
      </c>
      <c r="K115" s="191"/>
      <c r="L115" s="108">
        <f>VLOOKUP(K92,'POINTS SCORE'!$B$10:$AI$39,24,FALSE)</f>
        <v>0</v>
      </c>
      <c r="M115" s="108">
        <f>VLOOKUP(K92,'POINTS SCORE'!$B$39:$AI$78,24,FALSE)</f>
        <v>0</v>
      </c>
      <c r="N115" s="110">
        <v>23</v>
      </c>
      <c r="O115" s="191"/>
      <c r="P115" s="99">
        <f>VLOOKUP(O92,'POINTS SCORE'!$B$10:$AI$39,24,FALSE)</f>
        <v>0</v>
      </c>
      <c r="Q115" s="99">
        <f>VLOOKUP(O92,'POINTS SCORE'!$B$39:$AI$78,24,FALSE)</f>
        <v>0</v>
      </c>
      <c r="R115" s="102">
        <v>23</v>
      </c>
      <c r="S115" s="191"/>
      <c r="T115" s="99">
        <f>VLOOKUP(S92,'POINTS SCORE'!$B$10:$AI$39,24,FALSE)</f>
        <v>0</v>
      </c>
      <c r="U115" s="99">
        <f>VLOOKUP(S92,'POINTS SCORE'!$B$39:$AI$78,24,FALSE)</f>
        <v>0</v>
      </c>
      <c r="V115" s="102">
        <v>23</v>
      </c>
      <c r="W115" s="211"/>
      <c r="X115" s="212">
        <f>VLOOKUP(W92,'POINTS SCORE'!$B$10:$AI$39,24,FALSE)</f>
        <v>0</v>
      </c>
      <c r="Y115" s="103">
        <f>VLOOKUP(W92,'POINTS SCORE'!$B$39:$AI$78,24,FALSE)</f>
        <v>0</v>
      </c>
    </row>
    <row r="116" spans="2:25">
      <c r="B116" s="102">
        <v>24</v>
      </c>
      <c r="C116" s="191"/>
      <c r="D116" s="99">
        <f>VLOOKUP(C92,'POINTS SCORE'!$B$10:$AI$39,25,FALSE)</f>
        <v>0</v>
      </c>
      <c r="E116" s="108">
        <f>VLOOKUP(C92,'POINTS SCORE'!$B$39:$AI$78,25,FALSE)</f>
        <v>0</v>
      </c>
      <c r="F116" s="110">
        <v>24</v>
      </c>
      <c r="G116" s="191"/>
      <c r="H116" s="108" t="e">
        <f>VLOOKUP(G92,'POINTS SCORE'!$B$10:$AI$39,25,FALSE)</f>
        <v>#N/A</v>
      </c>
      <c r="I116" s="108" t="e">
        <f>VLOOKUP(G92,'POINTS SCORE'!$B$39:$AI$78,25,FALSE)</f>
        <v>#N/A</v>
      </c>
      <c r="J116" s="110">
        <v>24</v>
      </c>
      <c r="K116" s="191"/>
      <c r="L116" s="108">
        <f>VLOOKUP(K92,'POINTS SCORE'!$B$10:$AI$39,25,FALSE)</f>
        <v>0</v>
      </c>
      <c r="M116" s="108">
        <f>VLOOKUP(K92,'POINTS SCORE'!$B$39:$AI$78,25,FALSE)</f>
        <v>0</v>
      </c>
      <c r="N116" s="110">
        <v>24</v>
      </c>
      <c r="O116" s="191"/>
      <c r="P116" s="99">
        <f>VLOOKUP(O92,'POINTS SCORE'!$B$10:$AI$39,25,FALSE)</f>
        <v>0</v>
      </c>
      <c r="Q116" s="99">
        <f>VLOOKUP(O92,'POINTS SCORE'!$B$39:$AI$78,25,FALSE)</f>
        <v>0</v>
      </c>
      <c r="R116" s="102">
        <v>24</v>
      </c>
      <c r="S116" s="191"/>
      <c r="T116" s="99">
        <f>VLOOKUP(S92,'POINTS SCORE'!$B$10:$AI$39,25,FALSE)</f>
        <v>0</v>
      </c>
      <c r="U116" s="99">
        <f>VLOOKUP(S92,'POINTS SCORE'!$B$39:$AI$78,25,FALSE)</f>
        <v>0</v>
      </c>
      <c r="V116" s="102">
        <v>24</v>
      </c>
      <c r="W116" s="211"/>
      <c r="X116" s="212">
        <f>VLOOKUP(W92,'POINTS SCORE'!$B$10:$AI$39,25,FALSE)</f>
        <v>0</v>
      </c>
      <c r="Y116" s="103">
        <f>VLOOKUP(W92,'POINTS SCORE'!$B$39:$AI$78,25,FALSE)</f>
        <v>0</v>
      </c>
    </row>
    <row r="117" spans="2:25">
      <c r="B117" s="102">
        <v>25</v>
      </c>
      <c r="C117" s="191"/>
      <c r="D117" s="99">
        <f>VLOOKUP(C92,'POINTS SCORE'!$B$10:$AI$39,26,FALSE)</f>
        <v>0</v>
      </c>
      <c r="E117" s="108">
        <f>VLOOKUP(C92,'POINTS SCORE'!$B$39:$AI$78,26,FALSE)</f>
        <v>0</v>
      </c>
      <c r="F117" s="110">
        <v>25</v>
      </c>
      <c r="G117" s="191"/>
      <c r="H117" s="108" t="e">
        <f>VLOOKUP(G92,'POINTS SCORE'!$B$10:$AI$39,26,FALSE)</f>
        <v>#N/A</v>
      </c>
      <c r="I117" s="108" t="e">
        <f>VLOOKUP(G92,'POINTS SCORE'!$B$39:$AI$78,26,FALSE)</f>
        <v>#N/A</v>
      </c>
      <c r="J117" s="110">
        <v>25</v>
      </c>
      <c r="K117" s="191"/>
      <c r="L117" s="108">
        <f>VLOOKUP(K92,'POINTS SCORE'!$B$10:$AI$39,26,FALSE)</f>
        <v>0</v>
      </c>
      <c r="M117" s="108">
        <f>VLOOKUP(K92,'POINTS SCORE'!$B$39:$AI$78,26,FALSE)</f>
        <v>0</v>
      </c>
      <c r="N117" s="110">
        <v>25</v>
      </c>
      <c r="O117" s="191"/>
      <c r="P117" s="99">
        <f>VLOOKUP(O92,'POINTS SCORE'!$B$10:$AI$39,26,FALSE)</f>
        <v>0</v>
      </c>
      <c r="Q117" s="99">
        <f>VLOOKUP(O92,'POINTS SCORE'!$B$39:$AI$78,26,FALSE)</f>
        <v>0</v>
      </c>
      <c r="R117" s="102">
        <v>25</v>
      </c>
      <c r="S117" s="191"/>
      <c r="T117" s="99">
        <f>VLOOKUP(S92,'POINTS SCORE'!$B$10:$AI$39,26,FALSE)</f>
        <v>0</v>
      </c>
      <c r="U117" s="99">
        <f>VLOOKUP(S92,'POINTS SCORE'!$B$39:$AI$78,26,FALSE)</f>
        <v>0</v>
      </c>
      <c r="V117" s="102">
        <v>25</v>
      </c>
      <c r="W117" s="211"/>
      <c r="X117" s="212">
        <f>VLOOKUP(W92,'POINTS SCORE'!$B$10:$AI$39,26,FALSE)</f>
        <v>0</v>
      </c>
      <c r="Y117" s="103">
        <f>VLOOKUP(W92,'POINTS SCORE'!$B$39:$AI$78,26,FALSE)</f>
        <v>0</v>
      </c>
    </row>
    <row r="118" spans="2:25">
      <c r="B118" s="102">
        <v>26</v>
      </c>
      <c r="C118" s="191"/>
      <c r="D118" s="99">
        <f>VLOOKUP(C92,'POINTS SCORE'!$B$10:$AI$39,27,FALSE)</f>
        <v>0</v>
      </c>
      <c r="E118" s="108">
        <f>VLOOKUP(C92,'POINTS SCORE'!$B$39:$AI$78,27,FALSE)</f>
        <v>0</v>
      </c>
      <c r="F118" s="110">
        <v>26</v>
      </c>
      <c r="G118" s="191"/>
      <c r="H118" s="108" t="e">
        <f>VLOOKUP(G92,'POINTS SCORE'!$B$10:$AI$39,27,FALSE)</f>
        <v>#N/A</v>
      </c>
      <c r="I118" s="108" t="e">
        <f>VLOOKUP(G92,'POINTS SCORE'!$B$39:$AI$78,27,FALSE)</f>
        <v>#N/A</v>
      </c>
      <c r="J118" s="110">
        <v>26</v>
      </c>
      <c r="K118" s="191"/>
      <c r="L118" s="108">
        <f>VLOOKUP(K92,'POINTS SCORE'!$B$10:$AI$39,27,FALSE)</f>
        <v>0</v>
      </c>
      <c r="M118" s="108">
        <f>VLOOKUP(K92,'POINTS SCORE'!$B$39:$AI$78,27,FALSE)</f>
        <v>0</v>
      </c>
      <c r="N118" s="110">
        <v>26</v>
      </c>
      <c r="O118" s="191"/>
      <c r="P118" s="99">
        <f>VLOOKUP(O92,'POINTS SCORE'!$B$10:$AI$39,27,FALSE)</f>
        <v>0</v>
      </c>
      <c r="Q118" s="99">
        <f>VLOOKUP(O92,'POINTS SCORE'!$B$39:$AI$78,27,FALSE)</f>
        <v>0</v>
      </c>
      <c r="R118" s="102">
        <v>26</v>
      </c>
      <c r="S118" s="191"/>
      <c r="T118" s="99">
        <f>VLOOKUP(S92,'POINTS SCORE'!$B$10:$AI$39,27,FALSE)</f>
        <v>0</v>
      </c>
      <c r="U118" s="99">
        <f>VLOOKUP(S92,'POINTS SCORE'!$B$39:$AI$78,27,FALSE)</f>
        <v>0</v>
      </c>
      <c r="V118" s="102">
        <v>26</v>
      </c>
      <c r="W118" s="211"/>
      <c r="X118" s="212">
        <f>VLOOKUP(W92,'POINTS SCORE'!$B$10:$AI$39,27,FALSE)</f>
        <v>0</v>
      </c>
      <c r="Y118" s="103">
        <f>VLOOKUP(W92,'POINTS SCORE'!$B$39:$AI$78,27,FALSE)</f>
        <v>0</v>
      </c>
    </row>
    <row r="119" spans="2:25">
      <c r="B119" s="102">
        <v>27</v>
      </c>
      <c r="C119" s="191"/>
      <c r="D119" s="99">
        <f>VLOOKUP(C92,'POINTS SCORE'!$B$10:$AI$39,28,FALSE)</f>
        <v>0</v>
      </c>
      <c r="E119" s="108">
        <f>VLOOKUP(C92,'POINTS SCORE'!$B$39:$AI$78,28,FALSE)</f>
        <v>0</v>
      </c>
      <c r="F119" s="110">
        <v>27</v>
      </c>
      <c r="G119" s="191"/>
      <c r="H119" s="108" t="e">
        <f>VLOOKUP(G92,'POINTS SCORE'!$B$10:$AI$39,28,FALSE)</f>
        <v>#N/A</v>
      </c>
      <c r="I119" s="108" t="e">
        <f>VLOOKUP(G92,'POINTS SCORE'!$B$39:$AI$78,28,FALSE)</f>
        <v>#N/A</v>
      </c>
      <c r="J119" s="110">
        <v>27</v>
      </c>
      <c r="K119" s="191"/>
      <c r="L119" s="108">
        <f>VLOOKUP(K92,'POINTS SCORE'!$B$10:$AI$39,28,FALSE)</f>
        <v>0</v>
      </c>
      <c r="M119" s="108">
        <f>VLOOKUP(K92,'POINTS SCORE'!$B$39:$AI$78,28,FALSE)</f>
        <v>0</v>
      </c>
      <c r="N119" s="110">
        <v>27</v>
      </c>
      <c r="O119" s="191"/>
      <c r="P119" s="99">
        <f>VLOOKUP(O92,'POINTS SCORE'!$B$10:$AI$39,28,FALSE)</f>
        <v>0</v>
      </c>
      <c r="Q119" s="99">
        <f>VLOOKUP(O92,'POINTS SCORE'!$B$39:$AI$78,28,FALSE)</f>
        <v>0</v>
      </c>
      <c r="R119" s="102">
        <v>27</v>
      </c>
      <c r="S119" s="191"/>
      <c r="T119" s="99">
        <f>VLOOKUP(S92,'POINTS SCORE'!$B$10:$AI$39,28,FALSE)</f>
        <v>0</v>
      </c>
      <c r="U119" s="99">
        <f>VLOOKUP(S92,'POINTS SCORE'!$B$39:$AI$78,28,FALSE)</f>
        <v>0</v>
      </c>
      <c r="V119" s="102">
        <v>27</v>
      </c>
      <c r="W119" s="211"/>
      <c r="X119" s="212">
        <f>VLOOKUP(W92,'POINTS SCORE'!$B$10:$AI$39,28,FALSE)</f>
        <v>0</v>
      </c>
      <c r="Y119" s="103">
        <f>VLOOKUP(W92,'POINTS SCORE'!$B$39:$AI$78,28,FALSE)</f>
        <v>0</v>
      </c>
    </row>
    <row r="120" spans="2:25">
      <c r="B120" s="102">
        <v>28</v>
      </c>
      <c r="C120" s="191"/>
      <c r="D120" s="99">
        <f>VLOOKUP(C92,'POINTS SCORE'!$B$10:$AI$39,29,FALSE)</f>
        <v>0</v>
      </c>
      <c r="E120" s="108">
        <f>VLOOKUP(C92,'POINTS SCORE'!$B$39:$AI$78,29,FALSE)</f>
        <v>0</v>
      </c>
      <c r="F120" s="110">
        <v>28</v>
      </c>
      <c r="G120" s="191"/>
      <c r="H120" s="108" t="e">
        <f>VLOOKUP(G92,'POINTS SCORE'!$B$10:$AI$39,29,FALSE)</f>
        <v>#N/A</v>
      </c>
      <c r="I120" s="108" t="e">
        <f>VLOOKUP(G92,'POINTS SCORE'!$B$39:$AI$78,29,FALSE)</f>
        <v>#N/A</v>
      </c>
      <c r="J120" s="110">
        <v>28</v>
      </c>
      <c r="K120" s="191"/>
      <c r="L120" s="108">
        <f>VLOOKUP(K92,'POINTS SCORE'!$B$10:$AI$39,29,FALSE)</f>
        <v>0</v>
      </c>
      <c r="M120" s="108">
        <f>VLOOKUP(K92,'POINTS SCORE'!$B$39:$AI$78,29,FALSE)</f>
        <v>0</v>
      </c>
      <c r="N120" s="110">
        <v>28</v>
      </c>
      <c r="O120" s="191"/>
      <c r="P120" s="99">
        <f>VLOOKUP(O92,'POINTS SCORE'!$B$10:$AI$39,29,FALSE)</f>
        <v>0</v>
      </c>
      <c r="Q120" s="99">
        <f>VLOOKUP(O92,'POINTS SCORE'!$B$39:$AI$78,29,FALSE)</f>
        <v>0</v>
      </c>
      <c r="R120" s="102">
        <v>28</v>
      </c>
      <c r="S120" s="191"/>
      <c r="T120" s="99">
        <f>VLOOKUP(S92,'POINTS SCORE'!$B$10:$AI$39,29,FALSE)</f>
        <v>0</v>
      </c>
      <c r="U120" s="99">
        <f>VLOOKUP(S92,'POINTS SCORE'!$B$39:$AI$78,29,FALSE)</f>
        <v>0</v>
      </c>
      <c r="V120" s="102">
        <v>28</v>
      </c>
      <c r="W120" s="211"/>
      <c r="X120" s="212">
        <f>VLOOKUP(W92,'POINTS SCORE'!$B$10:$AI$39,29,FALSE)</f>
        <v>0</v>
      </c>
      <c r="Y120" s="103">
        <f>VLOOKUP(W92,'POINTS SCORE'!$B$39:$AI$78,29,FALSE)</f>
        <v>0</v>
      </c>
    </row>
    <row r="121" spans="2:25">
      <c r="B121" s="102">
        <v>29</v>
      </c>
      <c r="C121" s="191"/>
      <c r="D121" s="99">
        <f>VLOOKUP(C92,'POINTS SCORE'!$B$10:$AI$39,30,FALSE)</f>
        <v>0</v>
      </c>
      <c r="E121" s="108">
        <f>VLOOKUP(C92,'POINTS SCORE'!$B$39:$AI$78,30,FALSE)</f>
        <v>0</v>
      </c>
      <c r="F121" s="110">
        <v>29</v>
      </c>
      <c r="G121" s="191"/>
      <c r="H121" s="108" t="e">
        <f>VLOOKUP(G92,'POINTS SCORE'!$B$10:$AI$39,30,FALSE)</f>
        <v>#N/A</v>
      </c>
      <c r="I121" s="108" t="e">
        <f>VLOOKUP(G92,'POINTS SCORE'!$B$39:$AI$78,30,FALSE)</f>
        <v>#N/A</v>
      </c>
      <c r="J121" s="110">
        <v>29</v>
      </c>
      <c r="K121" s="191"/>
      <c r="L121" s="108">
        <f>VLOOKUP(K92,'POINTS SCORE'!$B$10:$AI$39,30,FALSE)</f>
        <v>0</v>
      </c>
      <c r="M121" s="108">
        <f>VLOOKUP(K92,'POINTS SCORE'!$B$39:$AI$78,30,FALSE)</f>
        <v>0</v>
      </c>
      <c r="N121" s="110">
        <v>29</v>
      </c>
      <c r="O121" s="191"/>
      <c r="P121" s="99">
        <f>VLOOKUP(O92,'POINTS SCORE'!$B$10:$AI$39,30,FALSE)</f>
        <v>0</v>
      </c>
      <c r="Q121" s="99">
        <f>VLOOKUP(O92,'POINTS SCORE'!$B$39:$AI$78,30,FALSE)</f>
        <v>0</v>
      </c>
      <c r="R121" s="102">
        <v>29</v>
      </c>
      <c r="S121" s="191"/>
      <c r="T121" s="99">
        <f>VLOOKUP(S92,'POINTS SCORE'!$B$10:$AI$39,30,FALSE)</f>
        <v>0</v>
      </c>
      <c r="U121" s="99">
        <f>VLOOKUP(S92,'POINTS SCORE'!$B$39:$AI$78,30,FALSE)</f>
        <v>0</v>
      </c>
      <c r="V121" s="102">
        <v>29</v>
      </c>
      <c r="W121" s="211"/>
      <c r="X121" s="212">
        <f>VLOOKUP(W92,'POINTS SCORE'!$B$10:$AI$39,30,FALSE)</f>
        <v>0</v>
      </c>
      <c r="Y121" s="103">
        <f>VLOOKUP(W92,'POINTS SCORE'!$B$39:$AI$78,30,FALSE)</f>
        <v>0</v>
      </c>
    </row>
    <row r="122" spans="2:25">
      <c r="B122" s="102">
        <v>30</v>
      </c>
      <c r="C122" s="191"/>
      <c r="D122" s="99">
        <f>VLOOKUP(C92,'POINTS SCORE'!$B$10:$AI$39,31,FALSE)</f>
        <v>0</v>
      </c>
      <c r="E122" s="108">
        <f>VLOOKUP(C92,'POINTS SCORE'!$B$39:$AI$78,31,FALSE)</f>
        <v>0</v>
      </c>
      <c r="F122" s="110">
        <v>30</v>
      </c>
      <c r="G122" s="191"/>
      <c r="H122" s="108" t="e">
        <f>VLOOKUP(G92,'POINTS SCORE'!$B$10:$AI$39,31,FALSE)</f>
        <v>#N/A</v>
      </c>
      <c r="I122" s="108" t="e">
        <f>VLOOKUP(G92,'POINTS SCORE'!$B$39:$AI$78,31,FALSE)</f>
        <v>#N/A</v>
      </c>
      <c r="J122" s="110">
        <v>30</v>
      </c>
      <c r="K122" s="191"/>
      <c r="L122" s="108">
        <f>VLOOKUP(K92,'POINTS SCORE'!$B$10:$AI$39,31,FALSE)</f>
        <v>0</v>
      </c>
      <c r="M122" s="108">
        <f>VLOOKUP(K92,'POINTS SCORE'!$B$39:$AI$78,31,FALSE)</f>
        <v>0</v>
      </c>
      <c r="N122" s="110">
        <v>30</v>
      </c>
      <c r="O122" s="191"/>
      <c r="P122" s="99">
        <f>VLOOKUP(O92,'POINTS SCORE'!$B$10:$AI$39,31,FALSE)</f>
        <v>0</v>
      </c>
      <c r="Q122" s="99">
        <f>VLOOKUP(O92,'POINTS SCORE'!$B$39:$AI$78,31,FALSE)</f>
        <v>0</v>
      </c>
      <c r="R122" s="102">
        <v>30</v>
      </c>
      <c r="S122" s="191"/>
      <c r="T122" s="99">
        <f>VLOOKUP(S92,'POINTS SCORE'!$B$10:$AI$39,31,FALSE)</f>
        <v>0</v>
      </c>
      <c r="U122" s="99">
        <f>VLOOKUP(S92,'POINTS SCORE'!$B$39:$AI$78,31,FALSE)</f>
        <v>0</v>
      </c>
      <c r="V122" s="102">
        <v>30</v>
      </c>
      <c r="W122" s="211"/>
      <c r="X122" s="212">
        <f>VLOOKUP(W92,'POINTS SCORE'!$B$10:$AI$39,31,FALSE)</f>
        <v>0</v>
      </c>
      <c r="Y122" s="103">
        <f>VLOOKUP(W92,'POINTS SCORE'!$B$39:$AI$78,31,FALSE)</f>
        <v>0</v>
      </c>
    </row>
    <row r="123" spans="2:25">
      <c r="B123" s="102" t="s">
        <v>149</v>
      </c>
      <c r="C123" s="191"/>
      <c r="D123" s="99">
        <f>VLOOKUP(C92,'POINTS SCORE'!$B$10:$AI$39,32,FALSE)</f>
        <v>7</v>
      </c>
      <c r="E123" s="108">
        <f>VLOOKUP(C92,'POINTS SCORE'!$B$39:$AI$78,32,FALSE)</f>
        <v>7</v>
      </c>
      <c r="F123" s="110" t="s">
        <v>149</v>
      </c>
      <c r="G123" s="191"/>
      <c r="H123" s="108" t="e">
        <f>VLOOKUP(G92,'POINTS SCORE'!$B$10:$AI$39,32,FALSE)</f>
        <v>#N/A</v>
      </c>
      <c r="I123" s="108" t="e">
        <f>VLOOKUP(G92,'POINTS SCORE'!$B$39:$AI$78,32,FALSE)</f>
        <v>#N/A</v>
      </c>
      <c r="J123" s="110" t="s">
        <v>149</v>
      </c>
      <c r="K123" s="191" t="s">
        <v>937</v>
      </c>
      <c r="L123" s="108">
        <f>VLOOKUP(K92,'POINTS SCORE'!$B$10:$AI$39,32,FALSE)</f>
        <v>7</v>
      </c>
      <c r="M123" s="108">
        <f>VLOOKUP(K92,'POINTS SCORE'!$B$39:$AI$78,32,FALSE)</f>
        <v>7</v>
      </c>
      <c r="N123" s="110" t="s">
        <v>149</v>
      </c>
      <c r="O123" s="191"/>
      <c r="P123" s="99">
        <f>VLOOKUP(O92,'POINTS SCORE'!$B$10:$AI$39,32,FALSE)</f>
        <v>7</v>
      </c>
      <c r="Q123" s="99">
        <f>VLOOKUP(O92,'POINTS SCORE'!$B$39:$AI$78,32,FALSE)</f>
        <v>7</v>
      </c>
      <c r="R123" s="102" t="s">
        <v>149</v>
      </c>
      <c r="S123" s="191"/>
      <c r="T123" s="99">
        <f>VLOOKUP(S92,'POINTS SCORE'!$B$10:$AI$39,32,FALSE)</f>
        <v>7</v>
      </c>
      <c r="U123" s="99">
        <f>VLOOKUP(S92,'POINTS SCORE'!$B$39:$AI$78,32,FALSE)</f>
        <v>7</v>
      </c>
      <c r="V123" s="102" t="s">
        <v>149</v>
      </c>
      <c r="W123" s="211"/>
      <c r="X123" s="212">
        <f>VLOOKUP(W92,'POINTS SCORE'!$B$10:$AI$39,32,FALSE)</f>
        <v>7</v>
      </c>
      <c r="Y123" s="103">
        <f>VLOOKUP(W92,'POINTS SCORE'!$B$39:$AI$78,32,FALSE)</f>
        <v>7</v>
      </c>
    </row>
    <row r="124" spans="2:25">
      <c r="B124" s="102" t="s">
        <v>149</v>
      </c>
      <c r="C124" s="191"/>
      <c r="D124" s="99">
        <f>VLOOKUP(C92,'POINTS SCORE'!$B$10:$AI$39,32,FALSE)</f>
        <v>7</v>
      </c>
      <c r="E124" s="108">
        <f>VLOOKUP(C92,'POINTS SCORE'!$B$39:$AI$78,32,FALSE)</f>
        <v>7</v>
      </c>
      <c r="F124" s="110" t="s">
        <v>149</v>
      </c>
      <c r="G124" s="191"/>
      <c r="H124" s="108" t="e">
        <f>VLOOKUP(G92,'POINTS SCORE'!$B$10:$AI$39,32,FALSE)</f>
        <v>#N/A</v>
      </c>
      <c r="I124" s="108" t="e">
        <f>VLOOKUP(G92,'POINTS SCORE'!$B$39:$AI$78,32,FALSE)</f>
        <v>#N/A</v>
      </c>
      <c r="J124" s="110" t="s">
        <v>149</v>
      </c>
      <c r="K124" s="191"/>
      <c r="L124" s="108">
        <f>VLOOKUP(K92,'POINTS SCORE'!$B$10:$AI$39,32,FALSE)</f>
        <v>7</v>
      </c>
      <c r="M124" s="108">
        <f>VLOOKUP(K92,'POINTS SCORE'!$B$39:$AI$78,32,FALSE)</f>
        <v>7</v>
      </c>
      <c r="N124" s="110" t="s">
        <v>149</v>
      </c>
      <c r="O124" s="191"/>
      <c r="P124" s="99">
        <f>VLOOKUP(O92,'POINTS SCORE'!$B$10:$AI$39,32,FALSE)</f>
        <v>7</v>
      </c>
      <c r="Q124" s="99">
        <f>VLOOKUP(O92,'POINTS SCORE'!$B$39:$AI$78,32,FALSE)</f>
        <v>7</v>
      </c>
      <c r="R124" s="102" t="s">
        <v>149</v>
      </c>
      <c r="S124" s="191"/>
      <c r="T124" s="99">
        <f>VLOOKUP(S92,'POINTS SCORE'!$B$10:$AI$39,32,FALSE)</f>
        <v>7</v>
      </c>
      <c r="U124" s="99">
        <f>VLOOKUP(S92,'POINTS SCORE'!$B$39:$AI$78,32,FALSE)</f>
        <v>7</v>
      </c>
      <c r="V124" s="102" t="s">
        <v>149</v>
      </c>
      <c r="W124" s="211"/>
      <c r="X124" s="212">
        <f>VLOOKUP(W92,'POINTS SCORE'!$B$10:$AI$39,32,FALSE)</f>
        <v>7</v>
      </c>
      <c r="Y124" s="103">
        <f>VLOOKUP(W92,'POINTS SCORE'!$B$39:$AI$78,32,FALSE)</f>
        <v>7</v>
      </c>
    </row>
    <row r="125" spans="2:25">
      <c r="B125" s="102" t="s">
        <v>149</v>
      </c>
      <c r="C125" s="191"/>
      <c r="D125" s="99">
        <f>VLOOKUP(C92,'POINTS SCORE'!$B$10:$AI$39,32,FALSE)</f>
        <v>7</v>
      </c>
      <c r="E125" s="108">
        <f>VLOOKUP(C92,'POINTS SCORE'!$B$39:$AI$78,32,FALSE)</f>
        <v>7</v>
      </c>
      <c r="F125" s="110" t="s">
        <v>149</v>
      </c>
      <c r="G125" s="191"/>
      <c r="H125" s="108" t="e">
        <f>VLOOKUP(G92,'POINTS SCORE'!$B$10:$AI$39,32,FALSE)</f>
        <v>#N/A</v>
      </c>
      <c r="I125" s="108" t="e">
        <f>VLOOKUP(G92,'POINTS SCORE'!$B$39:$AI$78,32,FALSE)</f>
        <v>#N/A</v>
      </c>
      <c r="J125" s="110" t="s">
        <v>149</v>
      </c>
      <c r="K125" s="191"/>
      <c r="L125" s="108">
        <f>VLOOKUP(K92,'POINTS SCORE'!$B$10:$AI$39,32,FALSE)</f>
        <v>7</v>
      </c>
      <c r="M125" s="108">
        <f>VLOOKUP(K92,'POINTS SCORE'!$B$39:$AI$78,32,FALSE)</f>
        <v>7</v>
      </c>
      <c r="N125" s="110" t="s">
        <v>149</v>
      </c>
      <c r="O125" s="191"/>
      <c r="P125" s="99">
        <f>VLOOKUP(O92,'POINTS SCORE'!$B$10:$AI$39,32,FALSE)</f>
        <v>7</v>
      </c>
      <c r="Q125" s="99">
        <f>VLOOKUP(O92,'POINTS SCORE'!$B$39:$AI$78,32,FALSE)</f>
        <v>7</v>
      </c>
      <c r="R125" s="102" t="s">
        <v>149</v>
      </c>
      <c r="S125" s="191"/>
      <c r="T125" s="99">
        <f>VLOOKUP(S92,'POINTS SCORE'!$B$10:$AI$39,32,FALSE)</f>
        <v>7</v>
      </c>
      <c r="U125" s="99">
        <f>VLOOKUP(S92,'POINTS SCORE'!$B$39:$AI$78,32,FALSE)</f>
        <v>7</v>
      </c>
      <c r="V125" s="102" t="s">
        <v>149</v>
      </c>
      <c r="W125" s="211"/>
      <c r="X125" s="212">
        <f>VLOOKUP(W92,'POINTS SCORE'!$B$10:$AI$39,32,FALSE)</f>
        <v>7</v>
      </c>
      <c r="Y125" s="103">
        <f>VLOOKUP(W92,'POINTS SCORE'!$B$39:$AI$78,32,FALSE)</f>
        <v>7</v>
      </c>
    </row>
    <row r="126" spans="2:25">
      <c r="B126" s="102" t="s">
        <v>149</v>
      </c>
      <c r="C126" s="191"/>
      <c r="D126" s="99">
        <f>VLOOKUP(C92,'POINTS SCORE'!$B$10:$AI$39,32,FALSE)</f>
        <v>7</v>
      </c>
      <c r="E126" s="108">
        <f>VLOOKUP(C92,'POINTS SCORE'!$B$39:$AI$78,32,FALSE)</f>
        <v>7</v>
      </c>
      <c r="F126" s="110" t="s">
        <v>149</v>
      </c>
      <c r="G126" s="191"/>
      <c r="H126" s="108" t="e">
        <f>VLOOKUP(G92,'POINTS SCORE'!$B$10:$AI$39,32,FALSE)</f>
        <v>#N/A</v>
      </c>
      <c r="I126" s="108" t="e">
        <f>VLOOKUP(G92,'POINTS SCORE'!$B$39:$AI$78,32,FALSE)</f>
        <v>#N/A</v>
      </c>
      <c r="J126" s="110" t="s">
        <v>149</v>
      </c>
      <c r="K126" s="191"/>
      <c r="L126" s="108">
        <f>VLOOKUP(K92,'POINTS SCORE'!$B$10:$AI$39,32,FALSE)</f>
        <v>7</v>
      </c>
      <c r="M126" s="108">
        <f>VLOOKUP(K92,'POINTS SCORE'!$B$39:$AI$78,32,FALSE)</f>
        <v>7</v>
      </c>
      <c r="N126" s="110" t="s">
        <v>149</v>
      </c>
      <c r="O126" s="191"/>
      <c r="P126" s="99">
        <f>VLOOKUP(O92,'POINTS SCORE'!$B$10:$AI$39,32,FALSE)</f>
        <v>7</v>
      </c>
      <c r="Q126" s="99">
        <f>VLOOKUP(O92,'POINTS SCORE'!$B$39:$AI$78,32,FALSE)</f>
        <v>7</v>
      </c>
      <c r="R126" s="102" t="s">
        <v>149</v>
      </c>
      <c r="S126" s="191"/>
      <c r="T126" s="99">
        <f>VLOOKUP(S92,'POINTS SCORE'!$B$10:$AI$39,32,FALSE)</f>
        <v>7</v>
      </c>
      <c r="U126" s="99">
        <f>VLOOKUP(S92,'POINTS SCORE'!$B$39:$AI$78,32,FALSE)</f>
        <v>7</v>
      </c>
      <c r="V126" s="102" t="s">
        <v>149</v>
      </c>
      <c r="W126" s="211"/>
      <c r="X126" s="212">
        <f>VLOOKUP(W92,'POINTS SCORE'!$B$10:$AI$39,32,FALSE)</f>
        <v>7</v>
      </c>
      <c r="Y126" s="103">
        <f>VLOOKUP(W92,'POINTS SCORE'!$B$39:$AI$78,32,FALSE)</f>
        <v>7</v>
      </c>
    </row>
    <row r="127" spans="2:25">
      <c r="B127" s="102" t="s">
        <v>149</v>
      </c>
      <c r="C127" s="191"/>
      <c r="D127" s="99">
        <f>VLOOKUP(C92,'POINTS SCORE'!$B$10:$AI$39,32,FALSE)</f>
        <v>7</v>
      </c>
      <c r="E127" s="108">
        <f>VLOOKUP(C92,'POINTS SCORE'!$B$39:$AI$78,32,FALSE)</f>
        <v>7</v>
      </c>
      <c r="F127" s="110" t="s">
        <v>149</v>
      </c>
      <c r="G127" s="191"/>
      <c r="H127" s="108" t="e">
        <f>VLOOKUP(G92,'POINTS SCORE'!$B$10:$AI$39,32,FALSE)</f>
        <v>#N/A</v>
      </c>
      <c r="I127" s="108" t="e">
        <f>VLOOKUP(G92,'POINTS SCORE'!$B$39:$AI$78,32,FALSE)</f>
        <v>#N/A</v>
      </c>
      <c r="J127" s="110" t="s">
        <v>149</v>
      </c>
      <c r="K127" s="191"/>
      <c r="L127" s="108">
        <f>VLOOKUP(K92,'POINTS SCORE'!$B$10:$AI$39,32,FALSE)</f>
        <v>7</v>
      </c>
      <c r="M127" s="108">
        <f>VLOOKUP(K92,'POINTS SCORE'!$B$39:$AI$78,32,FALSE)</f>
        <v>7</v>
      </c>
      <c r="N127" s="110" t="s">
        <v>149</v>
      </c>
      <c r="O127" s="191"/>
      <c r="P127" s="99">
        <f>VLOOKUP(O92,'POINTS SCORE'!$B$10:$AI$39,32,FALSE)</f>
        <v>7</v>
      </c>
      <c r="Q127" s="99">
        <f>VLOOKUP(O92,'POINTS SCORE'!$B$39:$AI$78,32,FALSE)</f>
        <v>7</v>
      </c>
      <c r="R127" s="102" t="s">
        <v>149</v>
      </c>
      <c r="S127" s="191"/>
      <c r="T127" s="99">
        <f>VLOOKUP(S92,'POINTS SCORE'!$B$10:$AI$39,32,FALSE)</f>
        <v>7</v>
      </c>
      <c r="U127" s="99">
        <f>VLOOKUP(S92,'POINTS SCORE'!$B$39:$AI$78,32,FALSE)</f>
        <v>7</v>
      </c>
      <c r="V127" s="102" t="s">
        <v>149</v>
      </c>
      <c r="W127" s="211"/>
      <c r="X127" s="212">
        <f>VLOOKUP(W92,'POINTS SCORE'!$B$10:$AI$39,32,FALSE)</f>
        <v>7</v>
      </c>
      <c r="Y127" s="103">
        <f>VLOOKUP(W92,'POINTS SCORE'!$B$39:$AI$78,32,FALSE)</f>
        <v>7</v>
      </c>
    </row>
    <row r="128" spans="2:25">
      <c r="B128" s="102" t="s">
        <v>149</v>
      </c>
      <c r="C128" s="191"/>
      <c r="D128" s="99">
        <f>VLOOKUP(C92,'POINTS SCORE'!$B$10:$AI$39,32,FALSE)</f>
        <v>7</v>
      </c>
      <c r="E128" s="108">
        <f>VLOOKUP(C92,'POINTS SCORE'!$B$39:$AI$78,32,FALSE)</f>
        <v>7</v>
      </c>
      <c r="F128" s="110" t="s">
        <v>149</v>
      </c>
      <c r="G128" s="191"/>
      <c r="H128" s="108" t="e">
        <f>VLOOKUP(G92,'POINTS SCORE'!$B$10:$AI$39,32,FALSE)</f>
        <v>#N/A</v>
      </c>
      <c r="I128" s="108" t="e">
        <f>VLOOKUP(G92,'POINTS SCORE'!$B$39:$AI$78,32,FALSE)</f>
        <v>#N/A</v>
      </c>
      <c r="J128" s="110" t="s">
        <v>149</v>
      </c>
      <c r="K128" s="191"/>
      <c r="L128" s="108">
        <f>VLOOKUP(K92,'POINTS SCORE'!$B$10:$AI$39,32,FALSE)</f>
        <v>7</v>
      </c>
      <c r="M128" s="108">
        <f>VLOOKUP(K92,'POINTS SCORE'!$B$39:$AI$78,32,FALSE)</f>
        <v>7</v>
      </c>
      <c r="N128" s="110" t="s">
        <v>149</v>
      </c>
      <c r="O128" s="191"/>
      <c r="P128" s="99">
        <f>VLOOKUP(O92,'POINTS SCORE'!$B$10:$AI$39,32,FALSE)</f>
        <v>7</v>
      </c>
      <c r="Q128" s="99">
        <f>VLOOKUP(O92,'POINTS SCORE'!$B$39:$AI$78,32,FALSE)</f>
        <v>7</v>
      </c>
      <c r="R128" s="102" t="s">
        <v>149</v>
      </c>
      <c r="S128" s="191"/>
      <c r="T128" s="99">
        <f>VLOOKUP(S92,'POINTS SCORE'!$B$10:$AI$39,32,FALSE)</f>
        <v>7</v>
      </c>
      <c r="U128" s="99">
        <f>VLOOKUP(S92,'POINTS SCORE'!$B$39:$AI$78,32,FALSE)</f>
        <v>7</v>
      </c>
      <c r="V128" s="102" t="s">
        <v>149</v>
      </c>
      <c r="W128" s="211"/>
      <c r="X128" s="212">
        <f>VLOOKUP(W92,'POINTS SCORE'!$B$10:$AI$39,32,FALSE)</f>
        <v>7</v>
      </c>
      <c r="Y128" s="103">
        <f>VLOOKUP(W92,'POINTS SCORE'!$B$39:$AI$78,32,FALSE)</f>
        <v>7</v>
      </c>
    </row>
    <row r="129" spans="2:25">
      <c r="B129" s="102" t="s">
        <v>149</v>
      </c>
      <c r="C129" s="191"/>
      <c r="D129" s="99">
        <f>VLOOKUP(C92,'POINTS SCORE'!$B$10:$AI$39,32,FALSE)</f>
        <v>7</v>
      </c>
      <c r="E129" s="108">
        <f>VLOOKUP(C92,'POINTS SCORE'!$B$39:$AI$78,33,FALSE)</f>
        <v>7</v>
      </c>
      <c r="F129" s="110" t="s">
        <v>150</v>
      </c>
      <c r="G129" s="191"/>
      <c r="H129" s="108" t="e">
        <f>VLOOKUP(G92,'POINTS SCORE'!$B$10:$AI$39,33,FALSE)</f>
        <v>#N/A</v>
      </c>
      <c r="I129" s="108" t="e">
        <f>VLOOKUP(G92,'POINTS SCORE'!$B$39:$AI$78,33,FALSE)</f>
        <v>#N/A</v>
      </c>
      <c r="J129" s="110" t="s">
        <v>150</v>
      </c>
      <c r="K129" s="191"/>
      <c r="L129" s="108">
        <f>VLOOKUP(K92,'POINTS SCORE'!$B$10:$AI$39,33,FALSE)</f>
        <v>7</v>
      </c>
      <c r="M129" s="108">
        <f>VLOOKUP(K92,'POINTS SCORE'!$B$39:$AI$78,33,FALSE)</f>
        <v>7</v>
      </c>
      <c r="N129" s="110" t="s">
        <v>150</v>
      </c>
      <c r="O129" s="191"/>
      <c r="P129" s="99">
        <f>VLOOKUP(O92,'POINTS SCORE'!$B$10:$AI$39,33,FALSE)</f>
        <v>7</v>
      </c>
      <c r="Q129" s="99">
        <f>VLOOKUP(O92,'POINTS SCORE'!$B$39:$AI$78,33,FALSE)</f>
        <v>7</v>
      </c>
      <c r="R129" s="102" t="s">
        <v>150</v>
      </c>
      <c r="S129" s="191"/>
      <c r="T129" s="99">
        <f>VLOOKUP(S92,'POINTS SCORE'!$B$10:$AI$39,33,FALSE)</f>
        <v>7</v>
      </c>
      <c r="U129" s="99">
        <f>VLOOKUP(S92,'POINTS SCORE'!$B$39:$AI$78,33,FALSE)</f>
        <v>7</v>
      </c>
      <c r="V129" s="102" t="s">
        <v>150</v>
      </c>
      <c r="W129" s="211"/>
      <c r="X129" s="212">
        <f>VLOOKUP(W92,'POINTS SCORE'!$B$10:$AI$39,33,FALSE)</f>
        <v>7</v>
      </c>
      <c r="Y129" s="103">
        <f>VLOOKUP(W92,'POINTS SCORE'!$B$39:$AI$78,33,FALSE)</f>
        <v>7</v>
      </c>
    </row>
    <row r="130" spans="2:25">
      <c r="B130" s="102" t="s">
        <v>150</v>
      </c>
      <c r="C130" s="191"/>
      <c r="D130" s="99">
        <f>VLOOKUP(C92,'POINTS SCORE'!$B$10:$AI$39,33,FALSE)</f>
        <v>7</v>
      </c>
      <c r="E130" s="108">
        <f>VLOOKUP(C92,'POINTS SCORE'!$B$39:$AI$78,33,FALSE)</f>
        <v>7</v>
      </c>
      <c r="F130" s="110" t="s">
        <v>150</v>
      </c>
      <c r="G130" s="191"/>
      <c r="H130" s="108" t="e">
        <f>VLOOKUP(G92,'POINTS SCORE'!$B$10:$AI$39,33,FALSE)</f>
        <v>#N/A</v>
      </c>
      <c r="I130" s="108" t="e">
        <f>VLOOKUP(G92,'POINTS SCORE'!$B$39:$AI$78,33,FALSE)</f>
        <v>#N/A</v>
      </c>
      <c r="J130" s="110" t="s">
        <v>150</v>
      </c>
      <c r="K130" s="191"/>
      <c r="L130" s="108">
        <f>VLOOKUP(K92,'POINTS SCORE'!$B$10:$AI$39,33,FALSE)</f>
        <v>7</v>
      </c>
      <c r="M130" s="108">
        <f>VLOOKUP(K92,'POINTS SCORE'!$B$39:$AI$78,33,FALSE)</f>
        <v>7</v>
      </c>
      <c r="N130" s="110" t="s">
        <v>150</v>
      </c>
      <c r="O130" s="191"/>
      <c r="P130" s="99">
        <f>VLOOKUP(O92,'POINTS SCORE'!$B$10:$AI$39,33,FALSE)</f>
        <v>7</v>
      </c>
      <c r="Q130" s="99">
        <f>VLOOKUP(O92,'POINTS SCORE'!$B$39:$AI$78,33,FALSE)</f>
        <v>7</v>
      </c>
      <c r="R130" s="102" t="s">
        <v>150</v>
      </c>
      <c r="S130" s="191"/>
      <c r="T130" s="99">
        <f>VLOOKUP(S92,'POINTS SCORE'!$B$10:$AI$39,33,FALSE)</f>
        <v>7</v>
      </c>
      <c r="U130" s="99">
        <f>VLOOKUP(S92,'POINTS SCORE'!$B$39:$AI$78,33,FALSE)</f>
        <v>7</v>
      </c>
      <c r="V130" s="102" t="s">
        <v>150</v>
      </c>
      <c r="W130" s="211"/>
      <c r="X130" s="212">
        <f>VLOOKUP(W92,'POINTS SCORE'!$B$10:$AI$39,33,FALSE)</f>
        <v>7</v>
      </c>
      <c r="Y130" s="103">
        <f>VLOOKUP(W92,'POINTS SCORE'!$B$39:$AI$78,33,FALSE)</f>
        <v>7</v>
      </c>
    </row>
    <row r="131" spans="2:25">
      <c r="B131" s="102" t="s">
        <v>150</v>
      </c>
      <c r="C131" s="191"/>
      <c r="D131" s="99">
        <f>VLOOKUP(C92,'POINTS SCORE'!$B$10:$AI$39,33,FALSE)</f>
        <v>7</v>
      </c>
      <c r="E131" s="108">
        <f>VLOOKUP(C92,'POINTS SCORE'!$B$39:$AI$78,33,FALSE)</f>
        <v>7</v>
      </c>
      <c r="F131" s="110" t="s">
        <v>150</v>
      </c>
      <c r="G131" s="191"/>
      <c r="H131" s="108" t="e">
        <f>VLOOKUP(G92,'POINTS SCORE'!$B$10:$AI$39,33,FALSE)</f>
        <v>#N/A</v>
      </c>
      <c r="I131" s="108" t="e">
        <f>VLOOKUP(G92,'POINTS SCORE'!$B$39:$AI$78,33,FALSE)</f>
        <v>#N/A</v>
      </c>
      <c r="J131" s="110" t="s">
        <v>150</v>
      </c>
      <c r="K131" s="191"/>
      <c r="L131" s="108">
        <f>VLOOKUP(K92,'POINTS SCORE'!$B$10:$AI$39,33,FALSE)</f>
        <v>7</v>
      </c>
      <c r="M131" s="108">
        <f>VLOOKUP(K92,'POINTS SCORE'!$B$39:$AI$78,33,FALSE)</f>
        <v>7</v>
      </c>
      <c r="N131" s="110" t="s">
        <v>150</v>
      </c>
      <c r="O131" s="191"/>
      <c r="P131" s="99">
        <f>VLOOKUP(O92,'POINTS SCORE'!$B$10:$AI$39,33,FALSE)</f>
        <v>7</v>
      </c>
      <c r="Q131" s="99">
        <f>VLOOKUP(O92,'POINTS SCORE'!$B$39:$AI$78,33,FALSE)</f>
        <v>7</v>
      </c>
      <c r="R131" s="102" t="s">
        <v>150</v>
      </c>
      <c r="S131" s="191"/>
      <c r="T131" s="99">
        <f>VLOOKUP(S92,'POINTS SCORE'!$B$10:$AI$39,33,FALSE)</f>
        <v>7</v>
      </c>
      <c r="U131" s="99">
        <f>VLOOKUP(S92,'POINTS SCORE'!$B$39:$AI$78,33,FALSE)</f>
        <v>7</v>
      </c>
      <c r="V131" s="102" t="s">
        <v>150</v>
      </c>
      <c r="W131" s="211"/>
      <c r="X131" s="212">
        <f>VLOOKUP(W92,'POINTS SCORE'!$B$10:$AI$39,33,FALSE)</f>
        <v>7</v>
      </c>
      <c r="Y131" s="103">
        <f>VLOOKUP(W92,'POINTS SCORE'!$B$39:$AI$78,33,FALSE)</f>
        <v>7</v>
      </c>
    </row>
    <row r="132" spans="2:25">
      <c r="B132" s="102" t="s">
        <v>151</v>
      </c>
      <c r="C132" s="191"/>
      <c r="D132" s="99">
        <f>VLOOKUP(C92,'POINTS SCORE'!$B$10:$AI$39,34,FALSE)</f>
        <v>0</v>
      </c>
      <c r="E132" s="108">
        <f>VLOOKUP(C92,'POINTS SCORE'!$B$39:$AI$78,34,FALSE)</f>
        <v>0</v>
      </c>
      <c r="F132" s="110" t="s">
        <v>151</v>
      </c>
      <c r="G132" s="191"/>
      <c r="H132" s="108" t="e">
        <f>VLOOKUP(G92,'POINTS SCORE'!$B$10:$AI$39,34,FALSE)</f>
        <v>#N/A</v>
      </c>
      <c r="I132" s="108" t="e">
        <f>VLOOKUP(G92,'POINTS SCORE'!$B$39:$AI$78,34,FALSE)</f>
        <v>#N/A</v>
      </c>
      <c r="J132" s="110" t="s">
        <v>151</v>
      </c>
      <c r="K132" s="191"/>
      <c r="L132" s="108">
        <f>VLOOKUP(K92,'POINTS SCORE'!$B$10:$AI$39,34,FALSE)</f>
        <v>0</v>
      </c>
      <c r="M132" s="108">
        <f>VLOOKUP(K92,'POINTS SCORE'!$B$39:$AI$78,34,FALSE)</f>
        <v>0</v>
      </c>
      <c r="N132" s="110" t="s">
        <v>151</v>
      </c>
      <c r="O132" s="191"/>
      <c r="P132" s="99">
        <f>VLOOKUP(O92,'POINTS SCORE'!$B$10:$AI$39,34,FALSE)</f>
        <v>0</v>
      </c>
      <c r="Q132" s="99">
        <f>VLOOKUP(O92,'POINTS SCORE'!$B$39:$AI$78,34,FALSE)</f>
        <v>0</v>
      </c>
      <c r="R132" s="102" t="s">
        <v>151</v>
      </c>
      <c r="S132" s="191"/>
      <c r="T132" s="99">
        <f>VLOOKUP(S92,'POINTS SCORE'!$B$10:$AI$39,34,FALSE)</f>
        <v>0</v>
      </c>
      <c r="U132" s="99">
        <f>VLOOKUP(S92,'POINTS SCORE'!$B$39:$AI$78,34,FALSE)</f>
        <v>0</v>
      </c>
      <c r="V132" s="102" t="s">
        <v>151</v>
      </c>
      <c r="W132" s="211"/>
      <c r="X132" s="212">
        <f>VLOOKUP(W92,'POINTS SCORE'!$B$10:$AI$39,34,FALSE)</f>
        <v>0</v>
      </c>
      <c r="Y132" s="103">
        <f>VLOOKUP(W92,'POINTS SCORE'!$B$39:$AI$78,34,FALSE)</f>
        <v>0</v>
      </c>
    </row>
    <row r="133" spans="2:25">
      <c r="B133" s="102" t="s">
        <v>151</v>
      </c>
      <c r="C133" s="191"/>
      <c r="D133" s="99">
        <f>VLOOKUP(C92,'POINTS SCORE'!$B$10:$AI$39,34,FALSE)</f>
        <v>0</v>
      </c>
      <c r="E133" s="108">
        <f>VLOOKUP(C92,'POINTS SCORE'!$B$39:$AI$78,34,FALSE)</f>
        <v>0</v>
      </c>
      <c r="F133" s="110" t="s">
        <v>151</v>
      </c>
      <c r="G133" s="191"/>
      <c r="H133" s="108" t="e">
        <f>VLOOKUP(G92,'POINTS SCORE'!$B$10:$AI$39,34,FALSE)</f>
        <v>#N/A</v>
      </c>
      <c r="I133" s="108" t="e">
        <f>VLOOKUP(G92,'POINTS SCORE'!$B$39:$AI$78,34,FALSE)</f>
        <v>#N/A</v>
      </c>
      <c r="J133" s="110" t="s">
        <v>151</v>
      </c>
      <c r="K133" s="191"/>
      <c r="L133" s="108">
        <f>VLOOKUP(K92,'POINTS SCORE'!$B$10:$AI$39,34,FALSE)</f>
        <v>0</v>
      </c>
      <c r="M133" s="108">
        <f>VLOOKUP(K92,'POINTS SCORE'!$B$39:$AI$78,34,FALSE)</f>
        <v>0</v>
      </c>
      <c r="N133" s="110" t="s">
        <v>151</v>
      </c>
      <c r="O133" s="191"/>
      <c r="P133" s="99">
        <f>VLOOKUP(O92,'POINTS SCORE'!$B$10:$AI$39,34,FALSE)</f>
        <v>0</v>
      </c>
      <c r="Q133" s="99">
        <f>VLOOKUP(O92,'POINTS SCORE'!$B$39:$AI$78,34,FALSE)</f>
        <v>0</v>
      </c>
      <c r="R133" s="102" t="s">
        <v>151</v>
      </c>
      <c r="S133" s="191"/>
      <c r="T133" s="99">
        <f>VLOOKUP(S92,'POINTS SCORE'!$B$10:$AI$39,34,FALSE)</f>
        <v>0</v>
      </c>
      <c r="U133" s="99">
        <f>VLOOKUP(S92,'POINTS SCORE'!$B$39:$AI$78,34,FALSE)</f>
        <v>0</v>
      </c>
      <c r="V133" s="102" t="s">
        <v>151</v>
      </c>
      <c r="W133" s="211"/>
      <c r="X133" s="212">
        <f>VLOOKUP(W92,'POINTS SCORE'!$B$10:$AI$39,34,FALSE)</f>
        <v>0</v>
      </c>
      <c r="Y133" s="103">
        <f>VLOOKUP(W92,'POINTS SCORE'!$B$39:$AI$78,34,FALSE)</f>
        <v>0</v>
      </c>
    </row>
    <row r="134" spans="2:25">
      <c r="B134" s="102" t="s">
        <v>151</v>
      </c>
      <c r="C134" s="191"/>
      <c r="D134" s="99">
        <f>VLOOKUP(C92,'POINTS SCORE'!$B$10:$AI$39,34,FALSE)</f>
        <v>0</v>
      </c>
      <c r="E134" s="108">
        <f>VLOOKUP(C92,'POINTS SCORE'!$B$39:$AI$78,34,FALSE)</f>
        <v>0</v>
      </c>
      <c r="F134" s="110" t="s">
        <v>151</v>
      </c>
      <c r="G134" s="191"/>
      <c r="H134" s="108" t="e">
        <f>VLOOKUP(G92,'POINTS SCORE'!$B$10:$AI$39,34,FALSE)</f>
        <v>#N/A</v>
      </c>
      <c r="I134" s="108" t="e">
        <f>VLOOKUP(G92,'POINTS SCORE'!$B$39:$AI$78,34,FALSE)</f>
        <v>#N/A</v>
      </c>
      <c r="J134" s="110" t="s">
        <v>151</v>
      </c>
      <c r="K134" s="191"/>
      <c r="L134" s="108">
        <f>VLOOKUP(K92,'POINTS SCORE'!$B$10:$AI$39,34,FALSE)</f>
        <v>0</v>
      </c>
      <c r="M134" s="108">
        <f>VLOOKUP(K92,'POINTS SCORE'!$B$39:$AI$78,34,FALSE)</f>
        <v>0</v>
      </c>
      <c r="N134" s="110" t="s">
        <v>151</v>
      </c>
      <c r="O134" s="191"/>
      <c r="P134" s="99">
        <f>VLOOKUP(O92,'POINTS SCORE'!$B$10:$AI$39,34,FALSE)</f>
        <v>0</v>
      </c>
      <c r="Q134" s="99">
        <f>VLOOKUP(O92,'POINTS SCORE'!$B$39:$AI$78,34,FALSE)</f>
        <v>0</v>
      </c>
      <c r="R134" s="102" t="s">
        <v>151</v>
      </c>
      <c r="S134" s="191"/>
      <c r="T134" s="99">
        <f>VLOOKUP(S92,'POINTS SCORE'!$B$10:$AI$39,34,FALSE)</f>
        <v>0</v>
      </c>
      <c r="U134" s="99">
        <f>VLOOKUP(S92,'POINTS SCORE'!$B$39:$AI$78,34,FALSE)</f>
        <v>0</v>
      </c>
      <c r="V134" s="102" t="s">
        <v>151</v>
      </c>
      <c r="W134" s="211"/>
      <c r="X134" s="212">
        <f>VLOOKUP(W92,'POINTS SCORE'!$B$10:$AI$39,34,FALSE)</f>
        <v>0</v>
      </c>
      <c r="Y134" s="103">
        <f>VLOOKUP(W92,'POINTS SCORE'!$B$39:$AI$78,34,FALSE)</f>
        <v>0</v>
      </c>
    </row>
    <row r="135" spans="2:25">
      <c r="B135" s="102"/>
      <c r="F135" s="110"/>
      <c r="I135" s="109"/>
      <c r="J135" s="110"/>
      <c r="M135" s="109"/>
      <c r="N135" s="110"/>
      <c r="Q135" s="103"/>
      <c r="R135" s="102"/>
      <c r="U135" s="103"/>
      <c r="V135" s="102"/>
      <c r="W135" s="212"/>
      <c r="X135" s="212"/>
      <c r="Y135" s="103"/>
    </row>
    <row r="136" spans="2:25" ht="13.5" thickBot="1">
      <c r="B136" s="145"/>
      <c r="C136" s="146"/>
      <c r="D136" s="146"/>
      <c r="E136" s="162"/>
      <c r="F136" s="165"/>
      <c r="G136" s="162"/>
      <c r="H136" s="162"/>
      <c r="I136" s="161"/>
      <c r="J136" s="165"/>
      <c r="K136" s="162"/>
      <c r="L136" s="162"/>
      <c r="M136" s="161"/>
      <c r="N136" s="165"/>
      <c r="O136" s="162"/>
      <c r="P136" s="146"/>
      <c r="Q136" s="150"/>
      <c r="R136" s="145"/>
      <c r="S136" s="146"/>
      <c r="T136" s="146"/>
      <c r="U136" s="150"/>
      <c r="V136" s="145"/>
      <c r="W136" s="146"/>
      <c r="X136" s="146"/>
      <c r="Y136" s="150"/>
    </row>
  </sheetData>
  <autoFilter ref="A5:K84"/>
  <mergeCells count="8">
    <mergeCell ref="V89:Y89"/>
    <mergeCell ref="F2:G2"/>
    <mergeCell ref="B89:E89"/>
    <mergeCell ref="F89:I89"/>
    <mergeCell ref="J89:M89"/>
    <mergeCell ref="N89:Q89"/>
    <mergeCell ref="R89:U89"/>
    <mergeCell ref="B2:C2"/>
  </mergeCells>
  <phoneticPr fontId="62" type="noConversion"/>
  <pageMargins left="0.74803149606299213" right="0.74803149606299213" top="0.98425196850393704" bottom="0.98425196850393704" header="0.51181102362204722" footer="0.51181102362204722"/>
  <pageSetup paperSize="9" scale="5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E537CF05-3819-41EE-8044-2B768C868264}">
            <xm:f>VLOOKUP(C93,'Club Member Export'!$D:$D,1,FALSE)=C93</xm:f>
            <x14:dxf>
              <fill>
                <patternFill>
                  <bgColor rgb="FFFFFF00"/>
                </patternFill>
              </fill>
            </x14:dxf>
          </x14:cfRule>
          <xm:sqref>C93:C134 G93:G134 K93:K134 O93:O134 S93:S134 W93:W134</xm:sqref>
        </x14:conditionalFormatting>
      </x14:conditionalFormattings>
    </ext>
  </extLst>
</worksheet>
</file>

<file path=xl/worksheets/sheet18.xml><?xml version="1.0" encoding="utf-8"?>
<worksheet xmlns="http://schemas.openxmlformats.org/spreadsheetml/2006/main" xmlns:r="http://schemas.openxmlformats.org/officeDocument/2006/relationships">
  <sheetPr>
    <tabColor theme="4" tint="-0.249977111117893"/>
    <pageSetUpPr fitToPage="1"/>
  </sheetPr>
  <dimension ref="A1:Y136"/>
  <sheetViews>
    <sheetView workbookViewId="0">
      <selection activeCell="A6" sqref="A6"/>
    </sheetView>
  </sheetViews>
  <sheetFormatPr defaultColWidth="8.85546875" defaultRowHeight="12.75"/>
  <cols>
    <col min="1" max="1" width="19.5703125" style="218" bestFit="1" customWidth="1"/>
    <col min="2" max="2" width="15.5703125" style="99" customWidth="1"/>
    <col min="3" max="3" width="24.140625" style="99" customWidth="1"/>
    <col min="4" max="4" width="19.42578125" style="99" bestFit="1" customWidth="1"/>
    <col min="5" max="5" width="24.7109375" style="108" bestFit="1" customWidth="1"/>
    <col min="6" max="13" width="19.140625" style="108" customWidth="1"/>
    <col min="14" max="15" width="14.5703125" style="108" customWidth="1"/>
    <col min="16" max="16" width="12.5703125" style="99" customWidth="1"/>
    <col min="17" max="17" width="18.85546875" style="99" bestFit="1" customWidth="1"/>
    <col min="18" max="18" width="12.5703125" style="99" customWidth="1"/>
    <col min="19" max="19" width="15.28515625" style="99" bestFit="1" customWidth="1"/>
    <col min="20" max="20" width="12.5703125" style="99" customWidth="1"/>
    <col min="21" max="21" width="18.85546875" style="99" bestFit="1" customWidth="1"/>
    <col min="22" max="22" width="12.5703125" style="99" customWidth="1"/>
    <col min="23" max="23" width="16" style="99" bestFit="1" customWidth="1"/>
    <col min="24" max="24" width="12.5703125" style="99" customWidth="1"/>
    <col min="25" max="25" width="18.85546875" style="99" bestFit="1" customWidth="1"/>
    <col min="26" max="37" width="12.5703125" style="99" customWidth="1"/>
    <col min="38" max="16384" width="8.85546875" style="99"/>
  </cols>
  <sheetData>
    <row r="1" spans="1:15" ht="15" customHeight="1"/>
    <row r="2" spans="1:15" ht="19.5">
      <c r="A2" s="223" t="s">
        <v>6</v>
      </c>
      <c r="B2" s="243" t="s">
        <v>32</v>
      </c>
      <c r="C2" s="243"/>
      <c r="F2" s="244"/>
      <c r="G2" s="244"/>
    </row>
    <row r="3" spans="1:15" ht="15" customHeight="1"/>
    <row r="4" spans="1:15" ht="15" customHeight="1">
      <c r="B4" s="10"/>
      <c r="D4" s="138"/>
    </row>
    <row r="5" spans="1:15" s="104" customFormat="1" ht="15" customHeight="1">
      <c r="A5" s="107" t="s">
        <v>1252</v>
      </c>
      <c r="B5" s="107" t="s">
        <v>9</v>
      </c>
      <c r="C5" s="70" t="s">
        <v>8</v>
      </c>
      <c r="D5" s="70" t="s">
        <v>5</v>
      </c>
      <c r="E5" s="107" t="s">
        <v>10</v>
      </c>
      <c r="F5" s="151" t="s">
        <v>152</v>
      </c>
      <c r="G5" s="152" t="s">
        <v>153</v>
      </c>
      <c r="H5" s="153" t="s">
        <v>51</v>
      </c>
      <c r="I5" s="159" t="s">
        <v>154</v>
      </c>
      <c r="J5" s="155" t="s">
        <v>155</v>
      </c>
      <c r="K5" s="160" t="s">
        <v>156</v>
      </c>
    </row>
    <row r="6" spans="1:15" ht="15" customHeight="1">
      <c r="A6" s="141" t="s">
        <v>1174</v>
      </c>
      <c r="B6" s="58" t="s">
        <v>249</v>
      </c>
      <c r="C6" s="163" t="s">
        <v>75</v>
      </c>
      <c r="D6" s="157">
        <f t="shared" ref="D6:D30" si="0">SUM(F6:K6)</f>
        <v>59</v>
      </c>
      <c r="E6" s="157">
        <f t="shared" ref="E6:E30" si="1">SUM(F6:K6)-MIN(F6:K6)</f>
        <v>59</v>
      </c>
      <c r="F6" s="118">
        <f t="shared" ref="F6:F30" si="2">IFERROR(VLOOKUP(C6,$C$93:$D$134,2,FALSE),0)</f>
        <v>16</v>
      </c>
      <c r="G6" s="118">
        <f t="shared" ref="G6:G30" si="3">IFERROR(VLOOKUP(C6,$G$93:$H$134,2,FALSE),0)</f>
        <v>8</v>
      </c>
      <c r="H6" s="118">
        <f t="shared" ref="H6:H30" si="4">IFERROR(VLOOKUP(C6,$K$93:$L$134,2,FALSE),0)</f>
        <v>0</v>
      </c>
      <c r="I6" s="118">
        <f t="shared" ref="I6:I30" si="5">IFERROR(VLOOKUP(C6,$O$93:$P$134,2,FALSE),0)</f>
        <v>0</v>
      </c>
      <c r="J6" s="118">
        <f t="shared" ref="J6:J30" si="6">IFERROR(VLOOKUP(C6,$S$93:$T$134,2,FALSE),0)</f>
        <v>35</v>
      </c>
      <c r="K6" s="213">
        <f t="shared" ref="K6:K30" si="7">IFERROR(VLOOKUP(C6,$W$93:$X$134,2,FALSE),0)</f>
        <v>0</v>
      </c>
      <c r="L6" s="99"/>
      <c r="M6" s="99"/>
      <c r="N6" s="99"/>
      <c r="O6" s="99"/>
    </row>
    <row r="7" spans="1:15" ht="15" customHeight="1">
      <c r="A7" s="141" t="s">
        <v>1175</v>
      </c>
      <c r="B7" s="58" t="s">
        <v>47</v>
      </c>
      <c r="C7" s="163" t="s">
        <v>230</v>
      </c>
      <c r="D7" s="157">
        <f t="shared" si="0"/>
        <v>52</v>
      </c>
      <c r="E7" s="157">
        <f t="shared" si="1"/>
        <v>52</v>
      </c>
      <c r="F7" s="118">
        <f t="shared" si="2"/>
        <v>0</v>
      </c>
      <c r="G7" s="118">
        <f t="shared" si="3"/>
        <v>17</v>
      </c>
      <c r="H7" s="118">
        <f t="shared" si="4"/>
        <v>17</v>
      </c>
      <c r="I7" s="118">
        <f t="shared" si="5"/>
        <v>0</v>
      </c>
      <c r="J7" s="118">
        <f t="shared" si="6"/>
        <v>18</v>
      </c>
      <c r="K7" s="213">
        <f t="shared" si="7"/>
        <v>0</v>
      </c>
      <c r="L7" s="99"/>
      <c r="M7" s="99"/>
      <c r="N7" s="99"/>
      <c r="O7" s="99"/>
    </row>
    <row r="8" spans="1:15" ht="15" customHeight="1">
      <c r="A8" s="141" t="s">
        <v>1176</v>
      </c>
      <c r="B8" s="58" t="s">
        <v>249</v>
      </c>
      <c r="C8" s="94" t="s">
        <v>205</v>
      </c>
      <c r="D8" s="157">
        <f t="shared" si="0"/>
        <v>39</v>
      </c>
      <c r="E8" s="157">
        <f t="shared" si="1"/>
        <v>39</v>
      </c>
      <c r="F8" s="118">
        <f t="shared" si="2"/>
        <v>0</v>
      </c>
      <c r="G8" s="118">
        <f t="shared" si="3"/>
        <v>0</v>
      </c>
      <c r="H8" s="118">
        <f t="shared" si="4"/>
        <v>18</v>
      </c>
      <c r="I8" s="118">
        <f t="shared" si="5"/>
        <v>0</v>
      </c>
      <c r="J8" s="118">
        <f t="shared" si="6"/>
        <v>21</v>
      </c>
      <c r="K8" s="213">
        <f t="shared" si="7"/>
        <v>0</v>
      </c>
      <c r="L8" s="99"/>
      <c r="M8" s="99"/>
      <c r="N8" s="99"/>
      <c r="O8" s="99"/>
    </row>
    <row r="9" spans="1:15" ht="15" customHeight="1">
      <c r="A9" s="141" t="s">
        <v>1177</v>
      </c>
      <c r="B9" s="58" t="s">
        <v>47</v>
      </c>
      <c r="C9" s="94" t="s">
        <v>932</v>
      </c>
      <c r="D9" s="157">
        <f t="shared" si="0"/>
        <v>38</v>
      </c>
      <c r="E9" s="157">
        <f t="shared" si="1"/>
        <v>38</v>
      </c>
      <c r="F9" s="118">
        <f t="shared" si="2"/>
        <v>0</v>
      </c>
      <c r="G9" s="118">
        <f t="shared" si="3"/>
        <v>0</v>
      </c>
      <c r="H9" s="118">
        <f t="shared" si="4"/>
        <v>38</v>
      </c>
      <c r="I9" s="118">
        <f t="shared" si="5"/>
        <v>0</v>
      </c>
      <c r="J9" s="118">
        <f t="shared" si="6"/>
        <v>0</v>
      </c>
      <c r="K9" s="213">
        <f t="shared" si="7"/>
        <v>0</v>
      </c>
      <c r="L9" s="99"/>
      <c r="M9" s="99"/>
      <c r="N9" s="99"/>
      <c r="O9" s="99"/>
    </row>
    <row r="10" spans="1:15" ht="15" customHeight="1">
      <c r="A10" s="141" t="s">
        <v>1178</v>
      </c>
      <c r="B10" s="58" t="s">
        <v>47</v>
      </c>
      <c r="C10" s="94" t="s">
        <v>90</v>
      </c>
      <c r="D10" s="157">
        <f t="shared" si="0"/>
        <v>38</v>
      </c>
      <c r="E10" s="157">
        <f t="shared" si="1"/>
        <v>38</v>
      </c>
      <c r="F10" s="118">
        <f t="shared" si="2"/>
        <v>0</v>
      </c>
      <c r="G10" s="118">
        <f t="shared" si="3"/>
        <v>0</v>
      </c>
      <c r="H10" s="118">
        <f t="shared" si="4"/>
        <v>21</v>
      </c>
      <c r="I10" s="118">
        <f t="shared" si="5"/>
        <v>0</v>
      </c>
      <c r="J10" s="118">
        <f t="shared" si="6"/>
        <v>0</v>
      </c>
      <c r="K10" s="213">
        <f t="shared" si="7"/>
        <v>17</v>
      </c>
      <c r="L10" s="99"/>
      <c r="M10" s="99"/>
      <c r="N10" s="99"/>
      <c r="O10" s="99"/>
    </row>
    <row r="11" spans="1:15" ht="15" customHeight="1">
      <c r="A11" s="141" t="s">
        <v>1179</v>
      </c>
      <c r="B11" s="58" t="s">
        <v>47</v>
      </c>
      <c r="C11" s="94" t="s">
        <v>207</v>
      </c>
      <c r="D11" s="157">
        <f t="shared" si="0"/>
        <v>34</v>
      </c>
      <c r="E11" s="157">
        <f t="shared" si="1"/>
        <v>34</v>
      </c>
      <c r="F11" s="118">
        <f t="shared" si="2"/>
        <v>0</v>
      </c>
      <c r="G11" s="118">
        <f t="shared" si="3"/>
        <v>0</v>
      </c>
      <c r="H11" s="118">
        <f t="shared" si="4"/>
        <v>0</v>
      </c>
      <c r="I11" s="118">
        <f t="shared" si="5"/>
        <v>8</v>
      </c>
      <c r="J11" s="118">
        <f t="shared" si="6"/>
        <v>26</v>
      </c>
      <c r="K11" s="213">
        <f t="shared" si="7"/>
        <v>0</v>
      </c>
      <c r="L11" s="99"/>
      <c r="M11" s="99"/>
      <c r="N11" s="99"/>
      <c r="O11" s="99"/>
    </row>
    <row r="12" spans="1:15" ht="15" customHeight="1">
      <c r="A12" s="141" t="s">
        <v>1180</v>
      </c>
      <c r="B12" s="58" t="s">
        <v>47</v>
      </c>
      <c r="C12" s="94" t="s">
        <v>935</v>
      </c>
      <c r="D12" s="157">
        <f t="shared" si="0"/>
        <v>24</v>
      </c>
      <c r="E12" s="157">
        <f t="shared" si="1"/>
        <v>24</v>
      </c>
      <c r="F12" s="118">
        <f t="shared" si="2"/>
        <v>0</v>
      </c>
      <c r="G12" s="118">
        <f t="shared" si="3"/>
        <v>0</v>
      </c>
      <c r="H12" s="118">
        <f t="shared" si="4"/>
        <v>24</v>
      </c>
      <c r="I12" s="118">
        <f t="shared" si="5"/>
        <v>0</v>
      </c>
      <c r="J12" s="118">
        <f t="shared" si="6"/>
        <v>0</v>
      </c>
      <c r="K12" s="213">
        <f t="shared" si="7"/>
        <v>0</v>
      </c>
      <c r="L12" s="99"/>
      <c r="M12" s="99"/>
      <c r="N12" s="99"/>
      <c r="O12" s="99"/>
    </row>
    <row r="13" spans="1:15" ht="15" customHeight="1">
      <c r="A13" s="141" t="s">
        <v>1181</v>
      </c>
      <c r="B13" s="58" t="s">
        <v>249</v>
      </c>
      <c r="C13" s="94" t="s">
        <v>114</v>
      </c>
      <c r="D13" s="157">
        <f t="shared" si="0"/>
        <v>19</v>
      </c>
      <c r="E13" s="157">
        <f t="shared" si="1"/>
        <v>19</v>
      </c>
      <c r="F13" s="118">
        <f t="shared" si="2"/>
        <v>0</v>
      </c>
      <c r="G13" s="118">
        <f t="shared" si="3"/>
        <v>0</v>
      </c>
      <c r="H13" s="118">
        <f t="shared" si="4"/>
        <v>19</v>
      </c>
      <c r="I13" s="118">
        <f t="shared" si="5"/>
        <v>0</v>
      </c>
      <c r="J13" s="118">
        <f t="shared" si="6"/>
        <v>0</v>
      </c>
      <c r="K13" s="213">
        <f t="shared" si="7"/>
        <v>0</v>
      </c>
      <c r="L13" s="99"/>
      <c r="M13" s="99"/>
      <c r="N13" s="99"/>
      <c r="O13" s="99"/>
    </row>
    <row r="14" spans="1:15" ht="15" customHeight="1">
      <c r="A14" s="141" t="s">
        <v>1182</v>
      </c>
      <c r="B14" s="58"/>
      <c r="C14" s="94"/>
      <c r="D14" s="157">
        <f t="shared" si="0"/>
        <v>0</v>
      </c>
      <c r="E14" s="157">
        <f t="shared" si="1"/>
        <v>0</v>
      </c>
      <c r="F14" s="118">
        <f t="shared" si="2"/>
        <v>0</v>
      </c>
      <c r="G14" s="118">
        <f t="shared" si="3"/>
        <v>0</v>
      </c>
      <c r="H14" s="118">
        <f t="shared" si="4"/>
        <v>0</v>
      </c>
      <c r="I14" s="118">
        <f t="shared" si="5"/>
        <v>0</v>
      </c>
      <c r="J14" s="118">
        <f t="shared" si="6"/>
        <v>0</v>
      </c>
      <c r="K14" s="213">
        <f t="shared" si="7"/>
        <v>0</v>
      </c>
      <c r="L14" s="99"/>
      <c r="M14" s="99"/>
      <c r="N14" s="99"/>
      <c r="O14" s="99"/>
    </row>
    <row r="15" spans="1:15" ht="15" customHeight="1">
      <c r="A15" s="141" t="s">
        <v>1183</v>
      </c>
      <c r="B15" s="58"/>
      <c r="C15" s="94"/>
      <c r="D15" s="157">
        <f t="shared" si="0"/>
        <v>0</v>
      </c>
      <c r="E15" s="157">
        <f t="shared" si="1"/>
        <v>0</v>
      </c>
      <c r="F15" s="118">
        <f t="shared" si="2"/>
        <v>0</v>
      </c>
      <c r="G15" s="118">
        <f t="shared" si="3"/>
        <v>0</v>
      </c>
      <c r="H15" s="118">
        <f t="shared" si="4"/>
        <v>0</v>
      </c>
      <c r="I15" s="118">
        <f t="shared" si="5"/>
        <v>0</v>
      </c>
      <c r="J15" s="118">
        <f t="shared" si="6"/>
        <v>0</v>
      </c>
      <c r="K15" s="213">
        <f t="shared" si="7"/>
        <v>0</v>
      </c>
      <c r="L15" s="99"/>
      <c r="M15" s="99"/>
      <c r="N15" s="99"/>
      <c r="O15" s="99"/>
    </row>
    <row r="16" spans="1:15" ht="15" customHeight="1">
      <c r="A16" s="141" t="s">
        <v>1184</v>
      </c>
      <c r="B16" s="58"/>
      <c r="C16" s="94"/>
      <c r="D16" s="157">
        <f t="shared" si="0"/>
        <v>0</v>
      </c>
      <c r="E16" s="157">
        <f t="shared" si="1"/>
        <v>0</v>
      </c>
      <c r="F16" s="118">
        <f t="shared" si="2"/>
        <v>0</v>
      </c>
      <c r="G16" s="118">
        <f t="shared" si="3"/>
        <v>0</v>
      </c>
      <c r="H16" s="118">
        <f t="shared" si="4"/>
        <v>0</v>
      </c>
      <c r="I16" s="118">
        <f t="shared" si="5"/>
        <v>0</v>
      </c>
      <c r="J16" s="118">
        <f t="shared" si="6"/>
        <v>0</v>
      </c>
      <c r="K16" s="213">
        <f t="shared" si="7"/>
        <v>0</v>
      </c>
      <c r="L16" s="99"/>
      <c r="M16" s="99"/>
      <c r="N16" s="99"/>
      <c r="O16" s="99"/>
    </row>
    <row r="17" spans="1:15" ht="15" customHeight="1">
      <c r="A17" s="141" t="s">
        <v>1185</v>
      </c>
      <c r="B17" s="90"/>
      <c r="C17" s="94"/>
      <c r="D17" s="157">
        <f t="shared" si="0"/>
        <v>0</v>
      </c>
      <c r="E17" s="157">
        <f t="shared" si="1"/>
        <v>0</v>
      </c>
      <c r="F17" s="118">
        <f t="shared" si="2"/>
        <v>0</v>
      </c>
      <c r="G17" s="118">
        <f t="shared" si="3"/>
        <v>0</v>
      </c>
      <c r="H17" s="118">
        <f t="shared" si="4"/>
        <v>0</v>
      </c>
      <c r="I17" s="118">
        <f t="shared" si="5"/>
        <v>0</v>
      </c>
      <c r="J17" s="118">
        <f t="shared" si="6"/>
        <v>0</v>
      </c>
      <c r="K17" s="213">
        <f t="shared" si="7"/>
        <v>0</v>
      </c>
      <c r="L17" s="99"/>
      <c r="M17" s="99"/>
      <c r="N17" s="99"/>
      <c r="O17" s="99"/>
    </row>
    <row r="18" spans="1:15" ht="15" customHeight="1">
      <c r="A18" s="141" t="s">
        <v>1186</v>
      </c>
      <c r="B18" s="51"/>
      <c r="C18" s="94"/>
      <c r="D18" s="157">
        <f t="shared" si="0"/>
        <v>0</v>
      </c>
      <c r="E18" s="157">
        <f t="shared" si="1"/>
        <v>0</v>
      </c>
      <c r="F18" s="118">
        <f t="shared" si="2"/>
        <v>0</v>
      </c>
      <c r="G18" s="118">
        <f t="shared" si="3"/>
        <v>0</v>
      </c>
      <c r="H18" s="118">
        <f t="shared" si="4"/>
        <v>0</v>
      </c>
      <c r="I18" s="118">
        <f t="shared" si="5"/>
        <v>0</v>
      </c>
      <c r="J18" s="118">
        <f t="shared" si="6"/>
        <v>0</v>
      </c>
      <c r="K18" s="213">
        <f t="shared" si="7"/>
        <v>0</v>
      </c>
      <c r="L18" s="99"/>
      <c r="M18" s="99"/>
      <c r="N18" s="99"/>
      <c r="O18" s="99"/>
    </row>
    <row r="19" spans="1:15" ht="15" customHeight="1">
      <c r="A19" s="141" t="s">
        <v>1187</v>
      </c>
      <c r="B19" s="51"/>
      <c r="C19" s="94"/>
      <c r="D19" s="157">
        <f t="shared" si="0"/>
        <v>0</v>
      </c>
      <c r="E19" s="157">
        <f t="shared" si="1"/>
        <v>0</v>
      </c>
      <c r="F19" s="118">
        <f t="shared" si="2"/>
        <v>0</v>
      </c>
      <c r="G19" s="118">
        <f t="shared" si="3"/>
        <v>0</v>
      </c>
      <c r="H19" s="118">
        <f t="shared" si="4"/>
        <v>0</v>
      </c>
      <c r="I19" s="118">
        <f t="shared" si="5"/>
        <v>0</v>
      </c>
      <c r="J19" s="118">
        <f t="shared" si="6"/>
        <v>0</v>
      </c>
      <c r="K19" s="213">
        <f t="shared" si="7"/>
        <v>0</v>
      </c>
      <c r="L19" s="99"/>
      <c r="M19" s="99"/>
      <c r="N19" s="99"/>
      <c r="O19" s="99"/>
    </row>
    <row r="20" spans="1:15" ht="15" customHeight="1">
      <c r="A20" s="141" t="s">
        <v>1188</v>
      </c>
      <c r="B20" s="51"/>
      <c r="C20" s="94"/>
      <c r="D20" s="157">
        <f t="shared" si="0"/>
        <v>0</v>
      </c>
      <c r="E20" s="157">
        <f t="shared" si="1"/>
        <v>0</v>
      </c>
      <c r="F20" s="118">
        <f t="shared" si="2"/>
        <v>0</v>
      </c>
      <c r="G20" s="118">
        <f t="shared" si="3"/>
        <v>0</v>
      </c>
      <c r="H20" s="118">
        <f t="shared" si="4"/>
        <v>0</v>
      </c>
      <c r="I20" s="118">
        <f t="shared" si="5"/>
        <v>0</v>
      </c>
      <c r="J20" s="118">
        <f t="shared" si="6"/>
        <v>0</v>
      </c>
      <c r="K20" s="213">
        <f t="shared" si="7"/>
        <v>0</v>
      </c>
      <c r="L20" s="99"/>
      <c r="M20" s="99"/>
      <c r="N20" s="99"/>
      <c r="O20" s="99"/>
    </row>
    <row r="21" spans="1:15" ht="15" customHeight="1">
      <c r="A21" s="141" t="s">
        <v>1189</v>
      </c>
      <c r="B21" s="51"/>
      <c r="C21" s="94"/>
      <c r="D21" s="157">
        <f t="shared" si="0"/>
        <v>0</v>
      </c>
      <c r="E21" s="157">
        <f t="shared" si="1"/>
        <v>0</v>
      </c>
      <c r="F21" s="118">
        <f t="shared" si="2"/>
        <v>0</v>
      </c>
      <c r="G21" s="118">
        <f t="shared" si="3"/>
        <v>0</v>
      </c>
      <c r="H21" s="118">
        <f t="shared" si="4"/>
        <v>0</v>
      </c>
      <c r="I21" s="118">
        <f t="shared" si="5"/>
        <v>0</v>
      </c>
      <c r="J21" s="118">
        <f t="shared" si="6"/>
        <v>0</v>
      </c>
      <c r="K21" s="213">
        <f t="shared" si="7"/>
        <v>0</v>
      </c>
      <c r="L21" s="99"/>
      <c r="M21" s="99"/>
      <c r="N21" s="99"/>
      <c r="O21" s="99"/>
    </row>
    <row r="22" spans="1:15" ht="15" customHeight="1">
      <c r="A22" s="141" t="s">
        <v>1190</v>
      </c>
      <c r="B22" s="51"/>
      <c r="C22" s="94"/>
      <c r="D22" s="157">
        <f t="shared" si="0"/>
        <v>0</v>
      </c>
      <c r="E22" s="157">
        <f t="shared" si="1"/>
        <v>0</v>
      </c>
      <c r="F22" s="118">
        <f t="shared" si="2"/>
        <v>0</v>
      </c>
      <c r="G22" s="118">
        <f t="shared" si="3"/>
        <v>0</v>
      </c>
      <c r="H22" s="118">
        <f t="shared" si="4"/>
        <v>0</v>
      </c>
      <c r="I22" s="118">
        <f t="shared" si="5"/>
        <v>0</v>
      </c>
      <c r="J22" s="118">
        <f t="shared" si="6"/>
        <v>0</v>
      </c>
      <c r="K22" s="213">
        <f t="shared" si="7"/>
        <v>0</v>
      </c>
      <c r="L22" s="99"/>
      <c r="M22" s="99"/>
      <c r="N22" s="99"/>
      <c r="O22" s="99"/>
    </row>
    <row r="23" spans="1:15" ht="15" customHeight="1">
      <c r="A23" s="141" t="s">
        <v>1191</v>
      </c>
      <c r="B23" s="51"/>
      <c r="C23" s="94"/>
      <c r="D23" s="157">
        <f t="shared" si="0"/>
        <v>0</v>
      </c>
      <c r="E23" s="157">
        <f t="shared" si="1"/>
        <v>0</v>
      </c>
      <c r="F23" s="118">
        <f t="shared" si="2"/>
        <v>0</v>
      </c>
      <c r="G23" s="118">
        <f t="shared" si="3"/>
        <v>0</v>
      </c>
      <c r="H23" s="118">
        <f t="shared" si="4"/>
        <v>0</v>
      </c>
      <c r="I23" s="118">
        <f t="shared" si="5"/>
        <v>0</v>
      </c>
      <c r="J23" s="118">
        <f t="shared" si="6"/>
        <v>0</v>
      </c>
      <c r="K23" s="213">
        <f t="shared" si="7"/>
        <v>0</v>
      </c>
      <c r="L23" s="99"/>
      <c r="M23" s="99"/>
      <c r="N23" s="99"/>
      <c r="O23" s="99"/>
    </row>
    <row r="24" spans="1:15" ht="15" customHeight="1">
      <c r="A24" s="141" t="s">
        <v>1192</v>
      </c>
      <c r="B24" s="51"/>
      <c r="C24" s="94"/>
      <c r="D24" s="157">
        <f t="shared" si="0"/>
        <v>0</v>
      </c>
      <c r="E24" s="157">
        <f t="shared" si="1"/>
        <v>0</v>
      </c>
      <c r="F24" s="118">
        <f t="shared" si="2"/>
        <v>0</v>
      </c>
      <c r="G24" s="118">
        <f t="shared" si="3"/>
        <v>0</v>
      </c>
      <c r="H24" s="118">
        <f t="shared" si="4"/>
        <v>0</v>
      </c>
      <c r="I24" s="118">
        <f t="shared" si="5"/>
        <v>0</v>
      </c>
      <c r="J24" s="118">
        <f t="shared" si="6"/>
        <v>0</v>
      </c>
      <c r="K24" s="213">
        <f t="shared" si="7"/>
        <v>0</v>
      </c>
      <c r="L24" s="99"/>
      <c r="M24" s="99"/>
      <c r="N24" s="99"/>
      <c r="O24" s="99"/>
    </row>
    <row r="25" spans="1:15" ht="15" customHeight="1">
      <c r="A25" s="141" t="s">
        <v>1193</v>
      </c>
      <c r="B25" s="92"/>
      <c r="C25" s="94"/>
      <c r="D25" s="157">
        <f t="shared" si="0"/>
        <v>0</v>
      </c>
      <c r="E25" s="157">
        <f t="shared" si="1"/>
        <v>0</v>
      </c>
      <c r="F25" s="118">
        <f t="shared" si="2"/>
        <v>0</v>
      </c>
      <c r="G25" s="118">
        <f t="shared" si="3"/>
        <v>0</v>
      </c>
      <c r="H25" s="118">
        <f t="shared" si="4"/>
        <v>0</v>
      </c>
      <c r="I25" s="118">
        <f t="shared" si="5"/>
        <v>0</v>
      </c>
      <c r="J25" s="118">
        <f t="shared" si="6"/>
        <v>0</v>
      </c>
      <c r="K25" s="213">
        <f t="shared" si="7"/>
        <v>0</v>
      </c>
      <c r="L25" s="99"/>
      <c r="M25" s="99"/>
      <c r="N25" s="99"/>
      <c r="O25" s="99"/>
    </row>
    <row r="26" spans="1:15" ht="15" customHeight="1">
      <c r="A26" s="141" t="s">
        <v>1194</v>
      </c>
      <c r="B26" s="58"/>
      <c r="C26" s="94"/>
      <c r="D26" s="157">
        <f t="shared" si="0"/>
        <v>0</v>
      </c>
      <c r="E26" s="157">
        <f t="shared" si="1"/>
        <v>0</v>
      </c>
      <c r="F26" s="118">
        <f t="shared" si="2"/>
        <v>0</v>
      </c>
      <c r="G26" s="118">
        <f t="shared" si="3"/>
        <v>0</v>
      </c>
      <c r="H26" s="118">
        <f t="shared" si="4"/>
        <v>0</v>
      </c>
      <c r="I26" s="118">
        <f t="shared" si="5"/>
        <v>0</v>
      </c>
      <c r="J26" s="118">
        <f t="shared" si="6"/>
        <v>0</v>
      </c>
      <c r="K26" s="213">
        <f t="shared" si="7"/>
        <v>0</v>
      </c>
      <c r="L26" s="99"/>
      <c r="M26" s="99"/>
      <c r="N26" s="99"/>
      <c r="O26" s="99"/>
    </row>
    <row r="27" spans="1:15" ht="15" customHeight="1">
      <c r="A27" s="141" t="s">
        <v>1195</v>
      </c>
      <c r="B27" s="58"/>
      <c r="C27" s="94"/>
      <c r="D27" s="157">
        <f t="shared" si="0"/>
        <v>0</v>
      </c>
      <c r="E27" s="157">
        <f t="shared" si="1"/>
        <v>0</v>
      </c>
      <c r="F27" s="118">
        <f t="shared" si="2"/>
        <v>0</v>
      </c>
      <c r="G27" s="118">
        <f t="shared" si="3"/>
        <v>0</v>
      </c>
      <c r="H27" s="118">
        <f t="shared" si="4"/>
        <v>0</v>
      </c>
      <c r="I27" s="118">
        <f t="shared" si="5"/>
        <v>0</v>
      </c>
      <c r="J27" s="118">
        <f t="shared" si="6"/>
        <v>0</v>
      </c>
      <c r="K27" s="213">
        <f t="shared" si="7"/>
        <v>0</v>
      </c>
      <c r="L27" s="99"/>
      <c r="M27" s="99"/>
      <c r="N27" s="99"/>
      <c r="O27" s="99"/>
    </row>
    <row r="28" spans="1:15" ht="15" customHeight="1">
      <c r="A28" s="141" t="s">
        <v>1196</v>
      </c>
      <c r="B28" s="51"/>
      <c r="C28" s="94"/>
      <c r="D28" s="157">
        <f t="shared" si="0"/>
        <v>0</v>
      </c>
      <c r="E28" s="157">
        <f t="shared" si="1"/>
        <v>0</v>
      </c>
      <c r="F28" s="118">
        <f t="shared" si="2"/>
        <v>0</v>
      </c>
      <c r="G28" s="118">
        <f t="shared" si="3"/>
        <v>0</v>
      </c>
      <c r="H28" s="118">
        <f t="shared" si="4"/>
        <v>0</v>
      </c>
      <c r="I28" s="118">
        <f t="shared" si="5"/>
        <v>0</v>
      </c>
      <c r="J28" s="118">
        <f t="shared" si="6"/>
        <v>0</v>
      </c>
      <c r="K28" s="213">
        <f t="shared" si="7"/>
        <v>0</v>
      </c>
      <c r="L28" s="99"/>
      <c r="M28" s="99"/>
      <c r="N28" s="99"/>
      <c r="O28" s="99"/>
    </row>
    <row r="29" spans="1:15" ht="15" customHeight="1">
      <c r="A29" s="141" t="s">
        <v>1197</v>
      </c>
      <c r="B29" s="51"/>
      <c r="C29" s="94"/>
      <c r="D29" s="157">
        <f t="shared" si="0"/>
        <v>0</v>
      </c>
      <c r="E29" s="157">
        <f t="shared" si="1"/>
        <v>0</v>
      </c>
      <c r="F29" s="118">
        <f t="shared" si="2"/>
        <v>0</v>
      </c>
      <c r="G29" s="118">
        <f t="shared" si="3"/>
        <v>0</v>
      </c>
      <c r="H29" s="118">
        <f t="shared" si="4"/>
        <v>0</v>
      </c>
      <c r="I29" s="118">
        <f t="shared" si="5"/>
        <v>0</v>
      </c>
      <c r="J29" s="118">
        <f t="shared" si="6"/>
        <v>0</v>
      </c>
      <c r="K29" s="213">
        <f t="shared" si="7"/>
        <v>0</v>
      </c>
      <c r="L29" s="99"/>
      <c r="M29" s="99"/>
      <c r="N29" s="99"/>
      <c r="O29" s="99"/>
    </row>
    <row r="30" spans="1:15" ht="15" customHeight="1">
      <c r="A30" s="141" t="s">
        <v>1198</v>
      </c>
      <c r="B30" s="58"/>
      <c r="C30" s="94"/>
      <c r="D30" s="157">
        <f t="shared" si="0"/>
        <v>0</v>
      </c>
      <c r="E30" s="157">
        <f t="shared" si="1"/>
        <v>0</v>
      </c>
      <c r="F30" s="118">
        <f t="shared" si="2"/>
        <v>0</v>
      </c>
      <c r="G30" s="118">
        <f t="shared" si="3"/>
        <v>0</v>
      </c>
      <c r="H30" s="118">
        <f t="shared" si="4"/>
        <v>0</v>
      </c>
      <c r="I30" s="118">
        <f t="shared" si="5"/>
        <v>0</v>
      </c>
      <c r="J30" s="118">
        <f t="shared" si="6"/>
        <v>0</v>
      </c>
      <c r="K30" s="213">
        <f t="shared" si="7"/>
        <v>0</v>
      </c>
      <c r="L30" s="99"/>
      <c r="M30" s="99"/>
      <c r="N30" s="99"/>
      <c r="O30" s="99"/>
    </row>
    <row r="31" spans="1:15" ht="15" hidden="1" customHeight="1">
      <c r="B31" s="58"/>
      <c r="C31" s="94"/>
      <c r="D31" s="157">
        <f t="shared" ref="D31:D37" si="8">SUM(F31:K31)</f>
        <v>0</v>
      </c>
      <c r="E31" s="157">
        <f t="shared" ref="E31:E62" si="9">SUM(F31:K31)-MIN(F31:I31)</f>
        <v>0</v>
      </c>
      <c r="F31" s="118">
        <f t="shared" ref="F31:F37" si="10">IFERROR(VLOOKUP(C31,$C$93:$D$134,2,FALSE),0)</f>
        <v>0</v>
      </c>
      <c r="G31" s="118">
        <f t="shared" ref="G31:G37" si="11">IFERROR(VLOOKUP(C31,$G$93:$H$134,2,FALSE),0)</f>
        <v>0</v>
      </c>
      <c r="H31" s="118">
        <f t="shared" ref="H31:H37" si="12">IFERROR(VLOOKUP(C31,$K$93:$L$134,2,FALSE),0)</f>
        <v>0</v>
      </c>
      <c r="I31" s="118">
        <f t="shared" ref="I31:I37" si="13">IFERROR(VLOOKUP(C31,$O$93:$P$134,2,FALSE),0)</f>
        <v>0</v>
      </c>
      <c r="J31" s="118">
        <f t="shared" ref="J31:J37" si="14">IFERROR(VLOOKUP(C31,$S$93:$T$134,2,FALSE),0)</f>
        <v>0</v>
      </c>
      <c r="K31" s="213">
        <f t="shared" ref="K31:K37" si="15">IFERROR(VLOOKUP(C31,$W$93:$X$134,2,FALSE),0)</f>
        <v>0</v>
      </c>
      <c r="L31" s="99"/>
      <c r="M31" s="99"/>
      <c r="N31" s="99"/>
      <c r="O31" s="99"/>
    </row>
    <row r="32" spans="1:15" ht="15" hidden="1" customHeight="1">
      <c r="B32" s="58"/>
      <c r="C32" s="94"/>
      <c r="D32" s="157">
        <f t="shared" si="8"/>
        <v>0</v>
      </c>
      <c r="E32" s="157">
        <f t="shared" si="9"/>
        <v>0</v>
      </c>
      <c r="F32" s="118">
        <f t="shared" si="10"/>
        <v>0</v>
      </c>
      <c r="G32" s="118">
        <f t="shared" si="11"/>
        <v>0</v>
      </c>
      <c r="H32" s="118">
        <f t="shared" si="12"/>
        <v>0</v>
      </c>
      <c r="I32" s="118">
        <f t="shared" si="13"/>
        <v>0</v>
      </c>
      <c r="J32" s="118">
        <f t="shared" si="14"/>
        <v>0</v>
      </c>
      <c r="K32" s="213">
        <f t="shared" si="15"/>
        <v>0</v>
      </c>
      <c r="L32" s="99"/>
      <c r="M32" s="99"/>
      <c r="N32" s="99"/>
      <c r="O32" s="99"/>
    </row>
    <row r="33" spans="2:15" ht="15" hidden="1" customHeight="1">
      <c r="B33" s="58"/>
      <c r="C33" s="94"/>
      <c r="D33" s="157">
        <f t="shared" si="8"/>
        <v>0</v>
      </c>
      <c r="E33" s="157">
        <f t="shared" si="9"/>
        <v>0</v>
      </c>
      <c r="F33" s="118">
        <f t="shared" si="10"/>
        <v>0</v>
      </c>
      <c r="G33" s="118">
        <f t="shared" si="11"/>
        <v>0</v>
      </c>
      <c r="H33" s="118">
        <f t="shared" si="12"/>
        <v>0</v>
      </c>
      <c r="I33" s="118">
        <f t="shared" si="13"/>
        <v>0</v>
      </c>
      <c r="J33" s="118">
        <f t="shared" si="14"/>
        <v>0</v>
      </c>
      <c r="K33" s="213">
        <f t="shared" si="15"/>
        <v>0</v>
      </c>
      <c r="L33" s="99"/>
      <c r="M33" s="99"/>
      <c r="N33" s="99"/>
      <c r="O33" s="99"/>
    </row>
    <row r="34" spans="2:15" ht="15" hidden="1" customHeight="1">
      <c r="B34" s="58"/>
      <c r="C34" s="94"/>
      <c r="D34" s="157">
        <f t="shared" si="8"/>
        <v>0</v>
      </c>
      <c r="E34" s="157">
        <f t="shared" si="9"/>
        <v>0</v>
      </c>
      <c r="F34" s="118">
        <f t="shared" si="10"/>
        <v>0</v>
      </c>
      <c r="G34" s="118">
        <f t="shared" si="11"/>
        <v>0</v>
      </c>
      <c r="H34" s="118">
        <f t="shared" si="12"/>
        <v>0</v>
      </c>
      <c r="I34" s="118">
        <f t="shared" si="13"/>
        <v>0</v>
      </c>
      <c r="J34" s="118">
        <f t="shared" si="14"/>
        <v>0</v>
      </c>
      <c r="K34" s="213">
        <f t="shared" si="15"/>
        <v>0</v>
      </c>
      <c r="L34" s="99"/>
      <c r="M34" s="99"/>
      <c r="N34" s="99"/>
      <c r="O34" s="99"/>
    </row>
    <row r="35" spans="2:15" ht="15" hidden="1" customHeight="1">
      <c r="B35" s="58"/>
      <c r="C35" s="94"/>
      <c r="D35" s="157">
        <f t="shared" si="8"/>
        <v>0</v>
      </c>
      <c r="E35" s="157">
        <f t="shared" si="9"/>
        <v>0</v>
      </c>
      <c r="F35" s="118">
        <f t="shared" si="10"/>
        <v>0</v>
      </c>
      <c r="G35" s="118">
        <f t="shared" si="11"/>
        <v>0</v>
      </c>
      <c r="H35" s="118">
        <f t="shared" si="12"/>
        <v>0</v>
      </c>
      <c r="I35" s="118">
        <f t="shared" si="13"/>
        <v>0</v>
      </c>
      <c r="J35" s="118">
        <f t="shared" si="14"/>
        <v>0</v>
      </c>
      <c r="K35" s="213">
        <f t="shared" si="15"/>
        <v>0</v>
      </c>
      <c r="L35" s="99"/>
      <c r="M35" s="99"/>
      <c r="N35" s="99"/>
      <c r="O35" s="99"/>
    </row>
    <row r="36" spans="2:15" ht="15" hidden="1" customHeight="1">
      <c r="B36" s="58"/>
      <c r="C36" s="94"/>
      <c r="D36" s="157">
        <f t="shared" si="8"/>
        <v>0</v>
      </c>
      <c r="E36" s="157">
        <f t="shared" si="9"/>
        <v>0</v>
      </c>
      <c r="F36" s="118">
        <f t="shared" si="10"/>
        <v>0</v>
      </c>
      <c r="G36" s="118">
        <f t="shared" si="11"/>
        <v>0</v>
      </c>
      <c r="H36" s="118">
        <f t="shared" si="12"/>
        <v>0</v>
      </c>
      <c r="I36" s="118">
        <f t="shared" si="13"/>
        <v>0</v>
      </c>
      <c r="J36" s="118">
        <f t="shared" si="14"/>
        <v>0</v>
      </c>
      <c r="K36" s="213">
        <f t="shared" si="15"/>
        <v>0</v>
      </c>
      <c r="L36" s="99"/>
      <c r="M36" s="99"/>
      <c r="N36" s="99"/>
      <c r="O36" s="99"/>
    </row>
    <row r="37" spans="2:15" ht="15" hidden="1" customHeight="1">
      <c r="B37" s="58"/>
      <c r="C37" s="94"/>
      <c r="D37" s="157">
        <f t="shared" si="8"/>
        <v>0</v>
      </c>
      <c r="E37" s="157">
        <f t="shared" si="9"/>
        <v>0</v>
      </c>
      <c r="F37" s="118">
        <f t="shared" si="10"/>
        <v>0</v>
      </c>
      <c r="G37" s="118">
        <f t="shared" si="11"/>
        <v>0</v>
      </c>
      <c r="H37" s="118">
        <f t="shared" si="12"/>
        <v>0</v>
      </c>
      <c r="I37" s="118">
        <f t="shared" si="13"/>
        <v>0</v>
      </c>
      <c r="J37" s="118">
        <f t="shared" si="14"/>
        <v>0</v>
      </c>
      <c r="K37" s="213">
        <f t="shared" si="15"/>
        <v>0</v>
      </c>
      <c r="L37" s="99"/>
      <c r="M37" s="99"/>
      <c r="N37" s="99"/>
      <c r="O37" s="99"/>
    </row>
    <row r="38" spans="2:15" ht="15" hidden="1" customHeight="1">
      <c r="B38" s="58"/>
      <c r="C38" s="94"/>
      <c r="D38" s="157">
        <f t="shared" ref="D38:D69" si="16">SUM(F38:K38)</f>
        <v>0</v>
      </c>
      <c r="E38" s="157">
        <f t="shared" si="9"/>
        <v>0</v>
      </c>
      <c r="F38" s="118">
        <f t="shared" ref="F38:F69" si="17">IFERROR(VLOOKUP(C38,$C$93:$D$134,2,FALSE),0)</f>
        <v>0</v>
      </c>
      <c r="G38" s="118">
        <f t="shared" ref="G38:G69" si="18">IFERROR(VLOOKUP(C38,$G$93:$H$134,2,FALSE),0)</f>
        <v>0</v>
      </c>
      <c r="H38" s="118">
        <f t="shared" ref="H38:H69" si="19">IFERROR(VLOOKUP(C38,$K$93:$L$134,2,FALSE),0)</f>
        <v>0</v>
      </c>
      <c r="I38" s="118">
        <f t="shared" ref="I38:I69" si="20">IFERROR(VLOOKUP(C38,$O$93:$P$134,2,FALSE),0)</f>
        <v>0</v>
      </c>
      <c r="J38" s="118">
        <f t="shared" ref="J38:J69" si="21">IFERROR(VLOOKUP(C38,$S$93:$T$134,2,FALSE),0)</f>
        <v>0</v>
      </c>
      <c r="K38" s="213">
        <f t="shared" ref="K38:K69" si="22">IFERROR(VLOOKUP(C38,$W$93:$X$134,2,FALSE),0)</f>
        <v>0</v>
      </c>
      <c r="L38" s="99"/>
      <c r="M38" s="99"/>
      <c r="N38" s="99"/>
      <c r="O38" s="99"/>
    </row>
    <row r="39" spans="2:15" ht="15" hidden="1" customHeight="1">
      <c r="B39" s="58"/>
      <c r="C39" s="94"/>
      <c r="D39" s="157">
        <f t="shared" si="16"/>
        <v>0</v>
      </c>
      <c r="E39" s="157">
        <f t="shared" si="9"/>
        <v>0</v>
      </c>
      <c r="F39" s="118">
        <f t="shared" si="17"/>
        <v>0</v>
      </c>
      <c r="G39" s="118">
        <f t="shared" si="18"/>
        <v>0</v>
      </c>
      <c r="H39" s="118">
        <f t="shared" si="19"/>
        <v>0</v>
      </c>
      <c r="I39" s="118">
        <f t="shared" si="20"/>
        <v>0</v>
      </c>
      <c r="J39" s="118">
        <f t="shared" si="21"/>
        <v>0</v>
      </c>
      <c r="K39" s="213">
        <f t="shared" si="22"/>
        <v>0</v>
      </c>
      <c r="L39" s="99"/>
      <c r="M39" s="99"/>
      <c r="N39" s="99"/>
      <c r="O39" s="99"/>
    </row>
    <row r="40" spans="2:15" ht="15" hidden="1" customHeight="1">
      <c r="B40" s="58"/>
      <c r="C40" s="94"/>
      <c r="D40" s="157">
        <f t="shared" si="16"/>
        <v>0</v>
      </c>
      <c r="E40" s="157">
        <f t="shared" si="9"/>
        <v>0</v>
      </c>
      <c r="F40" s="118">
        <f t="shared" si="17"/>
        <v>0</v>
      </c>
      <c r="G40" s="118">
        <f t="shared" si="18"/>
        <v>0</v>
      </c>
      <c r="H40" s="118">
        <f t="shared" si="19"/>
        <v>0</v>
      </c>
      <c r="I40" s="118">
        <f t="shared" si="20"/>
        <v>0</v>
      </c>
      <c r="J40" s="118">
        <f t="shared" si="21"/>
        <v>0</v>
      </c>
      <c r="K40" s="213">
        <f t="shared" si="22"/>
        <v>0</v>
      </c>
      <c r="L40" s="99"/>
      <c r="M40" s="99"/>
      <c r="N40" s="99"/>
      <c r="O40" s="99"/>
    </row>
    <row r="41" spans="2:15" ht="15" hidden="1" customHeight="1">
      <c r="B41" s="58"/>
      <c r="C41" s="94"/>
      <c r="D41" s="157">
        <f t="shared" si="16"/>
        <v>0</v>
      </c>
      <c r="E41" s="157">
        <f t="shared" si="9"/>
        <v>0</v>
      </c>
      <c r="F41" s="118">
        <f t="shared" si="17"/>
        <v>0</v>
      </c>
      <c r="G41" s="118">
        <f t="shared" si="18"/>
        <v>0</v>
      </c>
      <c r="H41" s="118">
        <f t="shared" si="19"/>
        <v>0</v>
      </c>
      <c r="I41" s="118">
        <f t="shared" si="20"/>
        <v>0</v>
      </c>
      <c r="J41" s="118">
        <f t="shared" si="21"/>
        <v>0</v>
      </c>
      <c r="K41" s="213">
        <f t="shared" si="22"/>
        <v>0</v>
      </c>
      <c r="L41" s="99"/>
      <c r="M41" s="99"/>
      <c r="N41" s="99"/>
      <c r="O41" s="99"/>
    </row>
    <row r="42" spans="2:15" ht="15" hidden="1" customHeight="1">
      <c r="B42" s="58"/>
      <c r="C42" s="94"/>
      <c r="D42" s="157">
        <f t="shared" si="16"/>
        <v>0</v>
      </c>
      <c r="E42" s="157">
        <f t="shared" si="9"/>
        <v>0</v>
      </c>
      <c r="F42" s="118">
        <f t="shared" si="17"/>
        <v>0</v>
      </c>
      <c r="G42" s="118">
        <f t="shared" si="18"/>
        <v>0</v>
      </c>
      <c r="H42" s="118">
        <f t="shared" si="19"/>
        <v>0</v>
      </c>
      <c r="I42" s="118">
        <f t="shared" si="20"/>
        <v>0</v>
      </c>
      <c r="J42" s="118">
        <f t="shared" si="21"/>
        <v>0</v>
      </c>
      <c r="K42" s="213">
        <f t="shared" si="22"/>
        <v>0</v>
      </c>
      <c r="L42" s="99"/>
      <c r="M42" s="99"/>
      <c r="N42" s="99"/>
      <c r="O42" s="99"/>
    </row>
    <row r="43" spans="2:15" ht="15" hidden="1" customHeight="1">
      <c r="B43" s="58"/>
      <c r="C43" s="94"/>
      <c r="D43" s="157">
        <f t="shared" si="16"/>
        <v>0</v>
      </c>
      <c r="E43" s="157">
        <f t="shared" si="9"/>
        <v>0</v>
      </c>
      <c r="F43" s="118">
        <f t="shared" si="17"/>
        <v>0</v>
      </c>
      <c r="G43" s="118">
        <f t="shared" si="18"/>
        <v>0</v>
      </c>
      <c r="H43" s="118">
        <f t="shared" si="19"/>
        <v>0</v>
      </c>
      <c r="I43" s="118">
        <f t="shared" si="20"/>
        <v>0</v>
      </c>
      <c r="J43" s="118">
        <f t="shared" si="21"/>
        <v>0</v>
      </c>
      <c r="K43" s="213">
        <f t="shared" si="22"/>
        <v>0</v>
      </c>
      <c r="L43" s="99"/>
      <c r="M43" s="99"/>
      <c r="N43" s="99"/>
      <c r="O43" s="99"/>
    </row>
    <row r="44" spans="2:15" ht="15" hidden="1" customHeight="1">
      <c r="B44" s="58"/>
      <c r="C44" s="94"/>
      <c r="D44" s="157">
        <f t="shared" si="16"/>
        <v>0</v>
      </c>
      <c r="E44" s="157">
        <f t="shared" si="9"/>
        <v>0</v>
      </c>
      <c r="F44" s="118">
        <f t="shared" si="17"/>
        <v>0</v>
      </c>
      <c r="G44" s="118">
        <f t="shared" si="18"/>
        <v>0</v>
      </c>
      <c r="H44" s="118">
        <f t="shared" si="19"/>
        <v>0</v>
      </c>
      <c r="I44" s="118">
        <f t="shared" si="20"/>
        <v>0</v>
      </c>
      <c r="J44" s="118">
        <f t="shared" si="21"/>
        <v>0</v>
      </c>
      <c r="K44" s="213">
        <f t="shared" si="22"/>
        <v>0</v>
      </c>
      <c r="L44" s="99"/>
      <c r="M44" s="99"/>
      <c r="N44" s="99"/>
      <c r="O44" s="99"/>
    </row>
    <row r="45" spans="2:15" ht="15" hidden="1" customHeight="1">
      <c r="B45" s="58"/>
      <c r="C45" s="94"/>
      <c r="D45" s="157">
        <f t="shared" si="16"/>
        <v>0</v>
      </c>
      <c r="E45" s="157">
        <f t="shared" si="9"/>
        <v>0</v>
      </c>
      <c r="F45" s="118">
        <f t="shared" si="17"/>
        <v>0</v>
      </c>
      <c r="G45" s="118">
        <f t="shared" si="18"/>
        <v>0</v>
      </c>
      <c r="H45" s="118">
        <f t="shared" si="19"/>
        <v>0</v>
      </c>
      <c r="I45" s="118">
        <f t="shared" si="20"/>
        <v>0</v>
      </c>
      <c r="J45" s="118">
        <f t="shared" si="21"/>
        <v>0</v>
      </c>
      <c r="K45" s="213">
        <f t="shared" si="22"/>
        <v>0</v>
      </c>
      <c r="L45" s="99"/>
      <c r="M45" s="99"/>
      <c r="N45" s="99"/>
      <c r="O45" s="99"/>
    </row>
    <row r="46" spans="2:15" ht="15" hidden="1" customHeight="1">
      <c r="B46" s="58"/>
      <c r="C46" s="94"/>
      <c r="D46" s="157">
        <f t="shared" si="16"/>
        <v>0</v>
      </c>
      <c r="E46" s="157">
        <f t="shared" si="9"/>
        <v>0</v>
      </c>
      <c r="F46" s="118">
        <f t="shared" si="17"/>
        <v>0</v>
      </c>
      <c r="G46" s="118">
        <f t="shared" si="18"/>
        <v>0</v>
      </c>
      <c r="H46" s="118">
        <f t="shared" si="19"/>
        <v>0</v>
      </c>
      <c r="I46" s="118">
        <f t="shared" si="20"/>
        <v>0</v>
      </c>
      <c r="J46" s="118">
        <f t="shared" si="21"/>
        <v>0</v>
      </c>
      <c r="K46" s="213">
        <f t="shared" si="22"/>
        <v>0</v>
      </c>
      <c r="L46" s="99"/>
      <c r="M46" s="99"/>
      <c r="N46" s="99"/>
      <c r="O46" s="99"/>
    </row>
    <row r="47" spans="2:15" ht="15" hidden="1" customHeight="1">
      <c r="B47" s="58"/>
      <c r="C47" s="94"/>
      <c r="D47" s="157">
        <f t="shared" si="16"/>
        <v>0</v>
      </c>
      <c r="E47" s="157">
        <f t="shared" si="9"/>
        <v>0</v>
      </c>
      <c r="F47" s="118">
        <f t="shared" si="17"/>
        <v>0</v>
      </c>
      <c r="G47" s="118">
        <f t="shared" si="18"/>
        <v>0</v>
      </c>
      <c r="H47" s="118">
        <f t="shared" si="19"/>
        <v>0</v>
      </c>
      <c r="I47" s="118">
        <f t="shared" si="20"/>
        <v>0</v>
      </c>
      <c r="J47" s="118">
        <f t="shared" si="21"/>
        <v>0</v>
      </c>
      <c r="K47" s="213">
        <f t="shared" si="22"/>
        <v>0</v>
      </c>
      <c r="L47" s="99"/>
      <c r="M47" s="99"/>
      <c r="N47" s="99"/>
      <c r="O47" s="99"/>
    </row>
    <row r="48" spans="2:15" ht="15" hidden="1" customHeight="1">
      <c r="B48" s="58"/>
      <c r="C48" s="94"/>
      <c r="D48" s="157">
        <f t="shared" si="16"/>
        <v>0</v>
      </c>
      <c r="E48" s="157">
        <f t="shared" si="9"/>
        <v>0</v>
      </c>
      <c r="F48" s="118">
        <f t="shared" si="17"/>
        <v>0</v>
      </c>
      <c r="G48" s="118">
        <f t="shared" si="18"/>
        <v>0</v>
      </c>
      <c r="H48" s="118">
        <f t="shared" si="19"/>
        <v>0</v>
      </c>
      <c r="I48" s="118">
        <f t="shared" si="20"/>
        <v>0</v>
      </c>
      <c r="J48" s="118">
        <f t="shared" si="21"/>
        <v>0</v>
      </c>
      <c r="K48" s="213">
        <f t="shared" si="22"/>
        <v>0</v>
      </c>
      <c r="L48" s="99"/>
      <c r="M48" s="99"/>
      <c r="N48" s="99"/>
      <c r="O48" s="99"/>
    </row>
    <row r="49" spans="2:15" ht="15" hidden="1" customHeight="1">
      <c r="B49" s="58"/>
      <c r="C49" s="94"/>
      <c r="D49" s="157">
        <f t="shared" si="16"/>
        <v>0</v>
      </c>
      <c r="E49" s="157">
        <f t="shared" si="9"/>
        <v>0</v>
      </c>
      <c r="F49" s="118">
        <f t="shared" si="17"/>
        <v>0</v>
      </c>
      <c r="G49" s="118">
        <f t="shared" si="18"/>
        <v>0</v>
      </c>
      <c r="H49" s="118">
        <f t="shared" si="19"/>
        <v>0</v>
      </c>
      <c r="I49" s="118">
        <f t="shared" si="20"/>
        <v>0</v>
      </c>
      <c r="J49" s="118">
        <f t="shared" si="21"/>
        <v>0</v>
      </c>
      <c r="K49" s="213">
        <f t="shared" si="22"/>
        <v>0</v>
      </c>
      <c r="L49" s="99"/>
      <c r="M49" s="99"/>
      <c r="N49" s="99"/>
      <c r="O49" s="99"/>
    </row>
    <row r="50" spans="2:15" ht="15" hidden="1" customHeight="1">
      <c r="B50" s="58"/>
      <c r="C50" s="94"/>
      <c r="D50" s="157">
        <f t="shared" si="16"/>
        <v>0</v>
      </c>
      <c r="E50" s="157">
        <f t="shared" si="9"/>
        <v>0</v>
      </c>
      <c r="F50" s="118">
        <f t="shared" si="17"/>
        <v>0</v>
      </c>
      <c r="G50" s="118">
        <f t="shared" si="18"/>
        <v>0</v>
      </c>
      <c r="H50" s="118">
        <f t="shared" si="19"/>
        <v>0</v>
      </c>
      <c r="I50" s="118">
        <f t="shared" si="20"/>
        <v>0</v>
      </c>
      <c r="J50" s="118">
        <f t="shared" si="21"/>
        <v>0</v>
      </c>
      <c r="K50" s="213">
        <f t="shared" si="22"/>
        <v>0</v>
      </c>
      <c r="L50" s="99"/>
      <c r="M50" s="99"/>
      <c r="N50" s="99"/>
      <c r="O50" s="99"/>
    </row>
    <row r="51" spans="2:15" ht="15" hidden="1" customHeight="1">
      <c r="B51" s="58"/>
      <c r="C51" s="94"/>
      <c r="D51" s="157">
        <f t="shared" si="16"/>
        <v>0</v>
      </c>
      <c r="E51" s="157">
        <f t="shared" si="9"/>
        <v>0</v>
      </c>
      <c r="F51" s="118">
        <f t="shared" si="17"/>
        <v>0</v>
      </c>
      <c r="G51" s="118">
        <f t="shared" si="18"/>
        <v>0</v>
      </c>
      <c r="H51" s="118">
        <f t="shared" si="19"/>
        <v>0</v>
      </c>
      <c r="I51" s="118">
        <f t="shared" si="20"/>
        <v>0</v>
      </c>
      <c r="J51" s="118">
        <f t="shared" si="21"/>
        <v>0</v>
      </c>
      <c r="K51" s="213">
        <f t="shared" si="22"/>
        <v>0</v>
      </c>
      <c r="L51" s="99"/>
      <c r="M51" s="99"/>
      <c r="N51" s="99"/>
      <c r="O51" s="99"/>
    </row>
    <row r="52" spans="2:15" ht="15" hidden="1" customHeight="1">
      <c r="B52" s="58"/>
      <c r="C52" s="94"/>
      <c r="D52" s="157">
        <f t="shared" si="16"/>
        <v>0</v>
      </c>
      <c r="E52" s="157">
        <f t="shared" si="9"/>
        <v>0</v>
      </c>
      <c r="F52" s="118">
        <f t="shared" si="17"/>
        <v>0</v>
      </c>
      <c r="G52" s="118">
        <f t="shared" si="18"/>
        <v>0</v>
      </c>
      <c r="H52" s="118">
        <f t="shared" si="19"/>
        <v>0</v>
      </c>
      <c r="I52" s="118">
        <f t="shared" si="20"/>
        <v>0</v>
      </c>
      <c r="J52" s="118">
        <f t="shared" si="21"/>
        <v>0</v>
      </c>
      <c r="K52" s="213">
        <f t="shared" si="22"/>
        <v>0</v>
      </c>
      <c r="L52" s="99"/>
      <c r="M52" s="99"/>
      <c r="N52" s="99"/>
      <c r="O52" s="99"/>
    </row>
    <row r="53" spans="2:15" ht="15" hidden="1" customHeight="1">
      <c r="B53" s="58"/>
      <c r="C53" s="94"/>
      <c r="D53" s="157">
        <f t="shared" si="16"/>
        <v>0</v>
      </c>
      <c r="E53" s="157">
        <f t="shared" si="9"/>
        <v>0</v>
      </c>
      <c r="F53" s="118">
        <f t="shared" si="17"/>
        <v>0</v>
      </c>
      <c r="G53" s="118">
        <f t="shared" si="18"/>
        <v>0</v>
      </c>
      <c r="H53" s="118">
        <f t="shared" si="19"/>
        <v>0</v>
      </c>
      <c r="I53" s="118">
        <f t="shared" si="20"/>
        <v>0</v>
      </c>
      <c r="J53" s="118">
        <f t="shared" si="21"/>
        <v>0</v>
      </c>
      <c r="K53" s="213">
        <f t="shared" si="22"/>
        <v>0</v>
      </c>
      <c r="L53" s="99"/>
      <c r="M53" s="99"/>
      <c r="N53" s="99"/>
      <c r="O53" s="99"/>
    </row>
    <row r="54" spans="2:15" ht="15" hidden="1" customHeight="1">
      <c r="B54" s="58"/>
      <c r="C54" s="94"/>
      <c r="D54" s="157">
        <f t="shared" si="16"/>
        <v>0</v>
      </c>
      <c r="E54" s="157">
        <f t="shared" si="9"/>
        <v>0</v>
      </c>
      <c r="F54" s="118">
        <f t="shared" si="17"/>
        <v>0</v>
      </c>
      <c r="G54" s="118">
        <f t="shared" si="18"/>
        <v>0</v>
      </c>
      <c r="H54" s="118">
        <f t="shared" si="19"/>
        <v>0</v>
      </c>
      <c r="I54" s="118">
        <f t="shared" si="20"/>
        <v>0</v>
      </c>
      <c r="J54" s="118">
        <f t="shared" si="21"/>
        <v>0</v>
      </c>
      <c r="K54" s="213">
        <f t="shared" si="22"/>
        <v>0</v>
      </c>
      <c r="L54" s="99"/>
      <c r="M54" s="99"/>
      <c r="N54" s="99"/>
      <c r="O54" s="99"/>
    </row>
    <row r="55" spans="2:15" hidden="1">
      <c r="B55" s="58"/>
      <c r="C55" s="94"/>
      <c r="D55" s="157">
        <f t="shared" si="16"/>
        <v>0</v>
      </c>
      <c r="E55" s="157">
        <f t="shared" si="9"/>
        <v>0</v>
      </c>
      <c r="F55" s="118">
        <f t="shared" si="17"/>
        <v>0</v>
      </c>
      <c r="G55" s="118">
        <f t="shared" si="18"/>
        <v>0</v>
      </c>
      <c r="H55" s="118">
        <f t="shared" si="19"/>
        <v>0</v>
      </c>
      <c r="I55" s="118">
        <f t="shared" si="20"/>
        <v>0</v>
      </c>
      <c r="J55" s="118">
        <f t="shared" si="21"/>
        <v>0</v>
      </c>
      <c r="K55" s="213">
        <f t="shared" si="22"/>
        <v>0</v>
      </c>
      <c r="L55" s="99"/>
      <c r="M55" s="99"/>
      <c r="N55" s="99"/>
      <c r="O55" s="99"/>
    </row>
    <row r="56" spans="2:15" hidden="1">
      <c r="B56" s="58"/>
      <c r="C56" s="94"/>
      <c r="D56" s="157">
        <f t="shared" si="16"/>
        <v>0</v>
      </c>
      <c r="E56" s="157">
        <f t="shared" si="9"/>
        <v>0</v>
      </c>
      <c r="F56" s="118">
        <f t="shared" si="17"/>
        <v>0</v>
      </c>
      <c r="G56" s="118">
        <f t="shared" si="18"/>
        <v>0</v>
      </c>
      <c r="H56" s="118">
        <f t="shared" si="19"/>
        <v>0</v>
      </c>
      <c r="I56" s="118">
        <f t="shared" si="20"/>
        <v>0</v>
      </c>
      <c r="J56" s="118">
        <f t="shared" si="21"/>
        <v>0</v>
      </c>
      <c r="K56" s="213">
        <f t="shared" si="22"/>
        <v>0</v>
      </c>
      <c r="L56" s="99"/>
      <c r="M56" s="99"/>
      <c r="N56" s="99"/>
      <c r="O56" s="99"/>
    </row>
    <row r="57" spans="2:15" hidden="1">
      <c r="B57" s="58"/>
      <c r="C57" s="94"/>
      <c r="D57" s="157">
        <f t="shared" si="16"/>
        <v>0</v>
      </c>
      <c r="E57" s="157">
        <f t="shared" si="9"/>
        <v>0</v>
      </c>
      <c r="F57" s="118">
        <f t="shared" si="17"/>
        <v>0</v>
      </c>
      <c r="G57" s="118">
        <f t="shared" si="18"/>
        <v>0</v>
      </c>
      <c r="H57" s="118">
        <f t="shared" si="19"/>
        <v>0</v>
      </c>
      <c r="I57" s="118">
        <f t="shared" si="20"/>
        <v>0</v>
      </c>
      <c r="J57" s="118">
        <f t="shared" si="21"/>
        <v>0</v>
      </c>
      <c r="K57" s="213">
        <f t="shared" si="22"/>
        <v>0</v>
      </c>
      <c r="L57" s="99"/>
      <c r="M57" s="99"/>
      <c r="N57" s="99"/>
      <c r="O57" s="99"/>
    </row>
    <row r="58" spans="2:15" hidden="1">
      <c r="B58" s="58"/>
      <c r="C58" s="94"/>
      <c r="D58" s="157">
        <f t="shared" si="16"/>
        <v>0</v>
      </c>
      <c r="E58" s="157">
        <f t="shared" si="9"/>
        <v>0</v>
      </c>
      <c r="F58" s="118">
        <f t="shared" si="17"/>
        <v>0</v>
      </c>
      <c r="G58" s="118">
        <f t="shared" si="18"/>
        <v>0</v>
      </c>
      <c r="H58" s="118">
        <f t="shared" si="19"/>
        <v>0</v>
      </c>
      <c r="I58" s="118">
        <f t="shared" si="20"/>
        <v>0</v>
      </c>
      <c r="J58" s="118">
        <f t="shared" si="21"/>
        <v>0</v>
      </c>
      <c r="K58" s="213">
        <f t="shared" si="22"/>
        <v>0</v>
      </c>
      <c r="L58" s="99"/>
      <c r="M58" s="99"/>
      <c r="N58" s="99"/>
      <c r="O58" s="99"/>
    </row>
    <row r="59" spans="2:15" hidden="1">
      <c r="B59" s="58"/>
      <c r="C59" s="94"/>
      <c r="D59" s="157">
        <f t="shared" si="16"/>
        <v>0</v>
      </c>
      <c r="E59" s="157">
        <f t="shared" si="9"/>
        <v>0</v>
      </c>
      <c r="F59" s="118">
        <f t="shared" si="17"/>
        <v>0</v>
      </c>
      <c r="G59" s="118">
        <f t="shared" si="18"/>
        <v>0</v>
      </c>
      <c r="H59" s="118">
        <f t="shared" si="19"/>
        <v>0</v>
      </c>
      <c r="I59" s="118">
        <f t="shared" si="20"/>
        <v>0</v>
      </c>
      <c r="J59" s="118">
        <f t="shared" si="21"/>
        <v>0</v>
      </c>
      <c r="K59" s="213">
        <f t="shared" si="22"/>
        <v>0</v>
      </c>
      <c r="L59" s="99"/>
      <c r="M59" s="99"/>
      <c r="N59" s="99"/>
      <c r="O59" s="99"/>
    </row>
    <row r="60" spans="2:15" hidden="1">
      <c r="B60" s="58"/>
      <c r="C60" s="94"/>
      <c r="D60" s="157">
        <f t="shared" si="16"/>
        <v>0</v>
      </c>
      <c r="E60" s="157">
        <f t="shared" si="9"/>
        <v>0</v>
      </c>
      <c r="F60" s="118">
        <f t="shared" si="17"/>
        <v>0</v>
      </c>
      <c r="G60" s="118">
        <f t="shared" si="18"/>
        <v>0</v>
      </c>
      <c r="H60" s="118">
        <f t="shared" si="19"/>
        <v>0</v>
      </c>
      <c r="I60" s="118">
        <f t="shared" si="20"/>
        <v>0</v>
      </c>
      <c r="J60" s="118">
        <f t="shared" si="21"/>
        <v>0</v>
      </c>
      <c r="K60" s="213">
        <f t="shared" si="22"/>
        <v>0</v>
      </c>
      <c r="L60" s="99"/>
      <c r="M60" s="99"/>
      <c r="N60" s="99"/>
      <c r="O60" s="99"/>
    </row>
    <row r="61" spans="2:15" hidden="1">
      <c r="B61" s="58"/>
      <c r="C61" s="94"/>
      <c r="D61" s="157">
        <f t="shared" si="16"/>
        <v>0</v>
      </c>
      <c r="E61" s="157">
        <f t="shared" si="9"/>
        <v>0</v>
      </c>
      <c r="F61" s="118">
        <f t="shared" si="17"/>
        <v>0</v>
      </c>
      <c r="G61" s="118">
        <f t="shared" si="18"/>
        <v>0</v>
      </c>
      <c r="H61" s="118">
        <f t="shared" si="19"/>
        <v>0</v>
      </c>
      <c r="I61" s="118">
        <f t="shared" si="20"/>
        <v>0</v>
      </c>
      <c r="J61" s="118">
        <f t="shared" si="21"/>
        <v>0</v>
      </c>
      <c r="K61" s="213">
        <f t="shared" si="22"/>
        <v>0</v>
      </c>
      <c r="L61" s="99"/>
      <c r="M61" s="99"/>
      <c r="N61" s="99"/>
      <c r="O61" s="99"/>
    </row>
    <row r="62" spans="2:15" hidden="1">
      <c r="B62" s="58"/>
      <c r="C62" s="94"/>
      <c r="D62" s="157">
        <f t="shared" si="16"/>
        <v>0</v>
      </c>
      <c r="E62" s="157">
        <f t="shared" si="9"/>
        <v>0</v>
      </c>
      <c r="F62" s="118">
        <f t="shared" si="17"/>
        <v>0</v>
      </c>
      <c r="G62" s="118">
        <f t="shared" si="18"/>
        <v>0</v>
      </c>
      <c r="H62" s="118">
        <f t="shared" si="19"/>
        <v>0</v>
      </c>
      <c r="I62" s="118">
        <f t="shared" si="20"/>
        <v>0</v>
      </c>
      <c r="J62" s="118">
        <f t="shared" si="21"/>
        <v>0</v>
      </c>
      <c r="K62" s="213">
        <f t="shared" si="22"/>
        <v>0</v>
      </c>
      <c r="L62" s="99"/>
      <c r="M62" s="99"/>
      <c r="N62" s="99"/>
      <c r="O62" s="99"/>
    </row>
    <row r="63" spans="2:15" hidden="1">
      <c r="B63" s="58"/>
      <c r="C63" s="94"/>
      <c r="D63" s="157">
        <f t="shared" si="16"/>
        <v>0</v>
      </c>
      <c r="E63" s="157">
        <f t="shared" ref="E63:E84" si="23">SUM(F63:K63)-MIN(F63:I63)</f>
        <v>0</v>
      </c>
      <c r="F63" s="118">
        <f t="shared" si="17"/>
        <v>0</v>
      </c>
      <c r="G63" s="118">
        <f t="shared" si="18"/>
        <v>0</v>
      </c>
      <c r="H63" s="118">
        <f t="shared" si="19"/>
        <v>0</v>
      </c>
      <c r="I63" s="118">
        <f t="shared" si="20"/>
        <v>0</v>
      </c>
      <c r="J63" s="118">
        <f t="shared" si="21"/>
        <v>0</v>
      </c>
      <c r="K63" s="213">
        <f t="shared" si="22"/>
        <v>0</v>
      </c>
      <c r="L63" s="99"/>
      <c r="M63" s="99"/>
      <c r="N63" s="99"/>
      <c r="O63" s="99"/>
    </row>
    <row r="64" spans="2:15" hidden="1">
      <c r="B64" s="58"/>
      <c r="C64" s="94"/>
      <c r="D64" s="157">
        <f t="shared" si="16"/>
        <v>0</v>
      </c>
      <c r="E64" s="157">
        <f t="shared" si="23"/>
        <v>0</v>
      </c>
      <c r="F64" s="118">
        <f t="shared" si="17"/>
        <v>0</v>
      </c>
      <c r="G64" s="118">
        <f t="shared" si="18"/>
        <v>0</v>
      </c>
      <c r="H64" s="118">
        <f t="shared" si="19"/>
        <v>0</v>
      </c>
      <c r="I64" s="118">
        <f t="shared" si="20"/>
        <v>0</v>
      </c>
      <c r="J64" s="118">
        <f t="shared" si="21"/>
        <v>0</v>
      </c>
      <c r="K64" s="213">
        <f t="shared" si="22"/>
        <v>0</v>
      </c>
      <c r="L64" s="99"/>
      <c r="M64" s="99"/>
      <c r="N64" s="99"/>
      <c r="O64" s="99"/>
    </row>
    <row r="65" spans="2:15" hidden="1">
      <c r="B65" s="58"/>
      <c r="C65" s="94"/>
      <c r="D65" s="157">
        <f t="shared" si="16"/>
        <v>0</v>
      </c>
      <c r="E65" s="157">
        <f t="shared" si="23"/>
        <v>0</v>
      </c>
      <c r="F65" s="118">
        <f t="shared" si="17"/>
        <v>0</v>
      </c>
      <c r="G65" s="118">
        <f t="shared" si="18"/>
        <v>0</v>
      </c>
      <c r="H65" s="118">
        <f t="shared" si="19"/>
        <v>0</v>
      </c>
      <c r="I65" s="118">
        <f t="shared" si="20"/>
        <v>0</v>
      </c>
      <c r="J65" s="118">
        <f t="shared" si="21"/>
        <v>0</v>
      </c>
      <c r="K65" s="213">
        <f t="shared" si="22"/>
        <v>0</v>
      </c>
      <c r="L65" s="99"/>
      <c r="M65" s="99"/>
      <c r="N65" s="99"/>
      <c r="O65" s="99"/>
    </row>
    <row r="66" spans="2:15" hidden="1">
      <c r="B66" s="58"/>
      <c r="C66" s="94"/>
      <c r="D66" s="157">
        <f t="shared" si="16"/>
        <v>0</v>
      </c>
      <c r="E66" s="157">
        <f t="shared" si="23"/>
        <v>0</v>
      </c>
      <c r="F66" s="118">
        <f t="shared" si="17"/>
        <v>0</v>
      </c>
      <c r="G66" s="118">
        <f t="shared" si="18"/>
        <v>0</v>
      </c>
      <c r="H66" s="118">
        <f t="shared" si="19"/>
        <v>0</v>
      </c>
      <c r="I66" s="118">
        <f t="shared" si="20"/>
        <v>0</v>
      </c>
      <c r="J66" s="118">
        <f t="shared" si="21"/>
        <v>0</v>
      </c>
      <c r="K66" s="213">
        <f t="shared" si="22"/>
        <v>0</v>
      </c>
      <c r="L66" s="99"/>
      <c r="M66" s="99"/>
      <c r="N66" s="99"/>
      <c r="O66" s="99"/>
    </row>
    <row r="67" spans="2:15" hidden="1">
      <c r="B67" s="58"/>
      <c r="C67" s="94"/>
      <c r="D67" s="157">
        <f t="shared" si="16"/>
        <v>0</v>
      </c>
      <c r="E67" s="157">
        <f t="shared" si="23"/>
        <v>0</v>
      </c>
      <c r="F67" s="118">
        <f t="shared" si="17"/>
        <v>0</v>
      </c>
      <c r="G67" s="118">
        <f t="shared" si="18"/>
        <v>0</v>
      </c>
      <c r="H67" s="118">
        <f t="shared" si="19"/>
        <v>0</v>
      </c>
      <c r="I67" s="118">
        <f t="shared" si="20"/>
        <v>0</v>
      </c>
      <c r="J67" s="118">
        <f t="shared" si="21"/>
        <v>0</v>
      </c>
      <c r="K67" s="213">
        <f t="shared" si="22"/>
        <v>0</v>
      </c>
      <c r="L67" s="99"/>
      <c r="M67" s="99"/>
      <c r="N67" s="99"/>
      <c r="O67" s="99"/>
    </row>
    <row r="68" spans="2:15" hidden="1">
      <c r="B68" s="58"/>
      <c r="C68" s="94"/>
      <c r="D68" s="157">
        <f t="shared" si="16"/>
        <v>0</v>
      </c>
      <c r="E68" s="157">
        <f t="shared" si="23"/>
        <v>0</v>
      </c>
      <c r="F68" s="118">
        <f t="shared" si="17"/>
        <v>0</v>
      </c>
      <c r="G68" s="118">
        <f t="shared" si="18"/>
        <v>0</v>
      </c>
      <c r="H68" s="118">
        <f t="shared" si="19"/>
        <v>0</v>
      </c>
      <c r="I68" s="118">
        <f t="shared" si="20"/>
        <v>0</v>
      </c>
      <c r="J68" s="118">
        <f t="shared" si="21"/>
        <v>0</v>
      </c>
      <c r="K68" s="213">
        <f t="shared" si="22"/>
        <v>0</v>
      </c>
      <c r="L68" s="99"/>
      <c r="M68" s="99"/>
      <c r="N68" s="99"/>
      <c r="O68" s="99"/>
    </row>
    <row r="69" spans="2:15" hidden="1">
      <c r="B69" s="58"/>
      <c r="C69" s="94"/>
      <c r="D69" s="157">
        <f t="shared" si="16"/>
        <v>0</v>
      </c>
      <c r="E69" s="157">
        <f t="shared" si="23"/>
        <v>0</v>
      </c>
      <c r="F69" s="118">
        <f t="shared" si="17"/>
        <v>0</v>
      </c>
      <c r="G69" s="118">
        <f t="shared" si="18"/>
        <v>0</v>
      </c>
      <c r="H69" s="118">
        <f t="shared" si="19"/>
        <v>0</v>
      </c>
      <c r="I69" s="118">
        <f t="shared" si="20"/>
        <v>0</v>
      </c>
      <c r="J69" s="118">
        <f t="shared" si="21"/>
        <v>0</v>
      </c>
      <c r="K69" s="213">
        <f t="shared" si="22"/>
        <v>0</v>
      </c>
      <c r="L69" s="99"/>
      <c r="M69" s="99"/>
      <c r="N69" s="99"/>
      <c r="O69" s="99"/>
    </row>
    <row r="70" spans="2:15" hidden="1">
      <c r="B70" s="58"/>
      <c r="C70" s="94"/>
      <c r="D70" s="157">
        <f t="shared" ref="D70:D84" si="24">SUM(F70:K70)</f>
        <v>0</v>
      </c>
      <c r="E70" s="157">
        <f t="shared" si="23"/>
        <v>0</v>
      </c>
      <c r="F70" s="118">
        <f t="shared" ref="F70:F84" si="25">IFERROR(VLOOKUP(C70,$C$93:$D$134,2,FALSE),0)</f>
        <v>0</v>
      </c>
      <c r="G70" s="118">
        <f t="shared" ref="G70:G84" si="26">IFERROR(VLOOKUP(C70,$G$93:$H$134,2,FALSE),0)</f>
        <v>0</v>
      </c>
      <c r="H70" s="118">
        <f t="shared" ref="H70:H84" si="27">IFERROR(VLOOKUP(C70,$K$93:$L$134,2,FALSE),0)</f>
        <v>0</v>
      </c>
      <c r="I70" s="118">
        <f t="shared" ref="I70:I84" si="28">IFERROR(VLOOKUP(C70,$O$93:$P$134,2,FALSE),0)</f>
        <v>0</v>
      </c>
      <c r="J70" s="118">
        <f t="shared" ref="J70:J84" si="29">IFERROR(VLOOKUP(C70,$S$93:$T$134,2,FALSE),0)</f>
        <v>0</v>
      </c>
      <c r="K70" s="213">
        <f t="shared" ref="K70:K84" si="30">IFERROR(VLOOKUP(C70,$W$93:$X$134,2,FALSE),0)</f>
        <v>0</v>
      </c>
      <c r="L70" s="99"/>
      <c r="M70" s="99"/>
      <c r="N70" s="99"/>
      <c r="O70" s="99"/>
    </row>
    <row r="71" spans="2:15" hidden="1">
      <c r="B71" s="58"/>
      <c r="C71" s="94"/>
      <c r="D71" s="157">
        <f t="shared" si="24"/>
        <v>0</v>
      </c>
      <c r="E71" s="157">
        <f t="shared" si="23"/>
        <v>0</v>
      </c>
      <c r="F71" s="118">
        <f t="shared" si="25"/>
        <v>0</v>
      </c>
      <c r="G71" s="118">
        <f t="shared" si="26"/>
        <v>0</v>
      </c>
      <c r="H71" s="118">
        <f t="shared" si="27"/>
        <v>0</v>
      </c>
      <c r="I71" s="118">
        <f t="shared" si="28"/>
        <v>0</v>
      </c>
      <c r="J71" s="118">
        <f t="shared" si="29"/>
        <v>0</v>
      </c>
      <c r="K71" s="213">
        <f t="shared" si="30"/>
        <v>0</v>
      </c>
      <c r="L71" s="99"/>
      <c r="M71" s="99"/>
      <c r="N71" s="99"/>
      <c r="O71" s="99"/>
    </row>
    <row r="72" spans="2:15" hidden="1">
      <c r="B72" s="58"/>
      <c r="C72" s="94"/>
      <c r="D72" s="157">
        <f t="shared" si="24"/>
        <v>0</v>
      </c>
      <c r="E72" s="157">
        <f t="shared" si="23"/>
        <v>0</v>
      </c>
      <c r="F72" s="118">
        <f t="shared" si="25"/>
        <v>0</v>
      </c>
      <c r="G72" s="118">
        <f t="shared" si="26"/>
        <v>0</v>
      </c>
      <c r="H72" s="118">
        <f t="shared" si="27"/>
        <v>0</v>
      </c>
      <c r="I72" s="118">
        <f t="shared" si="28"/>
        <v>0</v>
      </c>
      <c r="J72" s="118">
        <f t="shared" si="29"/>
        <v>0</v>
      </c>
      <c r="K72" s="213">
        <f t="shared" si="30"/>
        <v>0</v>
      </c>
      <c r="L72" s="99"/>
      <c r="M72" s="99"/>
      <c r="N72" s="99"/>
      <c r="O72" s="99"/>
    </row>
    <row r="73" spans="2:15" hidden="1">
      <c r="B73" s="58"/>
      <c r="C73" s="94"/>
      <c r="D73" s="157">
        <f t="shared" si="24"/>
        <v>0</v>
      </c>
      <c r="E73" s="157">
        <f t="shared" si="23"/>
        <v>0</v>
      </c>
      <c r="F73" s="118">
        <f t="shared" si="25"/>
        <v>0</v>
      </c>
      <c r="G73" s="118">
        <f t="shared" si="26"/>
        <v>0</v>
      </c>
      <c r="H73" s="118">
        <f t="shared" si="27"/>
        <v>0</v>
      </c>
      <c r="I73" s="118">
        <f t="shared" si="28"/>
        <v>0</v>
      </c>
      <c r="J73" s="118">
        <f t="shared" si="29"/>
        <v>0</v>
      </c>
      <c r="K73" s="213">
        <f t="shared" si="30"/>
        <v>0</v>
      </c>
      <c r="L73" s="99"/>
      <c r="M73" s="99"/>
      <c r="N73" s="99"/>
      <c r="O73" s="99"/>
    </row>
    <row r="74" spans="2:15" hidden="1">
      <c r="B74" s="58"/>
      <c r="C74" s="94"/>
      <c r="D74" s="157">
        <f t="shared" si="24"/>
        <v>0</v>
      </c>
      <c r="E74" s="157">
        <f t="shared" si="23"/>
        <v>0</v>
      </c>
      <c r="F74" s="118">
        <f t="shared" si="25"/>
        <v>0</v>
      </c>
      <c r="G74" s="118">
        <f t="shared" si="26"/>
        <v>0</v>
      </c>
      <c r="H74" s="118">
        <f t="shared" si="27"/>
        <v>0</v>
      </c>
      <c r="I74" s="118">
        <f t="shared" si="28"/>
        <v>0</v>
      </c>
      <c r="J74" s="118">
        <f t="shared" si="29"/>
        <v>0</v>
      </c>
      <c r="K74" s="213">
        <f t="shared" si="30"/>
        <v>0</v>
      </c>
      <c r="L74" s="99"/>
      <c r="M74" s="99"/>
      <c r="N74" s="99"/>
      <c r="O74" s="99"/>
    </row>
    <row r="75" spans="2:15" hidden="1">
      <c r="B75" s="58"/>
      <c r="C75" s="94"/>
      <c r="D75" s="157">
        <f t="shared" si="24"/>
        <v>0</v>
      </c>
      <c r="E75" s="157">
        <f t="shared" si="23"/>
        <v>0</v>
      </c>
      <c r="F75" s="118">
        <f t="shared" si="25"/>
        <v>0</v>
      </c>
      <c r="G75" s="118">
        <f t="shared" si="26"/>
        <v>0</v>
      </c>
      <c r="H75" s="118">
        <f t="shared" si="27"/>
        <v>0</v>
      </c>
      <c r="I75" s="118">
        <f t="shared" si="28"/>
        <v>0</v>
      </c>
      <c r="J75" s="118">
        <f t="shared" si="29"/>
        <v>0</v>
      </c>
      <c r="K75" s="213">
        <f t="shared" si="30"/>
        <v>0</v>
      </c>
      <c r="L75" s="99"/>
      <c r="M75" s="99"/>
      <c r="N75" s="99"/>
      <c r="O75" s="99"/>
    </row>
    <row r="76" spans="2:15" ht="15" hidden="1">
      <c r="B76" s="58"/>
      <c r="C76" s="95"/>
      <c r="D76" s="157">
        <f t="shared" si="24"/>
        <v>0</v>
      </c>
      <c r="E76" s="157">
        <f t="shared" si="23"/>
        <v>0</v>
      </c>
      <c r="F76" s="118">
        <f t="shared" si="25"/>
        <v>0</v>
      </c>
      <c r="G76" s="118">
        <f t="shared" si="26"/>
        <v>0</v>
      </c>
      <c r="H76" s="118">
        <f t="shared" si="27"/>
        <v>0</v>
      </c>
      <c r="I76" s="118">
        <f t="shared" si="28"/>
        <v>0</v>
      </c>
      <c r="J76" s="118">
        <f t="shared" si="29"/>
        <v>0</v>
      </c>
      <c r="K76" s="213">
        <f t="shared" si="30"/>
        <v>0</v>
      </c>
      <c r="L76" s="99"/>
      <c r="M76" s="99"/>
      <c r="N76" s="99"/>
      <c r="O76" s="99"/>
    </row>
    <row r="77" spans="2:15" ht="15" hidden="1">
      <c r="B77" s="58"/>
      <c r="C77" s="95"/>
      <c r="D77" s="157">
        <f t="shared" si="24"/>
        <v>0</v>
      </c>
      <c r="E77" s="157">
        <f t="shared" si="23"/>
        <v>0</v>
      </c>
      <c r="F77" s="118">
        <f t="shared" si="25"/>
        <v>0</v>
      </c>
      <c r="G77" s="118">
        <f t="shared" si="26"/>
        <v>0</v>
      </c>
      <c r="H77" s="118">
        <f t="shared" si="27"/>
        <v>0</v>
      </c>
      <c r="I77" s="118">
        <f t="shared" si="28"/>
        <v>0</v>
      </c>
      <c r="J77" s="118">
        <f t="shared" si="29"/>
        <v>0</v>
      </c>
      <c r="K77" s="213">
        <f t="shared" si="30"/>
        <v>0</v>
      </c>
      <c r="L77" s="99"/>
      <c r="M77" s="99"/>
      <c r="N77" s="99"/>
      <c r="O77" s="99"/>
    </row>
    <row r="78" spans="2:15" ht="15" hidden="1">
      <c r="B78" s="58"/>
      <c r="C78" s="95"/>
      <c r="D78" s="157">
        <f t="shared" si="24"/>
        <v>0</v>
      </c>
      <c r="E78" s="157">
        <f t="shared" si="23"/>
        <v>0</v>
      </c>
      <c r="F78" s="118">
        <f t="shared" si="25"/>
        <v>0</v>
      </c>
      <c r="G78" s="118">
        <f t="shared" si="26"/>
        <v>0</v>
      </c>
      <c r="H78" s="118">
        <f t="shared" si="27"/>
        <v>0</v>
      </c>
      <c r="I78" s="118">
        <f t="shared" si="28"/>
        <v>0</v>
      </c>
      <c r="J78" s="118">
        <f t="shared" si="29"/>
        <v>0</v>
      </c>
      <c r="K78" s="213">
        <f t="shared" si="30"/>
        <v>0</v>
      </c>
      <c r="L78" s="99"/>
      <c r="M78" s="99"/>
      <c r="N78" s="99"/>
      <c r="O78" s="99"/>
    </row>
    <row r="79" spans="2:15" ht="15" hidden="1">
      <c r="B79" s="58"/>
      <c r="C79" s="95"/>
      <c r="D79" s="157">
        <f t="shared" si="24"/>
        <v>0</v>
      </c>
      <c r="E79" s="157">
        <f t="shared" si="23"/>
        <v>0</v>
      </c>
      <c r="F79" s="118">
        <f t="shared" si="25"/>
        <v>0</v>
      </c>
      <c r="G79" s="118">
        <f t="shared" si="26"/>
        <v>0</v>
      </c>
      <c r="H79" s="118">
        <f t="shared" si="27"/>
        <v>0</v>
      </c>
      <c r="I79" s="118">
        <f t="shared" si="28"/>
        <v>0</v>
      </c>
      <c r="J79" s="118">
        <f t="shared" si="29"/>
        <v>0</v>
      </c>
      <c r="K79" s="213">
        <f t="shared" si="30"/>
        <v>0</v>
      </c>
      <c r="L79" s="99"/>
      <c r="M79" s="99"/>
      <c r="N79" s="99"/>
      <c r="O79" s="99"/>
    </row>
    <row r="80" spans="2:15" ht="15" hidden="1">
      <c r="B80" s="58"/>
      <c r="C80" s="95"/>
      <c r="D80" s="157">
        <f t="shared" si="24"/>
        <v>0</v>
      </c>
      <c r="E80" s="157">
        <f t="shared" si="23"/>
        <v>0</v>
      </c>
      <c r="F80" s="118">
        <f t="shared" si="25"/>
        <v>0</v>
      </c>
      <c r="G80" s="118">
        <f t="shared" si="26"/>
        <v>0</v>
      </c>
      <c r="H80" s="118">
        <f t="shared" si="27"/>
        <v>0</v>
      </c>
      <c r="I80" s="118">
        <f t="shared" si="28"/>
        <v>0</v>
      </c>
      <c r="J80" s="118">
        <f t="shared" si="29"/>
        <v>0</v>
      </c>
      <c r="K80" s="213">
        <f t="shared" si="30"/>
        <v>0</v>
      </c>
      <c r="L80" s="99"/>
      <c r="M80" s="99"/>
      <c r="N80" s="99"/>
      <c r="O80" s="99"/>
    </row>
    <row r="81" spans="2:25" ht="15" hidden="1">
      <c r="B81" s="58"/>
      <c r="C81" s="95"/>
      <c r="D81" s="157">
        <f t="shared" si="24"/>
        <v>0</v>
      </c>
      <c r="E81" s="157">
        <f t="shared" si="23"/>
        <v>0</v>
      </c>
      <c r="F81" s="118">
        <f t="shared" si="25"/>
        <v>0</v>
      </c>
      <c r="G81" s="118">
        <f t="shared" si="26"/>
        <v>0</v>
      </c>
      <c r="H81" s="118">
        <f t="shared" si="27"/>
        <v>0</v>
      </c>
      <c r="I81" s="118">
        <f t="shared" si="28"/>
        <v>0</v>
      </c>
      <c r="J81" s="118">
        <f t="shared" si="29"/>
        <v>0</v>
      </c>
      <c r="K81" s="213">
        <f t="shared" si="30"/>
        <v>0</v>
      </c>
      <c r="L81" s="99"/>
      <c r="M81" s="99"/>
      <c r="N81" s="99"/>
      <c r="O81" s="99"/>
    </row>
    <row r="82" spans="2:25" ht="15" hidden="1">
      <c r="B82" s="58"/>
      <c r="C82" s="95"/>
      <c r="D82" s="157">
        <f t="shared" si="24"/>
        <v>0</v>
      </c>
      <c r="E82" s="157">
        <f t="shared" si="23"/>
        <v>0</v>
      </c>
      <c r="F82" s="118">
        <f t="shared" si="25"/>
        <v>0</v>
      </c>
      <c r="G82" s="118">
        <f t="shared" si="26"/>
        <v>0</v>
      </c>
      <c r="H82" s="118">
        <f t="shared" si="27"/>
        <v>0</v>
      </c>
      <c r="I82" s="118">
        <f t="shared" si="28"/>
        <v>0</v>
      </c>
      <c r="J82" s="118">
        <f t="shared" si="29"/>
        <v>0</v>
      </c>
      <c r="K82" s="213">
        <f t="shared" si="30"/>
        <v>0</v>
      </c>
      <c r="L82" s="99"/>
      <c r="M82" s="99"/>
      <c r="N82" s="99"/>
      <c r="O82" s="99"/>
    </row>
    <row r="83" spans="2:25" ht="15" hidden="1">
      <c r="B83" s="58"/>
      <c r="C83" s="95"/>
      <c r="D83" s="157">
        <f t="shared" si="24"/>
        <v>0</v>
      </c>
      <c r="E83" s="157">
        <f t="shared" si="23"/>
        <v>0</v>
      </c>
      <c r="F83" s="118">
        <f t="shared" si="25"/>
        <v>0</v>
      </c>
      <c r="G83" s="118">
        <f t="shared" si="26"/>
        <v>0</v>
      </c>
      <c r="H83" s="118">
        <f t="shared" si="27"/>
        <v>0</v>
      </c>
      <c r="I83" s="118">
        <f t="shared" si="28"/>
        <v>0</v>
      </c>
      <c r="J83" s="118">
        <f t="shared" si="29"/>
        <v>0</v>
      </c>
      <c r="K83" s="213">
        <f t="shared" si="30"/>
        <v>0</v>
      </c>
      <c r="L83" s="99"/>
      <c r="M83" s="99"/>
      <c r="N83" s="99"/>
      <c r="O83" s="99"/>
    </row>
    <row r="84" spans="2:25" ht="15" hidden="1">
      <c r="B84" s="51"/>
      <c r="C84" s="95"/>
      <c r="D84" s="157">
        <f t="shared" si="24"/>
        <v>0</v>
      </c>
      <c r="E84" s="157">
        <f t="shared" si="23"/>
        <v>0</v>
      </c>
      <c r="F84" s="118">
        <f t="shared" si="25"/>
        <v>0</v>
      </c>
      <c r="G84" s="118">
        <f t="shared" si="26"/>
        <v>0</v>
      </c>
      <c r="H84" s="118">
        <f t="shared" si="27"/>
        <v>0</v>
      </c>
      <c r="I84" s="118">
        <f t="shared" si="28"/>
        <v>0</v>
      </c>
      <c r="J84" s="118">
        <f t="shared" si="29"/>
        <v>0</v>
      </c>
      <c r="K84" s="213">
        <f t="shared" si="30"/>
        <v>0</v>
      </c>
      <c r="L84" s="99"/>
      <c r="M84" s="99"/>
      <c r="N84" s="99"/>
      <c r="O84" s="99"/>
    </row>
    <row r="85" spans="2:25">
      <c r="N85" s="99"/>
      <c r="O85" s="99"/>
    </row>
    <row r="88" spans="2:25" ht="13.5" thickBot="1"/>
    <row r="89" spans="2:25">
      <c r="B89" s="236" t="s">
        <v>152</v>
      </c>
      <c r="C89" s="237"/>
      <c r="D89" s="237"/>
      <c r="E89" s="238"/>
      <c r="F89" s="245" t="s">
        <v>153</v>
      </c>
      <c r="G89" s="246"/>
      <c r="H89" s="246"/>
      <c r="I89" s="247"/>
      <c r="J89" s="245" t="s">
        <v>51</v>
      </c>
      <c r="K89" s="246"/>
      <c r="L89" s="246"/>
      <c r="M89" s="247"/>
      <c r="N89" s="233" t="s">
        <v>154</v>
      </c>
      <c r="O89" s="234"/>
      <c r="P89" s="234"/>
      <c r="Q89" s="235"/>
      <c r="R89" s="233" t="s">
        <v>155</v>
      </c>
      <c r="S89" s="234"/>
      <c r="T89" s="234"/>
      <c r="U89" s="235"/>
      <c r="V89" s="233" t="s">
        <v>156</v>
      </c>
      <c r="W89" s="234"/>
      <c r="X89" s="234"/>
      <c r="Y89" s="235"/>
    </row>
    <row r="90" spans="2:25">
      <c r="B90" s="143"/>
      <c r="D90" s="138"/>
      <c r="F90" s="110"/>
      <c r="I90" s="109"/>
      <c r="J90" s="110"/>
      <c r="M90" s="109"/>
      <c r="N90" s="110"/>
      <c r="Q90" s="144"/>
      <c r="R90" s="102"/>
      <c r="U90" s="144"/>
      <c r="V90" s="102"/>
      <c r="W90" s="210"/>
      <c r="X90" s="210"/>
      <c r="Y90" s="144"/>
    </row>
    <row r="91" spans="2:25">
      <c r="B91" s="102" t="s">
        <v>160</v>
      </c>
      <c r="C91" s="99" t="s">
        <v>157</v>
      </c>
      <c r="D91" s="99" t="s">
        <v>161</v>
      </c>
      <c r="E91" s="109" t="s">
        <v>172</v>
      </c>
      <c r="F91" s="110" t="s">
        <v>160</v>
      </c>
      <c r="G91" s="108" t="s">
        <v>157</v>
      </c>
      <c r="H91" s="108" t="s">
        <v>161</v>
      </c>
      <c r="I91" s="109" t="s">
        <v>172</v>
      </c>
      <c r="J91" s="110" t="s">
        <v>160</v>
      </c>
      <c r="K91" s="108" t="s">
        <v>157</v>
      </c>
      <c r="L91" s="108" t="s">
        <v>161</v>
      </c>
      <c r="M91" s="109" t="s">
        <v>172</v>
      </c>
      <c r="N91" s="110" t="s">
        <v>160</v>
      </c>
      <c r="O91" s="108" t="s">
        <v>157</v>
      </c>
      <c r="P91" s="99" t="s">
        <v>161</v>
      </c>
      <c r="Q91" s="103" t="s">
        <v>172</v>
      </c>
      <c r="R91" s="102" t="s">
        <v>160</v>
      </c>
      <c r="S91" s="99" t="s">
        <v>157</v>
      </c>
      <c r="T91" s="99" t="s">
        <v>161</v>
      </c>
      <c r="U91" s="103" t="s">
        <v>172</v>
      </c>
      <c r="V91" s="102" t="s">
        <v>160</v>
      </c>
      <c r="W91" s="210" t="s">
        <v>157</v>
      </c>
      <c r="X91" s="210" t="s">
        <v>161</v>
      </c>
      <c r="Y91" s="103" t="s">
        <v>172</v>
      </c>
    </row>
    <row r="92" spans="2:25">
      <c r="B92" s="143"/>
      <c r="C92" s="104">
        <f>COUNTA(C93:C136)</f>
        <v>1</v>
      </c>
      <c r="D92" s="138"/>
      <c r="E92" s="109"/>
      <c r="F92" s="110"/>
      <c r="G92" s="111">
        <f>COUNTA(G93:G136)</f>
        <v>2</v>
      </c>
      <c r="I92" s="109"/>
      <c r="J92" s="110"/>
      <c r="K92" s="111">
        <f>COUNTA(K93:K136)</f>
        <v>10</v>
      </c>
      <c r="M92" s="109"/>
      <c r="N92" s="110"/>
      <c r="O92" s="111">
        <f>COUNTA(O93:O136)</f>
        <v>3</v>
      </c>
      <c r="P92" s="138"/>
      <c r="Q92" s="144"/>
      <c r="R92" s="143"/>
      <c r="S92" s="104">
        <f>COUNTA(S93:S136)</f>
        <v>5</v>
      </c>
      <c r="T92" s="138"/>
      <c r="U92" s="144"/>
      <c r="V92" s="143"/>
      <c r="W92" s="104">
        <f>COUNTA(W93:W136)</f>
        <v>6</v>
      </c>
      <c r="X92" s="138"/>
      <c r="Y92" s="144"/>
    </row>
    <row r="93" spans="2:25">
      <c r="B93" s="102">
        <v>1</v>
      </c>
      <c r="C93" s="192" t="s">
        <v>75</v>
      </c>
      <c r="D93" s="99">
        <f>VLOOKUP(C92,'POINTS SCORE'!$B$10:$AI$39,2,FALSE)</f>
        <v>16</v>
      </c>
      <c r="E93" s="164">
        <f>VLOOKUP(C92,'POINTS SCORE'!$B$39:$AI$78,2,FALSE)</f>
        <v>20</v>
      </c>
      <c r="F93" s="110">
        <v>1</v>
      </c>
      <c r="G93" s="192" t="s">
        <v>230</v>
      </c>
      <c r="H93" s="108">
        <f>VLOOKUP(G92,'POINTS SCORE'!$B$10:$AI$39,2,FALSE)</f>
        <v>17</v>
      </c>
      <c r="I93" s="164">
        <f>VLOOKUP(G92,'POINTS SCORE'!$B$39:$AI$78,2,FALSE)</f>
        <v>20</v>
      </c>
      <c r="J93" s="110">
        <v>1</v>
      </c>
      <c r="K93" s="192" t="s">
        <v>932</v>
      </c>
      <c r="L93" s="108">
        <f>VLOOKUP(K92,'POINTS SCORE'!$B$10:$AI$39,2,FALSE)</f>
        <v>38</v>
      </c>
      <c r="M93" s="108">
        <f>VLOOKUP(K92,'POINTS SCORE'!$B$39:$AI$78,2,FALSE)</f>
        <v>40</v>
      </c>
      <c r="N93" s="110">
        <v>1</v>
      </c>
      <c r="O93" s="192" t="s">
        <v>1026</v>
      </c>
      <c r="P93" s="99">
        <f>VLOOKUP(O92,'POINTS SCORE'!$B$10:$AI$39,2,FALSE)</f>
        <v>18</v>
      </c>
      <c r="Q93" s="99">
        <f>VLOOKUP(O92,'POINTS SCORE'!$B$39:$AI$78,2,FALSE)</f>
        <v>20</v>
      </c>
      <c r="R93" s="102">
        <v>1</v>
      </c>
      <c r="S93" s="192" t="s">
        <v>75</v>
      </c>
      <c r="T93" s="99">
        <f>VLOOKUP(S92,'POINTS SCORE'!$B$10:$AI$39,2,FALSE)</f>
        <v>35</v>
      </c>
      <c r="U93" s="99">
        <f>VLOOKUP(S92,'POINTS SCORE'!$B$39:$AI$78,2,FALSE)</f>
        <v>40</v>
      </c>
      <c r="V93" s="102">
        <v>1</v>
      </c>
      <c r="W93" s="210" t="s">
        <v>80</v>
      </c>
      <c r="X93" s="210">
        <f>VLOOKUP(W92,'POINTS SCORE'!$B$10:$AI$39,2,FALSE)</f>
        <v>36</v>
      </c>
      <c r="Y93" s="103">
        <f>VLOOKUP(W92,'POINTS SCORE'!$B$39:$AI$78,2,FALSE)</f>
        <v>40</v>
      </c>
    </row>
    <row r="94" spans="2:25">
      <c r="B94" s="102">
        <v>2</v>
      </c>
      <c r="C94" s="192"/>
      <c r="D94" s="99">
        <f>VLOOKUP(C92,'POINTS SCORE'!$B$10:$AI$39,3,FALSE)</f>
        <v>0</v>
      </c>
      <c r="E94" s="108">
        <f>VLOOKUP(C92,'POINTS SCORE'!$B$39:$AI$78,3,FALSE)</f>
        <v>0</v>
      </c>
      <c r="F94" s="110">
        <v>2</v>
      </c>
      <c r="G94" s="192" t="s">
        <v>75</v>
      </c>
      <c r="H94" s="108">
        <f>VLOOKUP(G92,'POINTS SCORE'!$B$10:$AI$39,3,FALSE)</f>
        <v>8</v>
      </c>
      <c r="I94" s="164">
        <f>VLOOKUP(G92,'POINTS SCORE'!$B$39:$AI$78,3,FALSE)</f>
        <v>19.5</v>
      </c>
      <c r="J94" s="110">
        <v>2</v>
      </c>
      <c r="K94" s="192" t="s">
        <v>933</v>
      </c>
      <c r="L94" s="108">
        <f>VLOOKUP(K92,'POINTS SCORE'!$B$10:$AI$39,3,FALSE)</f>
        <v>34</v>
      </c>
      <c r="M94" s="108">
        <f>VLOOKUP(K92,'POINTS SCORE'!$B$39:$AI$78,3,FALSE)</f>
        <v>39</v>
      </c>
      <c r="N94" s="110">
        <v>2</v>
      </c>
      <c r="O94" s="192" t="s">
        <v>208</v>
      </c>
      <c r="P94" s="99">
        <f>VLOOKUP(O92,'POINTS SCORE'!$B$10:$AI$39,3,FALSE)</f>
        <v>11</v>
      </c>
      <c r="Q94" s="99">
        <f>VLOOKUP(O92,'POINTS SCORE'!$B$39:$AI$78,3,FALSE)</f>
        <v>19.5</v>
      </c>
      <c r="R94" s="102">
        <v>2</v>
      </c>
      <c r="S94" s="192" t="s">
        <v>207</v>
      </c>
      <c r="T94" s="99">
        <f>VLOOKUP(S92,'POINTS SCORE'!$B$10:$AI$39,3,FALSE)</f>
        <v>26</v>
      </c>
      <c r="U94" s="99">
        <f>VLOOKUP(S92,'POINTS SCORE'!$B$39:$AI$78,3,FALSE)</f>
        <v>39</v>
      </c>
      <c r="V94" s="102">
        <v>2</v>
      </c>
      <c r="W94" s="210" t="s">
        <v>108</v>
      </c>
      <c r="X94" s="210">
        <f>VLOOKUP(W92,'POINTS SCORE'!$B$10:$AI$39,3,FALSE)</f>
        <v>28</v>
      </c>
      <c r="Y94" s="103">
        <f>VLOOKUP(W92,'POINTS SCORE'!$B$39:$AI$78,3,FALSE)</f>
        <v>39</v>
      </c>
    </row>
    <row r="95" spans="2:25">
      <c r="B95" s="102">
        <v>3</v>
      </c>
      <c r="C95" s="192"/>
      <c r="D95" s="99">
        <f>VLOOKUP(C92,'POINTS SCORE'!$B$10:$AI$39,4,FALSE)</f>
        <v>0</v>
      </c>
      <c r="E95" s="108">
        <f>VLOOKUP(C92,'POINTS SCORE'!$B$39:$AI$78,4,FALSE)</f>
        <v>0</v>
      </c>
      <c r="F95" s="110">
        <v>3</v>
      </c>
      <c r="G95" s="192"/>
      <c r="H95" s="108">
        <f>VLOOKUP(G92,'POINTS SCORE'!$B$10:$AI$39,4,FALSE)</f>
        <v>0</v>
      </c>
      <c r="I95" s="108">
        <f>VLOOKUP(G92,'POINTS SCORE'!$B$39:$AI$78,4,FALSE)</f>
        <v>0</v>
      </c>
      <c r="J95" s="110">
        <v>3</v>
      </c>
      <c r="K95" s="192" t="s">
        <v>934</v>
      </c>
      <c r="L95" s="108">
        <f>VLOOKUP(K92,'POINTS SCORE'!$B$10:$AI$39,4,FALSE)</f>
        <v>28</v>
      </c>
      <c r="M95" s="108">
        <f>VLOOKUP(K92,'POINTS SCORE'!$B$39:$AI$78,4,FALSE)</f>
        <v>38</v>
      </c>
      <c r="N95" s="110">
        <v>3</v>
      </c>
      <c r="O95" s="192" t="s">
        <v>207</v>
      </c>
      <c r="P95" s="99">
        <f>VLOOKUP(O92,'POINTS SCORE'!$B$10:$AI$39,4,FALSE)</f>
        <v>8</v>
      </c>
      <c r="Q95" s="99">
        <f>VLOOKUP(O92,'POINTS SCORE'!$B$39:$AI$78,4,FALSE)</f>
        <v>19</v>
      </c>
      <c r="R95" s="102">
        <v>3</v>
      </c>
      <c r="S95" s="192" t="s">
        <v>205</v>
      </c>
      <c r="T95" s="99">
        <f>VLOOKUP(S92,'POINTS SCORE'!$B$10:$AI$39,4,FALSE)</f>
        <v>21</v>
      </c>
      <c r="U95" s="99">
        <f>VLOOKUP(S92,'POINTS SCORE'!$B$39:$AI$78,4,FALSE)</f>
        <v>38</v>
      </c>
      <c r="V95" s="102">
        <v>3</v>
      </c>
      <c r="W95" s="210" t="s">
        <v>933</v>
      </c>
      <c r="X95" s="210">
        <f>VLOOKUP(W92,'POINTS SCORE'!$B$10:$AI$39,4,FALSE)</f>
        <v>24</v>
      </c>
      <c r="Y95" s="103">
        <f>VLOOKUP(W92,'POINTS SCORE'!$B$39:$AI$78,4,FALSE)</f>
        <v>38</v>
      </c>
    </row>
    <row r="96" spans="2:25">
      <c r="B96" s="102">
        <v>4</v>
      </c>
      <c r="C96" s="192"/>
      <c r="D96" s="99">
        <f>VLOOKUP(C92,'POINTS SCORE'!$B$10:$AI$39,5,FALSE)</f>
        <v>0</v>
      </c>
      <c r="E96" s="108">
        <f>VLOOKUP(C92,'POINTS SCORE'!$B$39:$AI$78,5,FALSE)</f>
        <v>0</v>
      </c>
      <c r="F96" s="110">
        <v>4</v>
      </c>
      <c r="G96" s="192"/>
      <c r="H96" s="108">
        <f>VLOOKUP(G92,'POINTS SCORE'!$B$10:$AI$39,5,FALSE)</f>
        <v>0</v>
      </c>
      <c r="I96" s="108">
        <f>VLOOKUP(G92,'POINTS SCORE'!$B$39:$AI$78,5,FALSE)</f>
        <v>0</v>
      </c>
      <c r="J96" s="110">
        <v>4</v>
      </c>
      <c r="K96" s="192" t="s">
        <v>935</v>
      </c>
      <c r="L96" s="108">
        <f>VLOOKUP(K92,'POINTS SCORE'!$B$10:$AI$39,5,FALSE)</f>
        <v>24</v>
      </c>
      <c r="M96" s="108">
        <f>VLOOKUP(K92,'POINTS SCORE'!$B$39:$AI$78,5,FALSE)</f>
        <v>37</v>
      </c>
      <c r="N96" s="110">
        <v>4</v>
      </c>
      <c r="O96" s="192"/>
      <c r="P96" s="99">
        <f>VLOOKUP(O92,'POINTS SCORE'!$B$10:$AI$39,5,FALSE)</f>
        <v>0</v>
      </c>
      <c r="Q96" s="99">
        <f>VLOOKUP(O92,'POINTS SCORE'!$B$39:$AI$78,5,FALSE)</f>
        <v>0</v>
      </c>
      <c r="R96" s="102">
        <v>4</v>
      </c>
      <c r="S96" s="192" t="s">
        <v>230</v>
      </c>
      <c r="T96" s="99">
        <f>VLOOKUP(S92,'POINTS SCORE'!$B$10:$AI$39,5,FALSE)</f>
        <v>18</v>
      </c>
      <c r="U96" s="99">
        <f>VLOOKUP(S92,'POINTS SCORE'!$B$39:$AI$78,5,FALSE)</f>
        <v>37</v>
      </c>
      <c r="V96" s="102">
        <v>4</v>
      </c>
      <c r="W96" s="210" t="s">
        <v>934</v>
      </c>
      <c r="X96" s="210">
        <f>VLOOKUP(W92,'POINTS SCORE'!$B$10:$AI$39,5,FALSE)</f>
        <v>20</v>
      </c>
      <c r="Y96" s="103">
        <f>VLOOKUP(W92,'POINTS SCORE'!$B$39:$AI$78,5,FALSE)</f>
        <v>37</v>
      </c>
    </row>
    <row r="97" spans="2:25">
      <c r="B97" s="102">
        <v>5</v>
      </c>
      <c r="C97" s="192"/>
      <c r="D97" s="99">
        <f>VLOOKUP(C92,'POINTS SCORE'!$B$10:$AI$39,6,FALSE)</f>
        <v>0</v>
      </c>
      <c r="E97" s="108">
        <f>VLOOKUP(C92,'POINTS SCORE'!$B$39:$AI$78,6,FALSE)</f>
        <v>0</v>
      </c>
      <c r="F97" s="110">
        <v>5</v>
      </c>
      <c r="G97" s="192"/>
      <c r="H97" s="108">
        <f>VLOOKUP(G92,'POINTS SCORE'!$B$10:$AI$39,6,FALSE)</f>
        <v>0</v>
      </c>
      <c r="I97" s="108">
        <f>VLOOKUP(G92,'POINTS SCORE'!$B$39:$AI$78,6,FALSE)</f>
        <v>0</v>
      </c>
      <c r="J97" s="110">
        <v>5</v>
      </c>
      <c r="K97" s="192" t="s">
        <v>90</v>
      </c>
      <c r="L97" s="108">
        <f>VLOOKUP(K92,'POINTS SCORE'!$B$10:$AI$39,6,FALSE)</f>
        <v>21</v>
      </c>
      <c r="M97" s="108">
        <f>VLOOKUP(K92,'POINTS SCORE'!$B$39:$AI$78,6,FALSE)</f>
        <v>36</v>
      </c>
      <c r="N97" s="110">
        <v>5</v>
      </c>
      <c r="O97" s="192"/>
      <c r="P97" s="99">
        <f>VLOOKUP(O92,'POINTS SCORE'!$B$10:$AI$39,6,FALSE)</f>
        <v>0</v>
      </c>
      <c r="Q97" s="99">
        <f>VLOOKUP(O92,'POINTS SCORE'!$B$39:$AI$78,6,FALSE)</f>
        <v>0</v>
      </c>
      <c r="R97" s="102">
        <v>5</v>
      </c>
      <c r="S97" s="192" t="s">
        <v>208</v>
      </c>
      <c r="T97" s="99">
        <f>VLOOKUP(S92,'POINTS SCORE'!$B$10:$AI$39,6,FALSE)</f>
        <v>16</v>
      </c>
      <c r="U97" s="99">
        <f>VLOOKUP(S92,'POINTS SCORE'!$B$39:$AI$78,6,FALSE)</f>
        <v>36</v>
      </c>
      <c r="V97" s="102">
        <v>5</v>
      </c>
      <c r="W97" s="210" t="s">
        <v>90</v>
      </c>
      <c r="X97" s="210">
        <f>VLOOKUP(W92,'POINTS SCORE'!$B$10:$AI$39,6,FALSE)</f>
        <v>17</v>
      </c>
      <c r="Y97" s="103">
        <f>VLOOKUP(W92,'POINTS SCORE'!$B$39:$AI$78,6,FALSE)</f>
        <v>36</v>
      </c>
    </row>
    <row r="98" spans="2:25">
      <c r="B98" s="102">
        <v>6</v>
      </c>
      <c r="C98" s="192"/>
      <c r="D98" s="99">
        <f>VLOOKUP(C92,'POINTS SCORE'!$B$10:$AI$39,7,FALSE)</f>
        <v>0</v>
      </c>
      <c r="E98" s="108">
        <f>VLOOKUP(C92,'POINTS SCORE'!$B$39:$AI$78,7,FALSE)</f>
        <v>0</v>
      </c>
      <c r="F98" s="110">
        <v>6</v>
      </c>
      <c r="G98" s="192"/>
      <c r="H98" s="108">
        <f>VLOOKUP(G92,'POINTS SCORE'!$B$10:$AI$39,7,FALSE)</f>
        <v>0</v>
      </c>
      <c r="I98" s="108">
        <f>VLOOKUP(G92,'POINTS SCORE'!$B$39:$AI$78,7,FALSE)</f>
        <v>0</v>
      </c>
      <c r="J98" s="110">
        <v>6</v>
      </c>
      <c r="K98" s="192" t="s">
        <v>114</v>
      </c>
      <c r="L98" s="108">
        <f>VLOOKUP(K92,'POINTS SCORE'!$B$10:$AI$39,7,FALSE)</f>
        <v>19</v>
      </c>
      <c r="M98" s="108">
        <f>VLOOKUP(K92,'POINTS SCORE'!$B$39:$AI$78,7,FALSE)</f>
        <v>35</v>
      </c>
      <c r="N98" s="110">
        <v>6</v>
      </c>
      <c r="O98" s="192"/>
      <c r="P98" s="99">
        <f>VLOOKUP(O92,'POINTS SCORE'!$B$10:$AI$39,7,FALSE)</f>
        <v>0</v>
      </c>
      <c r="Q98" s="99">
        <f>VLOOKUP(O92,'POINTS SCORE'!$B$39:$AI$78,7,FALSE)</f>
        <v>0</v>
      </c>
      <c r="R98" s="102">
        <v>6</v>
      </c>
      <c r="S98" s="192"/>
      <c r="T98" s="99">
        <f>VLOOKUP(S92,'POINTS SCORE'!$B$10:$AI$39,7,FALSE)</f>
        <v>0</v>
      </c>
      <c r="U98" s="99">
        <f>VLOOKUP(S92,'POINTS SCORE'!$B$39:$AI$78,7,FALSE)</f>
        <v>0</v>
      </c>
      <c r="V98" s="102">
        <v>6</v>
      </c>
      <c r="W98" s="210" t="s">
        <v>235</v>
      </c>
      <c r="X98" s="210">
        <f>VLOOKUP(W92,'POINTS SCORE'!$B$10:$AI$39,7,FALSE)</f>
        <v>16</v>
      </c>
      <c r="Y98" s="103">
        <f>VLOOKUP(W92,'POINTS SCORE'!$B$39:$AI$78,7,FALSE)</f>
        <v>35</v>
      </c>
    </row>
    <row r="99" spans="2:25">
      <c r="B99" s="102">
        <v>7</v>
      </c>
      <c r="C99" s="191"/>
      <c r="D99" s="99">
        <f>VLOOKUP(C92,'POINTS SCORE'!$B$10:$AI$39,8,FALSE)</f>
        <v>0</v>
      </c>
      <c r="E99" s="108">
        <f>VLOOKUP(C92,'POINTS SCORE'!$B$39:$AI$78,8,FALSE)</f>
        <v>0</v>
      </c>
      <c r="F99" s="110">
        <v>7</v>
      </c>
      <c r="G99" s="191"/>
      <c r="H99" s="108">
        <f>VLOOKUP(G92,'POINTS SCORE'!$B$10:$AI$39,8,FALSE)</f>
        <v>0</v>
      </c>
      <c r="I99" s="108">
        <f>VLOOKUP(G92,'POINTS SCORE'!$B$39:$AI$78,8,FALSE)</f>
        <v>0</v>
      </c>
      <c r="J99" s="110">
        <v>7</v>
      </c>
      <c r="K99" s="191" t="s">
        <v>205</v>
      </c>
      <c r="L99" s="108">
        <f>VLOOKUP(K92,'POINTS SCORE'!$B$10:$AI$39,8,FALSE)</f>
        <v>18</v>
      </c>
      <c r="M99" s="108">
        <f>VLOOKUP(K92,'POINTS SCORE'!$B$39:$AI$78,8,FALSE)</f>
        <v>34</v>
      </c>
      <c r="N99" s="110">
        <v>7</v>
      </c>
      <c r="O99" s="191"/>
      <c r="P99" s="99">
        <f>VLOOKUP(O92,'POINTS SCORE'!$B$10:$AI$39,8,FALSE)</f>
        <v>0</v>
      </c>
      <c r="Q99" s="99">
        <f>VLOOKUP(O92,'POINTS SCORE'!$B$39:$AI$78,8,FALSE)</f>
        <v>0</v>
      </c>
      <c r="R99" s="102">
        <v>7</v>
      </c>
      <c r="S99" s="191"/>
      <c r="T99" s="99">
        <f>VLOOKUP(S92,'POINTS SCORE'!$B$10:$AI$39,8,FALSE)</f>
        <v>0</v>
      </c>
      <c r="U99" s="99">
        <f>VLOOKUP(S92,'POINTS SCORE'!$B$39:$AI$78,8,FALSE)</f>
        <v>0</v>
      </c>
      <c r="V99" s="102">
        <v>7</v>
      </c>
      <c r="W99" s="209"/>
      <c r="X99" s="210">
        <f>VLOOKUP(W92,'POINTS SCORE'!$B$10:$AI$39,8,FALSE)</f>
        <v>0</v>
      </c>
      <c r="Y99" s="103">
        <f>VLOOKUP(W92,'POINTS SCORE'!$B$39:$AI$78,8,FALSE)</f>
        <v>0</v>
      </c>
    </row>
    <row r="100" spans="2:25">
      <c r="B100" s="102">
        <v>8</v>
      </c>
      <c r="C100" s="191"/>
      <c r="D100" s="99">
        <f>VLOOKUP(C92,'POINTS SCORE'!$B$10:$AI$39,9,FALSE)</f>
        <v>0</v>
      </c>
      <c r="E100" s="108">
        <f>VLOOKUP(C92,'POINTS SCORE'!$B$39:$AI$78,9,FALSE)</f>
        <v>0</v>
      </c>
      <c r="F100" s="110">
        <v>8</v>
      </c>
      <c r="G100" s="191"/>
      <c r="H100" s="108">
        <f>VLOOKUP(G92,'POINTS SCORE'!$B$10:$AI$39,9,FALSE)</f>
        <v>0</v>
      </c>
      <c r="I100" s="108">
        <f>VLOOKUP(G92,'POINTS SCORE'!$B$39:$AI$78,9,FALSE)</f>
        <v>0</v>
      </c>
      <c r="J100" s="110">
        <v>8</v>
      </c>
      <c r="K100" s="191" t="s">
        <v>230</v>
      </c>
      <c r="L100" s="108">
        <f>VLOOKUP(K92,'POINTS SCORE'!$B$10:$AI$39,9,FALSE)</f>
        <v>17</v>
      </c>
      <c r="M100" s="108">
        <f>VLOOKUP(K92,'POINTS SCORE'!$B$39:$AI$78,9,FALSE)</f>
        <v>33</v>
      </c>
      <c r="N100" s="110">
        <v>8</v>
      </c>
      <c r="O100" s="191"/>
      <c r="P100" s="99">
        <f>VLOOKUP(O92,'POINTS SCORE'!$B$10:$AI$39,9,FALSE)</f>
        <v>0</v>
      </c>
      <c r="Q100" s="99">
        <f>VLOOKUP(O92,'POINTS SCORE'!$B$39:$AI$78,9,FALSE)</f>
        <v>0</v>
      </c>
      <c r="R100" s="102">
        <v>8</v>
      </c>
      <c r="S100" s="191"/>
      <c r="T100" s="99">
        <f>VLOOKUP(S92,'POINTS SCORE'!$B$10:$AI$39,9,FALSE)</f>
        <v>0</v>
      </c>
      <c r="U100" s="99">
        <f>VLOOKUP(S92,'POINTS SCORE'!$B$39:$AI$78,9,FALSE)</f>
        <v>0</v>
      </c>
      <c r="V100" s="102">
        <v>8</v>
      </c>
      <c r="W100" s="209"/>
      <c r="X100" s="210">
        <f>VLOOKUP(W92,'POINTS SCORE'!$B$10:$AI$39,9,FALSE)</f>
        <v>0</v>
      </c>
      <c r="Y100" s="103">
        <f>VLOOKUP(W92,'POINTS SCORE'!$B$39:$AI$78,9,FALSE)</f>
        <v>0</v>
      </c>
    </row>
    <row r="101" spans="2:25">
      <c r="B101" s="102">
        <v>9</v>
      </c>
      <c r="C101" s="191"/>
      <c r="D101" s="99">
        <f>VLOOKUP(C92,'POINTS SCORE'!$B$10:$AI$39,10,FALSE)</f>
        <v>0</v>
      </c>
      <c r="E101" s="108">
        <f>VLOOKUP(C92,'POINTS SCORE'!$B$39:$AI$78,10,FALSE)</f>
        <v>0</v>
      </c>
      <c r="F101" s="110">
        <v>9</v>
      </c>
      <c r="G101" s="191"/>
      <c r="H101" s="108">
        <f>VLOOKUP(G92,'POINTS SCORE'!$B$10:$AI$39,10,FALSE)</f>
        <v>0</v>
      </c>
      <c r="I101" s="108">
        <f>VLOOKUP(G92,'POINTS SCORE'!$B$39:$AI$78,10,FALSE)</f>
        <v>0</v>
      </c>
      <c r="J101" s="110">
        <v>9</v>
      </c>
      <c r="K101" s="191" t="s">
        <v>235</v>
      </c>
      <c r="L101" s="108">
        <f>VLOOKUP(K92,'POINTS SCORE'!$B$10:$AI$39,10,FALSE)</f>
        <v>16</v>
      </c>
      <c r="M101" s="108">
        <f>VLOOKUP(K92,'POINTS SCORE'!$B$39:$AI$78,10,FALSE)</f>
        <v>32</v>
      </c>
      <c r="N101" s="110">
        <v>9</v>
      </c>
      <c r="O101" s="191"/>
      <c r="P101" s="99">
        <f>VLOOKUP(O92,'POINTS SCORE'!$B$10:$AI$39,10,FALSE)</f>
        <v>0</v>
      </c>
      <c r="Q101" s="99">
        <f>VLOOKUP(O92,'POINTS SCORE'!$B$39:$AI$78,10,FALSE)</f>
        <v>0</v>
      </c>
      <c r="R101" s="102">
        <v>9</v>
      </c>
      <c r="S101" s="191"/>
      <c r="T101" s="99">
        <f>VLOOKUP(S92,'POINTS SCORE'!$B$10:$AI$39,10,FALSE)</f>
        <v>0</v>
      </c>
      <c r="U101" s="99">
        <f>VLOOKUP(S92,'POINTS SCORE'!$B$39:$AI$78,10,FALSE)</f>
        <v>0</v>
      </c>
      <c r="V101" s="102">
        <v>9</v>
      </c>
      <c r="W101" s="209"/>
      <c r="X101" s="210">
        <f>VLOOKUP(W92,'POINTS SCORE'!$B$10:$AI$39,10,FALSE)</f>
        <v>0</v>
      </c>
      <c r="Y101" s="103">
        <f>VLOOKUP(W92,'POINTS SCORE'!$B$39:$AI$78,10,FALSE)</f>
        <v>0</v>
      </c>
    </row>
    <row r="102" spans="2:25">
      <c r="B102" s="102">
        <v>10</v>
      </c>
      <c r="C102" s="191"/>
      <c r="D102" s="99">
        <f>VLOOKUP(C92,'POINTS SCORE'!$B$10:$AI$39,11,FALSE)</f>
        <v>0</v>
      </c>
      <c r="E102" s="108">
        <f>VLOOKUP(C92,'POINTS SCORE'!$B$39:$AI$78,11,FALSE)</f>
        <v>0</v>
      </c>
      <c r="F102" s="110">
        <v>10</v>
      </c>
      <c r="G102" s="191"/>
      <c r="H102" s="108">
        <f>VLOOKUP(G92,'POINTS SCORE'!$B$10:$AI$39,11,FALSE)</f>
        <v>0</v>
      </c>
      <c r="I102" s="108">
        <f>VLOOKUP(G92,'POINTS SCORE'!$B$39:$AI$78,11,FALSE)</f>
        <v>0</v>
      </c>
      <c r="J102" s="110">
        <v>10</v>
      </c>
      <c r="K102" s="191"/>
      <c r="L102" s="108">
        <f>VLOOKUP(K92,'POINTS SCORE'!$B$10:$AI$39,11,FALSE)</f>
        <v>16</v>
      </c>
      <c r="M102" s="108">
        <f>VLOOKUP(K92,'POINTS SCORE'!$B$39:$AI$78,11,FALSE)</f>
        <v>31</v>
      </c>
      <c r="N102" s="110">
        <v>10</v>
      </c>
      <c r="O102" s="191"/>
      <c r="P102" s="99">
        <f>VLOOKUP(O92,'POINTS SCORE'!$B$10:$AI$39,11,FALSE)</f>
        <v>0</v>
      </c>
      <c r="Q102" s="99">
        <f>VLOOKUP(O92,'POINTS SCORE'!$B$39:$AI$78,11,FALSE)</f>
        <v>0</v>
      </c>
      <c r="R102" s="102">
        <v>10</v>
      </c>
      <c r="S102" s="191"/>
      <c r="T102" s="99">
        <f>VLOOKUP(S92,'POINTS SCORE'!$B$10:$AI$39,11,FALSE)</f>
        <v>0</v>
      </c>
      <c r="U102" s="99">
        <f>VLOOKUP(S92,'POINTS SCORE'!$B$39:$AI$78,11,FALSE)</f>
        <v>0</v>
      </c>
      <c r="V102" s="102">
        <v>10</v>
      </c>
      <c r="W102" s="209"/>
      <c r="X102" s="210">
        <f>VLOOKUP(W92,'POINTS SCORE'!$B$10:$AI$39,11,FALSE)</f>
        <v>0</v>
      </c>
      <c r="Y102" s="103">
        <f>VLOOKUP(W92,'POINTS SCORE'!$B$39:$AI$78,11,FALSE)</f>
        <v>0</v>
      </c>
    </row>
    <row r="103" spans="2:25">
      <c r="B103" s="102">
        <v>11</v>
      </c>
      <c r="C103" s="191"/>
      <c r="D103" s="99">
        <f>VLOOKUP(C92,'POINTS SCORE'!$B$10:$AI$39,12,FALSE)</f>
        <v>0</v>
      </c>
      <c r="E103" s="108">
        <f>VLOOKUP(C92,'POINTS SCORE'!$B$39:$AI$78,12,FALSE)</f>
        <v>0</v>
      </c>
      <c r="F103" s="110">
        <v>11</v>
      </c>
      <c r="G103" s="191"/>
      <c r="H103" s="108">
        <f>VLOOKUP(G92,'POINTS SCORE'!$B$10:$AI$39,12,FALSE)</f>
        <v>0</v>
      </c>
      <c r="I103" s="108">
        <f>VLOOKUP(G92,'POINTS SCORE'!$B$39:$AI$78,12,FALSE)</f>
        <v>0</v>
      </c>
      <c r="J103" s="110">
        <v>11</v>
      </c>
      <c r="K103" s="191"/>
      <c r="L103" s="108">
        <f>VLOOKUP(K92,'POINTS SCORE'!$B$10:$AI$39,12,FALSE)</f>
        <v>0</v>
      </c>
      <c r="M103" s="108">
        <f>VLOOKUP(K92,'POINTS SCORE'!$B$39:$AI$78,12,FALSE)</f>
        <v>0</v>
      </c>
      <c r="N103" s="110">
        <v>11</v>
      </c>
      <c r="O103" s="191"/>
      <c r="P103" s="99">
        <f>VLOOKUP(O92,'POINTS SCORE'!$B$10:$AI$39,12,FALSE)</f>
        <v>0</v>
      </c>
      <c r="Q103" s="99">
        <f>VLOOKUP(O92,'POINTS SCORE'!$B$39:$AI$78,12,FALSE)</f>
        <v>0</v>
      </c>
      <c r="R103" s="102">
        <v>11</v>
      </c>
      <c r="S103" s="191"/>
      <c r="T103" s="99">
        <f>VLOOKUP(S92,'POINTS SCORE'!$B$10:$AI$39,12,FALSE)</f>
        <v>0</v>
      </c>
      <c r="U103" s="99">
        <f>VLOOKUP(S92,'POINTS SCORE'!$B$39:$AI$78,12,FALSE)</f>
        <v>0</v>
      </c>
      <c r="V103" s="102">
        <v>11</v>
      </c>
      <c r="W103" s="209"/>
      <c r="X103" s="210">
        <f>VLOOKUP(W92,'POINTS SCORE'!$B$10:$AI$39,12,FALSE)</f>
        <v>0</v>
      </c>
      <c r="Y103" s="103">
        <f>VLOOKUP(W92,'POINTS SCORE'!$B$39:$AI$78,12,FALSE)</f>
        <v>0</v>
      </c>
    </row>
    <row r="104" spans="2:25">
      <c r="B104" s="102">
        <v>12</v>
      </c>
      <c r="C104" s="191"/>
      <c r="D104" s="99">
        <f>VLOOKUP(C92,'POINTS SCORE'!$B$10:$AI$39,13,FALSE)</f>
        <v>0</v>
      </c>
      <c r="E104" s="108">
        <f>VLOOKUP(C92,'POINTS SCORE'!$B$39:$AI$78,13,FALSE)</f>
        <v>0</v>
      </c>
      <c r="F104" s="110">
        <v>12</v>
      </c>
      <c r="G104" s="191"/>
      <c r="H104" s="108">
        <f>VLOOKUP(G92,'POINTS SCORE'!$B$10:$AI$39,13,FALSE)</f>
        <v>0</v>
      </c>
      <c r="I104" s="108">
        <f>VLOOKUP(G92,'POINTS SCORE'!$B$39:$AI$78,13,FALSE)</f>
        <v>0</v>
      </c>
      <c r="J104" s="110">
        <v>12</v>
      </c>
      <c r="K104" s="191"/>
      <c r="L104" s="108">
        <f>VLOOKUP(K92,'POINTS SCORE'!$B$10:$AI$39,13,FALSE)</f>
        <v>0</v>
      </c>
      <c r="M104" s="108">
        <f>VLOOKUP(K92,'POINTS SCORE'!$B$39:$AI$78,13,FALSE)</f>
        <v>0</v>
      </c>
      <c r="N104" s="110">
        <v>12</v>
      </c>
      <c r="O104" s="191"/>
      <c r="P104" s="99">
        <f>VLOOKUP(O92,'POINTS SCORE'!$B$10:$AI$39,13,FALSE)</f>
        <v>0</v>
      </c>
      <c r="Q104" s="99">
        <f>VLOOKUP(O92,'POINTS SCORE'!$B$39:$AI$78,13,FALSE)</f>
        <v>0</v>
      </c>
      <c r="R104" s="102">
        <v>12</v>
      </c>
      <c r="S104" s="191"/>
      <c r="T104" s="99">
        <f>VLOOKUP(S92,'POINTS SCORE'!$B$10:$AI$39,13,FALSE)</f>
        <v>0</v>
      </c>
      <c r="U104" s="99">
        <f>VLOOKUP(S92,'POINTS SCORE'!$B$39:$AI$78,13,FALSE)</f>
        <v>0</v>
      </c>
      <c r="V104" s="102">
        <v>12</v>
      </c>
      <c r="W104" s="209"/>
      <c r="X104" s="210">
        <f>VLOOKUP(W92,'POINTS SCORE'!$B$10:$AI$39,13,FALSE)</f>
        <v>0</v>
      </c>
      <c r="Y104" s="103">
        <f>VLOOKUP(W92,'POINTS SCORE'!$B$39:$AI$78,13,FALSE)</f>
        <v>0</v>
      </c>
    </row>
    <row r="105" spans="2:25">
      <c r="B105" s="102">
        <v>13</v>
      </c>
      <c r="C105" s="191"/>
      <c r="D105" s="99">
        <f>VLOOKUP(C92,'POINTS SCORE'!$B$10:$AI$39,14,FALSE)</f>
        <v>0</v>
      </c>
      <c r="E105" s="108">
        <f>VLOOKUP(C92,'POINTS SCORE'!$B$39:$AI$78,14,FALSE)</f>
        <v>0</v>
      </c>
      <c r="F105" s="110">
        <v>13</v>
      </c>
      <c r="G105" s="191"/>
      <c r="H105" s="108">
        <f>VLOOKUP(G92,'POINTS SCORE'!$B$10:$AI$39,14,FALSE)</f>
        <v>0</v>
      </c>
      <c r="I105" s="108">
        <f>VLOOKUP(G92,'POINTS SCORE'!$B$39:$AI$78,14,FALSE)</f>
        <v>0</v>
      </c>
      <c r="J105" s="110">
        <v>13</v>
      </c>
      <c r="K105" s="191"/>
      <c r="L105" s="108">
        <f>VLOOKUP(K92,'POINTS SCORE'!$B$10:$AI$39,14,FALSE)</f>
        <v>0</v>
      </c>
      <c r="M105" s="108">
        <f>VLOOKUP(K92,'POINTS SCORE'!$B$39:$AI$78,14,FALSE)</f>
        <v>0</v>
      </c>
      <c r="N105" s="110">
        <v>13</v>
      </c>
      <c r="O105" s="191"/>
      <c r="P105" s="99">
        <f>VLOOKUP(O92,'POINTS SCORE'!$B$10:$AI$39,14,FALSE)</f>
        <v>0</v>
      </c>
      <c r="Q105" s="99">
        <f>VLOOKUP(O92,'POINTS SCORE'!$B$39:$AI$78,14,FALSE)</f>
        <v>0</v>
      </c>
      <c r="R105" s="102">
        <v>13</v>
      </c>
      <c r="S105" s="191"/>
      <c r="T105" s="99">
        <f>VLOOKUP(S92,'POINTS SCORE'!$B$10:$AI$39,14,FALSE)</f>
        <v>0</v>
      </c>
      <c r="U105" s="99">
        <f>VLOOKUP(S92,'POINTS SCORE'!$B$39:$AI$78,14,FALSE)</f>
        <v>0</v>
      </c>
      <c r="V105" s="102">
        <v>13</v>
      </c>
      <c r="W105" s="209"/>
      <c r="X105" s="210">
        <f>VLOOKUP(W92,'POINTS SCORE'!$B$10:$AI$39,14,FALSE)</f>
        <v>0</v>
      </c>
      <c r="Y105" s="103">
        <f>VLOOKUP(W92,'POINTS SCORE'!$B$39:$AI$78,14,FALSE)</f>
        <v>0</v>
      </c>
    </row>
    <row r="106" spans="2:25">
      <c r="B106" s="102">
        <v>14</v>
      </c>
      <c r="C106" s="191"/>
      <c r="D106" s="99">
        <f>VLOOKUP(C92,'POINTS SCORE'!$B$10:$AI$39,15,FALSE)</f>
        <v>0</v>
      </c>
      <c r="E106" s="108">
        <f>VLOOKUP(C92,'POINTS SCORE'!$B$39:$AI$78,15,FALSE)</f>
        <v>0</v>
      </c>
      <c r="F106" s="110">
        <v>14</v>
      </c>
      <c r="G106" s="191"/>
      <c r="H106" s="108">
        <f>VLOOKUP(G92,'POINTS SCORE'!$B$10:$AI$39,15,FALSE)</f>
        <v>0</v>
      </c>
      <c r="I106" s="108">
        <f>VLOOKUP(G92,'POINTS SCORE'!$B$39:$AI$78,15,FALSE)</f>
        <v>0</v>
      </c>
      <c r="J106" s="110">
        <v>14</v>
      </c>
      <c r="K106" s="191"/>
      <c r="L106" s="108">
        <f>VLOOKUP(K92,'POINTS SCORE'!$B$10:$AI$39,15,FALSE)</f>
        <v>0</v>
      </c>
      <c r="M106" s="108">
        <f>VLOOKUP(K92,'POINTS SCORE'!$B$39:$AI$78,15,FALSE)</f>
        <v>0</v>
      </c>
      <c r="N106" s="110">
        <v>14</v>
      </c>
      <c r="O106" s="191"/>
      <c r="P106" s="99">
        <f>VLOOKUP(O92,'POINTS SCORE'!$B$10:$AI$39,15,FALSE)</f>
        <v>0</v>
      </c>
      <c r="Q106" s="99">
        <f>VLOOKUP(O92,'POINTS SCORE'!$B$39:$AI$78,15,FALSE)</f>
        <v>0</v>
      </c>
      <c r="R106" s="102">
        <v>14</v>
      </c>
      <c r="S106" s="191"/>
      <c r="T106" s="99">
        <f>VLOOKUP(S92,'POINTS SCORE'!$B$10:$AI$39,15,FALSE)</f>
        <v>0</v>
      </c>
      <c r="U106" s="99">
        <f>VLOOKUP(S92,'POINTS SCORE'!$B$39:$AI$78,15,FALSE)</f>
        <v>0</v>
      </c>
      <c r="V106" s="102">
        <v>14</v>
      </c>
      <c r="W106" s="209"/>
      <c r="X106" s="210">
        <f>VLOOKUP(W92,'POINTS SCORE'!$B$10:$AI$39,15,FALSE)</f>
        <v>0</v>
      </c>
      <c r="Y106" s="103">
        <f>VLOOKUP(W92,'POINTS SCORE'!$B$39:$AI$78,15,FALSE)</f>
        <v>0</v>
      </c>
    </row>
    <row r="107" spans="2:25">
      <c r="B107" s="102">
        <v>15</v>
      </c>
      <c r="C107" s="191"/>
      <c r="D107" s="99">
        <f>VLOOKUP(C92,'POINTS SCORE'!$B$10:$AI$39,16,FALSE)</f>
        <v>0</v>
      </c>
      <c r="E107" s="108">
        <f>VLOOKUP(C92,'POINTS SCORE'!$B$39:$AI$78,16,FALSE)</f>
        <v>0</v>
      </c>
      <c r="F107" s="110">
        <v>15</v>
      </c>
      <c r="G107" s="191"/>
      <c r="H107" s="108">
        <f>VLOOKUP(G92,'POINTS SCORE'!$B$10:$AI$39,16,FALSE)</f>
        <v>0</v>
      </c>
      <c r="I107" s="108">
        <f>VLOOKUP(G92,'POINTS SCORE'!$B$39:$AI$78,16,FALSE)</f>
        <v>0</v>
      </c>
      <c r="J107" s="110">
        <v>15</v>
      </c>
      <c r="K107" s="191"/>
      <c r="L107" s="108">
        <f>VLOOKUP(K92,'POINTS SCORE'!$B$10:$AI$39,16,FALSE)</f>
        <v>0</v>
      </c>
      <c r="M107" s="108">
        <f>VLOOKUP(K92,'POINTS SCORE'!$B$39:$AI$78,16,FALSE)</f>
        <v>0</v>
      </c>
      <c r="N107" s="110">
        <v>15</v>
      </c>
      <c r="O107" s="191"/>
      <c r="P107" s="99">
        <f>VLOOKUP(O92,'POINTS SCORE'!$B$10:$AI$39,16,FALSE)</f>
        <v>0</v>
      </c>
      <c r="Q107" s="99">
        <f>VLOOKUP(O92,'POINTS SCORE'!$B$39:$AI$78,16,FALSE)</f>
        <v>0</v>
      </c>
      <c r="R107" s="102">
        <v>15</v>
      </c>
      <c r="S107" s="191"/>
      <c r="T107" s="99">
        <f>VLOOKUP(S92,'POINTS SCORE'!$B$10:$AI$39,16,FALSE)</f>
        <v>0</v>
      </c>
      <c r="U107" s="99">
        <f>VLOOKUP(S92,'POINTS SCORE'!$B$39:$AI$78,16,FALSE)</f>
        <v>0</v>
      </c>
      <c r="V107" s="102">
        <v>15</v>
      </c>
      <c r="W107" s="209"/>
      <c r="X107" s="210">
        <f>VLOOKUP(W92,'POINTS SCORE'!$B$10:$AI$39,16,FALSE)</f>
        <v>0</v>
      </c>
      <c r="Y107" s="103">
        <f>VLOOKUP(W92,'POINTS SCORE'!$B$39:$AI$78,16,FALSE)</f>
        <v>0</v>
      </c>
    </row>
    <row r="108" spans="2:25">
      <c r="B108" s="102">
        <v>16</v>
      </c>
      <c r="C108" s="191"/>
      <c r="D108" s="99">
        <f>VLOOKUP(C92,'POINTS SCORE'!$B$10:$AI$39,17,FALSE)</f>
        <v>0</v>
      </c>
      <c r="E108" s="108">
        <f>VLOOKUP(C92,'POINTS SCORE'!$B$39:$AI$78,17,FALSE)</f>
        <v>0</v>
      </c>
      <c r="F108" s="110">
        <v>16</v>
      </c>
      <c r="G108" s="191"/>
      <c r="H108" s="108">
        <f>VLOOKUP(G92,'POINTS SCORE'!$B$10:$AI$39,17,FALSE)</f>
        <v>0</v>
      </c>
      <c r="I108" s="108">
        <f>VLOOKUP(G92,'POINTS SCORE'!$B$39:$AI$78,17,FALSE)</f>
        <v>0</v>
      </c>
      <c r="J108" s="110">
        <v>16</v>
      </c>
      <c r="K108" s="191"/>
      <c r="L108" s="108">
        <f>VLOOKUP(K92,'POINTS SCORE'!$B$10:$AI$39,17,FALSE)</f>
        <v>0</v>
      </c>
      <c r="M108" s="108">
        <f>VLOOKUP(K92,'POINTS SCORE'!$B$39:$AI$78,17,FALSE)</f>
        <v>0</v>
      </c>
      <c r="N108" s="110">
        <v>16</v>
      </c>
      <c r="O108" s="191"/>
      <c r="P108" s="99">
        <f>VLOOKUP(O92,'POINTS SCORE'!$B$10:$AI$39,17,FALSE)</f>
        <v>0</v>
      </c>
      <c r="Q108" s="99">
        <f>VLOOKUP(O92,'POINTS SCORE'!$B$39:$AI$78,17,FALSE)</f>
        <v>0</v>
      </c>
      <c r="R108" s="102">
        <v>16</v>
      </c>
      <c r="S108" s="191"/>
      <c r="T108" s="99">
        <f>VLOOKUP(S92,'POINTS SCORE'!$B$10:$AI$39,17,FALSE)</f>
        <v>0</v>
      </c>
      <c r="U108" s="99">
        <f>VLOOKUP(S92,'POINTS SCORE'!$B$39:$AI$78,17,FALSE)</f>
        <v>0</v>
      </c>
      <c r="V108" s="102">
        <v>16</v>
      </c>
      <c r="W108" s="209"/>
      <c r="X108" s="210">
        <f>VLOOKUP(W92,'POINTS SCORE'!$B$10:$AI$39,17,FALSE)</f>
        <v>0</v>
      </c>
      <c r="Y108" s="103">
        <f>VLOOKUP(W92,'POINTS SCORE'!$B$39:$AI$78,17,FALSE)</f>
        <v>0</v>
      </c>
    </row>
    <row r="109" spans="2:25">
      <c r="B109" s="102">
        <v>17</v>
      </c>
      <c r="C109" s="191"/>
      <c r="D109" s="99">
        <f>VLOOKUP(C92,'POINTS SCORE'!$B$10:$AI$39,18,FALSE)</f>
        <v>0</v>
      </c>
      <c r="E109" s="108">
        <f>VLOOKUP(C92,'POINTS SCORE'!$B$39:$AI$78,18,FALSE)</f>
        <v>0</v>
      </c>
      <c r="F109" s="110">
        <v>17</v>
      </c>
      <c r="G109" s="191"/>
      <c r="H109" s="108">
        <f>VLOOKUP(G92,'POINTS SCORE'!$B$10:$AI$39,18,FALSE)</f>
        <v>0</v>
      </c>
      <c r="I109" s="108">
        <f>VLOOKUP(G92,'POINTS SCORE'!$B$39:$AI$78,18,FALSE)</f>
        <v>0</v>
      </c>
      <c r="J109" s="110">
        <v>17</v>
      </c>
      <c r="K109" s="191"/>
      <c r="L109" s="108">
        <f>VLOOKUP(K92,'POINTS SCORE'!$B$10:$AI$39,18,FALSE)</f>
        <v>0</v>
      </c>
      <c r="M109" s="108">
        <f>VLOOKUP(K92,'POINTS SCORE'!$B$39:$AI$78,18,FALSE)</f>
        <v>0</v>
      </c>
      <c r="N109" s="110">
        <v>17</v>
      </c>
      <c r="O109" s="191"/>
      <c r="P109" s="99">
        <f>VLOOKUP(O92,'POINTS SCORE'!$B$10:$AI$39,18,FALSE)</f>
        <v>0</v>
      </c>
      <c r="Q109" s="99">
        <f>VLOOKUP(O92,'POINTS SCORE'!$B$39:$AI$78,18,FALSE)</f>
        <v>0</v>
      </c>
      <c r="R109" s="102">
        <v>17</v>
      </c>
      <c r="S109" s="191"/>
      <c r="T109" s="99">
        <f>VLOOKUP(S92,'POINTS SCORE'!$B$10:$AI$39,18,FALSE)</f>
        <v>0</v>
      </c>
      <c r="U109" s="99">
        <f>VLOOKUP(S92,'POINTS SCORE'!$B$39:$AI$78,18,FALSE)</f>
        <v>0</v>
      </c>
      <c r="V109" s="102">
        <v>17</v>
      </c>
      <c r="W109" s="209"/>
      <c r="X109" s="210">
        <f>VLOOKUP(W92,'POINTS SCORE'!$B$10:$AI$39,18,FALSE)</f>
        <v>0</v>
      </c>
      <c r="Y109" s="103">
        <f>VLOOKUP(W92,'POINTS SCORE'!$B$39:$AI$78,18,FALSE)</f>
        <v>0</v>
      </c>
    </row>
    <row r="110" spans="2:25">
      <c r="B110" s="102">
        <v>18</v>
      </c>
      <c r="C110" s="191"/>
      <c r="D110" s="99">
        <f>VLOOKUP(C92,'POINTS SCORE'!$B$10:$AI$39,19,FALSE)</f>
        <v>0</v>
      </c>
      <c r="E110" s="108">
        <f>VLOOKUP(C92,'POINTS SCORE'!$B$39:$AI$78,19,FALSE)</f>
        <v>0</v>
      </c>
      <c r="F110" s="110">
        <v>18</v>
      </c>
      <c r="G110" s="191"/>
      <c r="H110" s="108">
        <f>VLOOKUP(G92,'POINTS SCORE'!$B$10:$AI$39,19,FALSE)</f>
        <v>0</v>
      </c>
      <c r="I110" s="108">
        <f>VLOOKUP(G92,'POINTS SCORE'!$B$39:$AI$78,19,FALSE)</f>
        <v>0</v>
      </c>
      <c r="J110" s="110">
        <v>18</v>
      </c>
      <c r="K110" s="191"/>
      <c r="L110" s="108">
        <f>VLOOKUP(K92,'POINTS SCORE'!$B$10:$AI$39,19,FALSE)</f>
        <v>0</v>
      </c>
      <c r="M110" s="108">
        <f>VLOOKUP(K92,'POINTS SCORE'!$B$39:$AI$78,19,FALSE)</f>
        <v>0</v>
      </c>
      <c r="N110" s="110">
        <v>18</v>
      </c>
      <c r="O110" s="191"/>
      <c r="P110" s="99">
        <f>VLOOKUP(O92,'POINTS SCORE'!$B$10:$AI$39,19,FALSE)</f>
        <v>0</v>
      </c>
      <c r="Q110" s="99">
        <f>VLOOKUP(O92,'POINTS SCORE'!$B$39:$AI$78,19,FALSE)</f>
        <v>0</v>
      </c>
      <c r="R110" s="102">
        <v>18</v>
      </c>
      <c r="S110" s="191"/>
      <c r="T110" s="99">
        <f>VLOOKUP(S92,'POINTS SCORE'!$B$10:$AI$39,19,FALSE)</f>
        <v>0</v>
      </c>
      <c r="U110" s="99">
        <f>VLOOKUP(S92,'POINTS SCORE'!$B$39:$AI$78,19,FALSE)</f>
        <v>0</v>
      </c>
      <c r="V110" s="102">
        <v>18</v>
      </c>
      <c r="W110" s="209"/>
      <c r="X110" s="210">
        <f>VLOOKUP(W92,'POINTS SCORE'!$B$10:$AI$39,19,FALSE)</f>
        <v>0</v>
      </c>
      <c r="Y110" s="103">
        <f>VLOOKUP(W92,'POINTS SCORE'!$B$39:$AI$78,19,FALSE)</f>
        <v>0</v>
      </c>
    </row>
    <row r="111" spans="2:25">
      <c r="B111" s="102">
        <v>19</v>
      </c>
      <c r="C111" s="191"/>
      <c r="D111" s="99">
        <f>VLOOKUP(C92,'POINTS SCORE'!$B$10:$AI$39,20,FALSE)</f>
        <v>0</v>
      </c>
      <c r="E111" s="108">
        <f>VLOOKUP(C92,'POINTS SCORE'!$B$39:$AI$78,20,FALSE)</f>
        <v>0</v>
      </c>
      <c r="F111" s="110">
        <v>19</v>
      </c>
      <c r="G111" s="191"/>
      <c r="H111" s="108">
        <f>VLOOKUP(G92,'POINTS SCORE'!$B$10:$AI$39,20,FALSE)</f>
        <v>0</v>
      </c>
      <c r="I111" s="108">
        <f>VLOOKUP(G92,'POINTS SCORE'!$B$39:$AI$78,20,FALSE)</f>
        <v>0</v>
      </c>
      <c r="J111" s="110">
        <v>19</v>
      </c>
      <c r="K111" s="191"/>
      <c r="L111" s="108">
        <f>VLOOKUP(K92,'POINTS SCORE'!$B$10:$AI$39,20,FALSE)</f>
        <v>0</v>
      </c>
      <c r="M111" s="108">
        <f>VLOOKUP(K92,'POINTS SCORE'!$B$39:$AI$78,20,FALSE)</f>
        <v>0</v>
      </c>
      <c r="N111" s="110">
        <v>19</v>
      </c>
      <c r="O111" s="191"/>
      <c r="P111" s="99">
        <f>VLOOKUP(O92,'POINTS SCORE'!$B$10:$AI$39,20,FALSE)</f>
        <v>0</v>
      </c>
      <c r="Q111" s="99">
        <f>VLOOKUP(O92,'POINTS SCORE'!$B$39:$AI$78,20,FALSE)</f>
        <v>0</v>
      </c>
      <c r="R111" s="102">
        <v>19</v>
      </c>
      <c r="S111" s="191"/>
      <c r="T111" s="99">
        <f>VLOOKUP(S92,'POINTS SCORE'!$B$10:$AI$39,20,FALSE)</f>
        <v>0</v>
      </c>
      <c r="U111" s="99">
        <f>VLOOKUP(S92,'POINTS SCORE'!$B$39:$AI$78,20,FALSE)</f>
        <v>0</v>
      </c>
      <c r="V111" s="102">
        <v>19</v>
      </c>
      <c r="W111" s="209"/>
      <c r="X111" s="210">
        <f>VLOOKUP(W92,'POINTS SCORE'!$B$10:$AI$39,20,FALSE)</f>
        <v>0</v>
      </c>
      <c r="Y111" s="103">
        <f>VLOOKUP(W92,'POINTS SCORE'!$B$39:$AI$78,20,FALSE)</f>
        <v>0</v>
      </c>
    </row>
    <row r="112" spans="2:25">
      <c r="B112" s="102">
        <v>20</v>
      </c>
      <c r="C112" s="191"/>
      <c r="D112" s="99">
        <f>VLOOKUP(C92,'POINTS SCORE'!$B$10:$AI$39,21,FALSE)</f>
        <v>0</v>
      </c>
      <c r="E112" s="108">
        <f>VLOOKUP(C92,'POINTS SCORE'!$B$39:$AI$78,21,FALSE)</f>
        <v>0</v>
      </c>
      <c r="F112" s="110">
        <v>20</v>
      </c>
      <c r="G112" s="191"/>
      <c r="H112" s="108">
        <f>VLOOKUP(G92,'POINTS SCORE'!$B$10:$AI$39,21,FALSE)</f>
        <v>0</v>
      </c>
      <c r="I112" s="108">
        <f>VLOOKUP(G92,'POINTS SCORE'!$B$39:$AI$78,21,FALSE)</f>
        <v>0</v>
      </c>
      <c r="J112" s="110">
        <v>20</v>
      </c>
      <c r="K112" s="191"/>
      <c r="L112" s="108">
        <f>VLOOKUP(K92,'POINTS SCORE'!$B$10:$AI$39,21,FALSE)</f>
        <v>0</v>
      </c>
      <c r="M112" s="108">
        <f>VLOOKUP(K92,'POINTS SCORE'!$B$39:$AI$78,21,FALSE)</f>
        <v>0</v>
      </c>
      <c r="N112" s="110">
        <v>20</v>
      </c>
      <c r="O112" s="191"/>
      <c r="P112" s="99">
        <f>VLOOKUP(O92,'POINTS SCORE'!$B$10:$AI$39,21,FALSE)</f>
        <v>0</v>
      </c>
      <c r="Q112" s="99">
        <f>VLOOKUP(O92,'POINTS SCORE'!$B$39:$AI$78,21,FALSE)</f>
        <v>0</v>
      </c>
      <c r="R112" s="102">
        <v>20</v>
      </c>
      <c r="S112" s="191"/>
      <c r="T112" s="99">
        <f>VLOOKUP(S92,'POINTS SCORE'!$B$10:$AI$39,21,FALSE)</f>
        <v>0</v>
      </c>
      <c r="U112" s="99">
        <f>VLOOKUP(S92,'POINTS SCORE'!$B$39:$AI$78,21,FALSE)</f>
        <v>0</v>
      </c>
      <c r="V112" s="102">
        <v>20</v>
      </c>
      <c r="W112" s="209"/>
      <c r="X112" s="210">
        <f>VLOOKUP(W92,'POINTS SCORE'!$B$10:$AI$39,21,FALSE)</f>
        <v>0</v>
      </c>
      <c r="Y112" s="103">
        <f>VLOOKUP(W92,'POINTS SCORE'!$B$39:$AI$78,21,FALSE)</f>
        <v>0</v>
      </c>
    </row>
    <row r="113" spans="2:25">
      <c r="B113" s="102">
        <v>21</v>
      </c>
      <c r="C113" s="191"/>
      <c r="D113" s="99">
        <f>VLOOKUP(C92,'POINTS SCORE'!$B$10:$AI$39,22,FALSE)</f>
        <v>0</v>
      </c>
      <c r="E113" s="108">
        <f>VLOOKUP(C92,'POINTS SCORE'!$B$39:$AI$78,22,FALSE)</f>
        <v>0</v>
      </c>
      <c r="F113" s="110">
        <v>21</v>
      </c>
      <c r="G113" s="191"/>
      <c r="H113" s="108">
        <f>VLOOKUP(G92,'POINTS SCORE'!$B$10:$AI$39,22,FALSE)</f>
        <v>0</v>
      </c>
      <c r="I113" s="108">
        <f>VLOOKUP(G92,'POINTS SCORE'!$B$39:$AI$78,22,FALSE)</f>
        <v>0</v>
      </c>
      <c r="J113" s="110">
        <v>21</v>
      </c>
      <c r="K113" s="191"/>
      <c r="L113" s="108">
        <f>VLOOKUP(K92,'POINTS SCORE'!$B$10:$AI$39,22,FALSE)</f>
        <v>0</v>
      </c>
      <c r="M113" s="108">
        <f>VLOOKUP(K92,'POINTS SCORE'!$B$39:$AI$78,22,FALSE)</f>
        <v>0</v>
      </c>
      <c r="N113" s="110">
        <v>21</v>
      </c>
      <c r="O113" s="191"/>
      <c r="P113" s="99">
        <f>VLOOKUP(O92,'POINTS SCORE'!$B$10:$AI$39,22,FALSE)</f>
        <v>0</v>
      </c>
      <c r="Q113" s="99">
        <f>VLOOKUP(O92,'POINTS SCORE'!$B$39:$AI$78,22,FALSE)</f>
        <v>0</v>
      </c>
      <c r="R113" s="102">
        <v>21</v>
      </c>
      <c r="S113" s="191"/>
      <c r="T113" s="99">
        <f>VLOOKUP(S92,'POINTS SCORE'!$B$10:$AI$39,22,FALSE)</f>
        <v>0</v>
      </c>
      <c r="U113" s="99">
        <f>VLOOKUP(S92,'POINTS SCORE'!$B$39:$AI$78,22,FALSE)</f>
        <v>0</v>
      </c>
      <c r="V113" s="102">
        <v>21</v>
      </c>
      <c r="W113" s="209"/>
      <c r="X113" s="210">
        <f>VLOOKUP(W92,'POINTS SCORE'!$B$10:$AI$39,22,FALSE)</f>
        <v>0</v>
      </c>
      <c r="Y113" s="103">
        <f>VLOOKUP(W92,'POINTS SCORE'!$B$39:$AI$78,22,FALSE)</f>
        <v>0</v>
      </c>
    </row>
    <row r="114" spans="2:25">
      <c r="B114" s="102">
        <v>22</v>
      </c>
      <c r="C114" s="191"/>
      <c r="D114" s="99">
        <f>VLOOKUP(C92,'POINTS SCORE'!$B$10:$AI$39,23,FALSE)</f>
        <v>0</v>
      </c>
      <c r="E114" s="108">
        <f>VLOOKUP(C92,'POINTS SCORE'!$B$39:$AI$78,23,FALSE)</f>
        <v>0</v>
      </c>
      <c r="F114" s="110">
        <v>22</v>
      </c>
      <c r="G114" s="191"/>
      <c r="H114" s="108">
        <f>VLOOKUP(G92,'POINTS SCORE'!$B$10:$AI$39,23,FALSE)</f>
        <v>0</v>
      </c>
      <c r="I114" s="108">
        <f>VLOOKUP(G92,'POINTS SCORE'!$B$39:$AI$78,23,FALSE)</f>
        <v>0</v>
      </c>
      <c r="J114" s="110">
        <v>22</v>
      </c>
      <c r="K114" s="191"/>
      <c r="L114" s="108">
        <f>VLOOKUP(K92,'POINTS SCORE'!$B$10:$AI$39,23,FALSE)</f>
        <v>0</v>
      </c>
      <c r="M114" s="108">
        <f>VLOOKUP(K92,'POINTS SCORE'!$B$39:$AI$78,23,FALSE)</f>
        <v>0</v>
      </c>
      <c r="N114" s="110">
        <v>22</v>
      </c>
      <c r="O114" s="191"/>
      <c r="P114" s="99">
        <f>VLOOKUP(O92,'POINTS SCORE'!$B$10:$AI$39,23,FALSE)</f>
        <v>0</v>
      </c>
      <c r="Q114" s="99">
        <f>VLOOKUP(O92,'POINTS SCORE'!$B$39:$AI$78,23,FALSE)</f>
        <v>0</v>
      </c>
      <c r="R114" s="102">
        <v>22</v>
      </c>
      <c r="S114" s="191"/>
      <c r="T114" s="99">
        <f>VLOOKUP(S92,'POINTS SCORE'!$B$10:$AI$39,23,FALSE)</f>
        <v>0</v>
      </c>
      <c r="U114" s="99">
        <f>VLOOKUP(S92,'POINTS SCORE'!$B$39:$AI$78,23,FALSE)</f>
        <v>0</v>
      </c>
      <c r="V114" s="102">
        <v>22</v>
      </c>
      <c r="W114" s="209"/>
      <c r="X114" s="210">
        <f>VLOOKUP(W92,'POINTS SCORE'!$B$10:$AI$39,23,FALSE)</f>
        <v>0</v>
      </c>
      <c r="Y114" s="103">
        <f>VLOOKUP(W92,'POINTS SCORE'!$B$39:$AI$78,23,FALSE)</f>
        <v>0</v>
      </c>
    </row>
    <row r="115" spans="2:25">
      <c r="B115" s="102">
        <v>23</v>
      </c>
      <c r="C115" s="191"/>
      <c r="D115" s="99">
        <f>VLOOKUP(C92,'POINTS SCORE'!$B$10:$AI$39,24,FALSE)</f>
        <v>0</v>
      </c>
      <c r="E115" s="108">
        <f>VLOOKUP(C92,'POINTS SCORE'!$B$39:$AI$78,24,FALSE)</f>
        <v>0</v>
      </c>
      <c r="F115" s="110">
        <v>23</v>
      </c>
      <c r="G115" s="191"/>
      <c r="H115" s="108">
        <f>VLOOKUP(G92,'POINTS SCORE'!$B$10:$AI$39,24,FALSE)</f>
        <v>0</v>
      </c>
      <c r="I115" s="108">
        <f>VLOOKUP(G92,'POINTS SCORE'!$B$39:$AI$78,24,FALSE)</f>
        <v>0</v>
      </c>
      <c r="J115" s="110">
        <v>23</v>
      </c>
      <c r="K115" s="191"/>
      <c r="L115" s="108">
        <f>VLOOKUP(K92,'POINTS SCORE'!$B$10:$AI$39,24,FALSE)</f>
        <v>0</v>
      </c>
      <c r="M115" s="108">
        <f>VLOOKUP(K92,'POINTS SCORE'!$B$39:$AI$78,24,FALSE)</f>
        <v>0</v>
      </c>
      <c r="N115" s="110">
        <v>23</v>
      </c>
      <c r="O115" s="191"/>
      <c r="P115" s="99">
        <f>VLOOKUP(O92,'POINTS SCORE'!$B$10:$AI$39,24,FALSE)</f>
        <v>0</v>
      </c>
      <c r="Q115" s="99">
        <f>VLOOKUP(O92,'POINTS SCORE'!$B$39:$AI$78,24,FALSE)</f>
        <v>0</v>
      </c>
      <c r="R115" s="102">
        <v>23</v>
      </c>
      <c r="S115" s="191"/>
      <c r="T115" s="99">
        <f>VLOOKUP(S92,'POINTS SCORE'!$B$10:$AI$39,24,FALSE)</f>
        <v>0</v>
      </c>
      <c r="U115" s="99">
        <f>VLOOKUP(S92,'POINTS SCORE'!$B$39:$AI$78,24,FALSE)</f>
        <v>0</v>
      </c>
      <c r="V115" s="102">
        <v>23</v>
      </c>
      <c r="W115" s="209"/>
      <c r="X115" s="210">
        <f>VLOOKUP(W92,'POINTS SCORE'!$B$10:$AI$39,24,FALSE)</f>
        <v>0</v>
      </c>
      <c r="Y115" s="103">
        <f>VLOOKUP(W92,'POINTS SCORE'!$B$39:$AI$78,24,FALSE)</f>
        <v>0</v>
      </c>
    </row>
    <row r="116" spans="2:25">
      <c r="B116" s="102">
        <v>24</v>
      </c>
      <c r="C116" s="191"/>
      <c r="D116" s="99">
        <f>VLOOKUP(C92,'POINTS SCORE'!$B$10:$AI$39,25,FALSE)</f>
        <v>0</v>
      </c>
      <c r="E116" s="108">
        <f>VLOOKUP(C92,'POINTS SCORE'!$B$39:$AI$78,25,FALSE)</f>
        <v>0</v>
      </c>
      <c r="F116" s="110">
        <v>24</v>
      </c>
      <c r="G116" s="191"/>
      <c r="H116" s="108">
        <f>VLOOKUP(G92,'POINTS SCORE'!$B$10:$AI$39,25,FALSE)</f>
        <v>0</v>
      </c>
      <c r="I116" s="108">
        <f>VLOOKUP(G92,'POINTS SCORE'!$B$39:$AI$78,25,FALSE)</f>
        <v>0</v>
      </c>
      <c r="J116" s="110">
        <v>24</v>
      </c>
      <c r="K116" s="191"/>
      <c r="L116" s="108">
        <f>VLOOKUP(K92,'POINTS SCORE'!$B$10:$AI$39,25,FALSE)</f>
        <v>0</v>
      </c>
      <c r="M116" s="108">
        <f>VLOOKUP(K92,'POINTS SCORE'!$B$39:$AI$78,25,FALSE)</f>
        <v>0</v>
      </c>
      <c r="N116" s="110">
        <v>24</v>
      </c>
      <c r="O116" s="191"/>
      <c r="P116" s="99">
        <f>VLOOKUP(O92,'POINTS SCORE'!$B$10:$AI$39,25,FALSE)</f>
        <v>0</v>
      </c>
      <c r="Q116" s="99">
        <f>VLOOKUP(O92,'POINTS SCORE'!$B$39:$AI$78,25,FALSE)</f>
        <v>0</v>
      </c>
      <c r="R116" s="102">
        <v>24</v>
      </c>
      <c r="S116" s="191"/>
      <c r="T116" s="99">
        <f>VLOOKUP(S92,'POINTS SCORE'!$B$10:$AI$39,25,FALSE)</f>
        <v>0</v>
      </c>
      <c r="U116" s="99">
        <f>VLOOKUP(S92,'POINTS SCORE'!$B$39:$AI$78,25,FALSE)</f>
        <v>0</v>
      </c>
      <c r="V116" s="102">
        <v>24</v>
      </c>
      <c r="W116" s="209"/>
      <c r="X116" s="210">
        <f>VLOOKUP(W92,'POINTS SCORE'!$B$10:$AI$39,25,FALSE)</f>
        <v>0</v>
      </c>
      <c r="Y116" s="103">
        <f>VLOOKUP(W92,'POINTS SCORE'!$B$39:$AI$78,25,FALSE)</f>
        <v>0</v>
      </c>
    </row>
    <row r="117" spans="2:25">
      <c r="B117" s="102">
        <v>25</v>
      </c>
      <c r="C117" s="191"/>
      <c r="D117" s="99">
        <f>VLOOKUP(C92,'POINTS SCORE'!$B$10:$AI$39,26,FALSE)</f>
        <v>0</v>
      </c>
      <c r="E117" s="108">
        <f>VLOOKUP(C92,'POINTS SCORE'!$B$39:$AI$78,26,FALSE)</f>
        <v>0</v>
      </c>
      <c r="F117" s="110">
        <v>25</v>
      </c>
      <c r="G117" s="191"/>
      <c r="H117" s="108">
        <f>VLOOKUP(G92,'POINTS SCORE'!$B$10:$AI$39,26,FALSE)</f>
        <v>0</v>
      </c>
      <c r="I117" s="108">
        <f>VLOOKUP(G92,'POINTS SCORE'!$B$39:$AI$78,26,FALSE)</f>
        <v>0</v>
      </c>
      <c r="J117" s="110">
        <v>25</v>
      </c>
      <c r="K117" s="191"/>
      <c r="L117" s="108">
        <f>VLOOKUP(K92,'POINTS SCORE'!$B$10:$AI$39,26,FALSE)</f>
        <v>0</v>
      </c>
      <c r="M117" s="108">
        <f>VLOOKUP(K92,'POINTS SCORE'!$B$39:$AI$78,26,FALSE)</f>
        <v>0</v>
      </c>
      <c r="N117" s="110">
        <v>25</v>
      </c>
      <c r="O117" s="191"/>
      <c r="P117" s="99">
        <f>VLOOKUP(O92,'POINTS SCORE'!$B$10:$AI$39,26,FALSE)</f>
        <v>0</v>
      </c>
      <c r="Q117" s="99">
        <f>VLOOKUP(O92,'POINTS SCORE'!$B$39:$AI$78,26,FALSE)</f>
        <v>0</v>
      </c>
      <c r="R117" s="102">
        <v>25</v>
      </c>
      <c r="S117" s="191"/>
      <c r="T117" s="99">
        <f>VLOOKUP(S92,'POINTS SCORE'!$B$10:$AI$39,26,FALSE)</f>
        <v>0</v>
      </c>
      <c r="U117" s="99">
        <f>VLOOKUP(S92,'POINTS SCORE'!$B$39:$AI$78,26,FALSE)</f>
        <v>0</v>
      </c>
      <c r="V117" s="102">
        <v>25</v>
      </c>
      <c r="W117" s="209"/>
      <c r="X117" s="210">
        <f>VLOOKUP(W92,'POINTS SCORE'!$B$10:$AI$39,26,FALSE)</f>
        <v>0</v>
      </c>
      <c r="Y117" s="103">
        <f>VLOOKUP(W92,'POINTS SCORE'!$B$39:$AI$78,26,FALSE)</f>
        <v>0</v>
      </c>
    </row>
    <row r="118" spans="2:25">
      <c r="B118" s="102">
        <v>26</v>
      </c>
      <c r="C118" s="191"/>
      <c r="D118" s="99">
        <f>VLOOKUP(C92,'POINTS SCORE'!$B$10:$AI$39,27,FALSE)</f>
        <v>0</v>
      </c>
      <c r="E118" s="108">
        <f>VLOOKUP(C92,'POINTS SCORE'!$B$39:$AI$78,27,FALSE)</f>
        <v>0</v>
      </c>
      <c r="F118" s="110">
        <v>26</v>
      </c>
      <c r="G118" s="191"/>
      <c r="H118" s="108">
        <f>VLOOKUP(G92,'POINTS SCORE'!$B$10:$AI$39,27,FALSE)</f>
        <v>0</v>
      </c>
      <c r="I118" s="108">
        <f>VLOOKUP(G92,'POINTS SCORE'!$B$39:$AI$78,27,FALSE)</f>
        <v>0</v>
      </c>
      <c r="J118" s="110">
        <v>26</v>
      </c>
      <c r="K118" s="191"/>
      <c r="L118" s="108">
        <f>VLOOKUP(K92,'POINTS SCORE'!$B$10:$AI$39,27,FALSE)</f>
        <v>0</v>
      </c>
      <c r="M118" s="108">
        <f>VLOOKUP(K92,'POINTS SCORE'!$B$39:$AI$78,27,FALSE)</f>
        <v>0</v>
      </c>
      <c r="N118" s="110">
        <v>26</v>
      </c>
      <c r="O118" s="191"/>
      <c r="P118" s="99">
        <f>VLOOKUP(O92,'POINTS SCORE'!$B$10:$AI$39,27,FALSE)</f>
        <v>0</v>
      </c>
      <c r="Q118" s="99">
        <f>VLOOKUP(O92,'POINTS SCORE'!$B$39:$AI$78,27,FALSE)</f>
        <v>0</v>
      </c>
      <c r="R118" s="102">
        <v>26</v>
      </c>
      <c r="S118" s="191"/>
      <c r="T118" s="99">
        <f>VLOOKUP(S92,'POINTS SCORE'!$B$10:$AI$39,27,FALSE)</f>
        <v>0</v>
      </c>
      <c r="U118" s="99">
        <f>VLOOKUP(S92,'POINTS SCORE'!$B$39:$AI$78,27,FALSE)</f>
        <v>0</v>
      </c>
      <c r="V118" s="102">
        <v>26</v>
      </c>
      <c r="W118" s="209"/>
      <c r="X118" s="210">
        <f>VLOOKUP(W92,'POINTS SCORE'!$B$10:$AI$39,27,FALSE)</f>
        <v>0</v>
      </c>
      <c r="Y118" s="103">
        <f>VLOOKUP(W92,'POINTS SCORE'!$B$39:$AI$78,27,FALSE)</f>
        <v>0</v>
      </c>
    </row>
    <row r="119" spans="2:25">
      <c r="B119" s="102">
        <v>27</v>
      </c>
      <c r="C119" s="191"/>
      <c r="D119" s="99">
        <f>VLOOKUP(C92,'POINTS SCORE'!$B$10:$AI$39,28,FALSE)</f>
        <v>0</v>
      </c>
      <c r="E119" s="108">
        <f>VLOOKUP(C92,'POINTS SCORE'!$B$39:$AI$78,28,FALSE)</f>
        <v>0</v>
      </c>
      <c r="F119" s="110">
        <v>27</v>
      </c>
      <c r="G119" s="191"/>
      <c r="H119" s="108">
        <f>VLOOKUP(G92,'POINTS SCORE'!$B$10:$AI$39,28,FALSE)</f>
        <v>0</v>
      </c>
      <c r="I119" s="108">
        <f>VLOOKUP(G92,'POINTS SCORE'!$B$39:$AI$78,28,FALSE)</f>
        <v>0</v>
      </c>
      <c r="J119" s="110">
        <v>27</v>
      </c>
      <c r="K119" s="191"/>
      <c r="L119" s="108">
        <f>VLOOKUP(K92,'POINTS SCORE'!$B$10:$AI$39,28,FALSE)</f>
        <v>0</v>
      </c>
      <c r="M119" s="108">
        <f>VLOOKUP(K92,'POINTS SCORE'!$B$39:$AI$78,28,FALSE)</f>
        <v>0</v>
      </c>
      <c r="N119" s="110">
        <v>27</v>
      </c>
      <c r="O119" s="191"/>
      <c r="P119" s="99">
        <f>VLOOKUP(O92,'POINTS SCORE'!$B$10:$AI$39,28,FALSE)</f>
        <v>0</v>
      </c>
      <c r="Q119" s="99">
        <f>VLOOKUP(O92,'POINTS SCORE'!$B$39:$AI$78,28,FALSE)</f>
        <v>0</v>
      </c>
      <c r="R119" s="102">
        <v>27</v>
      </c>
      <c r="S119" s="191"/>
      <c r="T119" s="99">
        <f>VLOOKUP(S92,'POINTS SCORE'!$B$10:$AI$39,28,FALSE)</f>
        <v>0</v>
      </c>
      <c r="U119" s="99">
        <f>VLOOKUP(S92,'POINTS SCORE'!$B$39:$AI$78,28,FALSE)</f>
        <v>0</v>
      </c>
      <c r="V119" s="102">
        <v>27</v>
      </c>
      <c r="W119" s="209"/>
      <c r="X119" s="210">
        <f>VLOOKUP(W92,'POINTS SCORE'!$B$10:$AI$39,28,FALSE)</f>
        <v>0</v>
      </c>
      <c r="Y119" s="103">
        <f>VLOOKUP(W92,'POINTS SCORE'!$B$39:$AI$78,28,FALSE)</f>
        <v>0</v>
      </c>
    </row>
    <row r="120" spans="2:25">
      <c r="B120" s="102">
        <v>28</v>
      </c>
      <c r="C120" s="191"/>
      <c r="D120" s="99">
        <f>VLOOKUP(C92,'POINTS SCORE'!$B$10:$AI$39,29,FALSE)</f>
        <v>0</v>
      </c>
      <c r="E120" s="108">
        <f>VLOOKUP(C92,'POINTS SCORE'!$B$39:$AI$78,29,FALSE)</f>
        <v>0</v>
      </c>
      <c r="F120" s="110">
        <v>28</v>
      </c>
      <c r="G120" s="191"/>
      <c r="H120" s="108">
        <f>VLOOKUP(G92,'POINTS SCORE'!$B$10:$AI$39,29,FALSE)</f>
        <v>0</v>
      </c>
      <c r="I120" s="108">
        <f>VLOOKUP(G92,'POINTS SCORE'!$B$39:$AI$78,29,FALSE)</f>
        <v>0</v>
      </c>
      <c r="J120" s="110">
        <v>28</v>
      </c>
      <c r="K120" s="191"/>
      <c r="L120" s="108">
        <f>VLOOKUP(K92,'POINTS SCORE'!$B$10:$AI$39,29,FALSE)</f>
        <v>0</v>
      </c>
      <c r="M120" s="108">
        <f>VLOOKUP(K92,'POINTS SCORE'!$B$39:$AI$78,29,FALSE)</f>
        <v>0</v>
      </c>
      <c r="N120" s="110">
        <v>28</v>
      </c>
      <c r="O120" s="191"/>
      <c r="P120" s="99">
        <f>VLOOKUP(O92,'POINTS SCORE'!$B$10:$AI$39,29,FALSE)</f>
        <v>0</v>
      </c>
      <c r="Q120" s="99">
        <f>VLOOKUP(O92,'POINTS SCORE'!$B$39:$AI$78,29,FALSE)</f>
        <v>0</v>
      </c>
      <c r="R120" s="102">
        <v>28</v>
      </c>
      <c r="S120" s="191"/>
      <c r="T120" s="99">
        <f>VLOOKUP(S92,'POINTS SCORE'!$B$10:$AI$39,29,FALSE)</f>
        <v>0</v>
      </c>
      <c r="U120" s="99">
        <f>VLOOKUP(S92,'POINTS SCORE'!$B$39:$AI$78,29,FALSE)</f>
        <v>0</v>
      </c>
      <c r="V120" s="102">
        <v>28</v>
      </c>
      <c r="W120" s="209"/>
      <c r="X120" s="210">
        <f>VLOOKUP(W92,'POINTS SCORE'!$B$10:$AI$39,29,FALSE)</f>
        <v>0</v>
      </c>
      <c r="Y120" s="103">
        <f>VLOOKUP(W92,'POINTS SCORE'!$B$39:$AI$78,29,FALSE)</f>
        <v>0</v>
      </c>
    </row>
    <row r="121" spans="2:25">
      <c r="B121" s="102">
        <v>29</v>
      </c>
      <c r="C121" s="191"/>
      <c r="D121" s="99">
        <f>VLOOKUP(C92,'POINTS SCORE'!$B$10:$AI$39,30,FALSE)</f>
        <v>0</v>
      </c>
      <c r="E121" s="108">
        <f>VLOOKUP(C92,'POINTS SCORE'!$B$39:$AI$78,30,FALSE)</f>
        <v>0</v>
      </c>
      <c r="F121" s="110">
        <v>29</v>
      </c>
      <c r="G121" s="191"/>
      <c r="H121" s="108">
        <f>VLOOKUP(G92,'POINTS SCORE'!$B$10:$AI$39,30,FALSE)</f>
        <v>0</v>
      </c>
      <c r="I121" s="108">
        <f>VLOOKUP(G92,'POINTS SCORE'!$B$39:$AI$78,30,FALSE)</f>
        <v>0</v>
      </c>
      <c r="J121" s="110">
        <v>29</v>
      </c>
      <c r="K121" s="191"/>
      <c r="L121" s="108">
        <f>VLOOKUP(K92,'POINTS SCORE'!$B$10:$AI$39,30,FALSE)</f>
        <v>0</v>
      </c>
      <c r="M121" s="108">
        <f>VLOOKUP(K92,'POINTS SCORE'!$B$39:$AI$78,30,FALSE)</f>
        <v>0</v>
      </c>
      <c r="N121" s="110">
        <v>29</v>
      </c>
      <c r="O121" s="191"/>
      <c r="P121" s="99">
        <f>VLOOKUP(O92,'POINTS SCORE'!$B$10:$AI$39,30,FALSE)</f>
        <v>0</v>
      </c>
      <c r="Q121" s="99">
        <f>VLOOKUP(O92,'POINTS SCORE'!$B$39:$AI$78,30,FALSE)</f>
        <v>0</v>
      </c>
      <c r="R121" s="102">
        <v>29</v>
      </c>
      <c r="S121" s="191"/>
      <c r="T121" s="99">
        <f>VLOOKUP(S92,'POINTS SCORE'!$B$10:$AI$39,30,FALSE)</f>
        <v>0</v>
      </c>
      <c r="U121" s="99">
        <f>VLOOKUP(S92,'POINTS SCORE'!$B$39:$AI$78,30,FALSE)</f>
        <v>0</v>
      </c>
      <c r="V121" s="102">
        <v>29</v>
      </c>
      <c r="W121" s="209"/>
      <c r="X121" s="210">
        <f>VLOOKUP(W92,'POINTS SCORE'!$B$10:$AI$39,30,FALSE)</f>
        <v>0</v>
      </c>
      <c r="Y121" s="103">
        <f>VLOOKUP(W92,'POINTS SCORE'!$B$39:$AI$78,30,FALSE)</f>
        <v>0</v>
      </c>
    </row>
    <row r="122" spans="2:25">
      <c r="B122" s="102">
        <v>30</v>
      </c>
      <c r="C122" s="191"/>
      <c r="D122" s="99">
        <f>VLOOKUP(C92,'POINTS SCORE'!$B$10:$AI$39,31,FALSE)</f>
        <v>0</v>
      </c>
      <c r="E122" s="108">
        <f>VLOOKUP(C92,'POINTS SCORE'!$B$39:$AI$78,31,FALSE)</f>
        <v>0</v>
      </c>
      <c r="F122" s="110">
        <v>30</v>
      </c>
      <c r="G122" s="191"/>
      <c r="H122" s="108">
        <f>VLOOKUP(G92,'POINTS SCORE'!$B$10:$AI$39,31,FALSE)</f>
        <v>0</v>
      </c>
      <c r="I122" s="108">
        <f>VLOOKUP(G92,'POINTS SCORE'!$B$39:$AI$78,31,FALSE)</f>
        <v>0</v>
      </c>
      <c r="J122" s="110">
        <v>30</v>
      </c>
      <c r="K122" s="191"/>
      <c r="L122" s="108">
        <f>VLOOKUP(K92,'POINTS SCORE'!$B$10:$AI$39,31,FALSE)</f>
        <v>0</v>
      </c>
      <c r="M122" s="108">
        <f>VLOOKUP(K92,'POINTS SCORE'!$B$39:$AI$78,31,FALSE)</f>
        <v>0</v>
      </c>
      <c r="N122" s="110">
        <v>30</v>
      </c>
      <c r="O122" s="191"/>
      <c r="P122" s="99">
        <f>VLOOKUP(O92,'POINTS SCORE'!$B$10:$AI$39,31,FALSE)</f>
        <v>0</v>
      </c>
      <c r="Q122" s="99">
        <f>VLOOKUP(O92,'POINTS SCORE'!$B$39:$AI$78,31,FALSE)</f>
        <v>0</v>
      </c>
      <c r="R122" s="102">
        <v>30</v>
      </c>
      <c r="S122" s="191"/>
      <c r="T122" s="99">
        <f>VLOOKUP(S92,'POINTS SCORE'!$B$10:$AI$39,31,FALSE)</f>
        <v>0</v>
      </c>
      <c r="U122" s="99">
        <f>VLOOKUP(S92,'POINTS SCORE'!$B$39:$AI$78,31,FALSE)</f>
        <v>0</v>
      </c>
      <c r="V122" s="102">
        <v>30</v>
      </c>
      <c r="W122" s="209"/>
      <c r="X122" s="210">
        <f>VLOOKUP(W92,'POINTS SCORE'!$B$10:$AI$39,31,FALSE)</f>
        <v>0</v>
      </c>
      <c r="Y122" s="103">
        <f>VLOOKUP(W92,'POINTS SCORE'!$B$39:$AI$78,31,FALSE)</f>
        <v>0</v>
      </c>
    </row>
    <row r="123" spans="2:25">
      <c r="B123" s="102" t="s">
        <v>149</v>
      </c>
      <c r="C123" s="191"/>
      <c r="D123" s="99">
        <f>VLOOKUP(C92,'POINTS SCORE'!$B$10:$AI$39,32,FALSE)</f>
        <v>7</v>
      </c>
      <c r="E123" s="108">
        <f>VLOOKUP(C92,'POINTS SCORE'!$B$39:$AI$78,32,FALSE)</f>
        <v>7</v>
      </c>
      <c r="F123" s="110" t="s">
        <v>149</v>
      </c>
      <c r="G123" s="191"/>
      <c r="H123" s="108">
        <f>VLOOKUP(G92,'POINTS SCORE'!$B$10:$AI$39,32,FALSE)</f>
        <v>7</v>
      </c>
      <c r="I123" s="108">
        <f>VLOOKUP(G92,'POINTS SCORE'!$B$39:$AI$78,32,FALSE)</f>
        <v>7</v>
      </c>
      <c r="J123" s="110" t="s">
        <v>149</v>
      </c>
      <c r="K123" s="191" t="s">
        <v>208</v>
      </c>
      <c r="L123" s="108">
        <f>VLOOKUP(K92,'POINTS SCORE'!$B$10:$AI$39,32,FALSE)</f>
        <v>14</v>
      </c>
      <c r="M123" s="108">
        <f>VLOOKUP(K92,'POINTS SCORE'!$B$39:$AI$78,32,FALSE)</f>
        <v>14</v>
      </c>
      <c r="N123" s="110" t="s">
        <v>149</v>
      </c>
      <c r="O123" s="191"/>
      <c r="P123" s="99">
        <f>VLOOKUP(O92,'POINTS SCORE'!$B$10:$AI$39,32,FALSE)</f>
        <v>7</v>
      </c>
      <c r="Q123" s="99">
        <f>VLOOKUP(O92,'POINTS SCORE'!$B$39:$AI$78,32,FALSE)</f>
        <v>7</v>
      </c>
      <c r="R123" s="102" t="s">
        <v>149</v>
      </c>
      <c r="S123" s="191"/>
      <c r="T123" s="99">
        <f>VLOOKUP(S92,'POINTS SCORE'!$B$10:$AI$39,32,FALSE)</f>
        <v>14</v>
      </c>
      <c r="U123" s="99">
        <f>VLOOKUP(S92,'POINTS SCORE'!$B$39:$AI$78,32,FALSE)</f>
        <v>14</v>
      </c>
      <c r="V123" s="102" t="s">
        <v>149</v>
      </c>
      <c r="W123" s="209"/>
      <c r="X123" s="210">
        <f>VLOOKUP(W92,'POINTS SCORE'!$B$10:$AI$39,32,FALSE)</f>
        <v>14</v>
      </c>
      <c r="Y123" s="103">
        <f>VLOOKUP(W92,'POINTS SCORE'!$B$39:$AI$78,32,FALSE)</f>
        <v>14</v>
      </c>
    </row>
    <row r="124" spans="2:25">
      <c r="B124" s="102" t="s">
        <v>149</v>
      </c>
      <c r="C124" s="191"/>
      <c r="D124" s="99">
        <f>VLOOKUP(C92,'POINTS SCORE'!$B$10:$AI$39,32,FALSE)</f>
        <v>7</v>
      </c>
      <c r="E124" s="108">
        <f>VLOOKUP(C92,'POINTS SCORE'!$B$39:$AI$78,32,FALSE)</f>
        <v>7</v>
      </c>
      <c r="F124" s="110" t="s">
        <v>149</v>
      </c>
      <c r="G124" s="191"/>
      <c r="H124" s="108">
        <f>VLOOKUP(G92,'POINTS SCORE'!$B$10:$AI$39,32,FALSE)</f>
        <v>7</v>
      </c>
      <c r="I124" s="108">
        <f>VLOOKUP(G92,'POINTS SCORE'!$B$39:$AI$78,32,FALSE)</f>
        <v>7</v>
      </c>
      <c r="J124" s="110" t="s">
        <v>149</v>
      </c>
      <c r="K124" s="191"/>
      <c r="L124" s="108">
        <f>VLOOKUP(K92,'POINTS SCORE'!$B$10:$AI$39,32,FALSE)</f>
        <v>14</v>
      </c>
      <c r="M124" s="108">
        <f>VLOOKUP(K92,'POINTS SCORE'!$B$39:$AI$78,32,FALSE)</f>
        <v>14</v>
      </c>
      <c r="N124" s="110" t="s">
        <v>149</v>
      </c>
      <c r="O124" s="191"/>
      <c r="P124" s="99">
        <f>VLOOKUP(O92,'POINTS SCORE'!$B$10:$AI$39,32,FALSE)</f>
        <v>7</v>
      </c>
      <c r="Q124" s="99">
        <f>VLOOKUP(O92,'POINTS SCORE'!$B$39:$AI$78,32,FALSE)</f>
        <v>7</v>
      </c>
      <c r="R124" s="102" t="s">
        <v>149</v>
      </c>
      <c r="S124" s="191"/>
      <c r="T124" s="99">
        <f>VLOOKUP(S92,'POINTS SCORE'!$B$10:$AI$39,32,FALSE)</f>
        <v>14</v>
      </c>
      <c r="U124" s="99">
        <f>VLOOKUP(S92,'POINTS SCORE'!$B$39:$AI$78,32,FALSE)</f>
        <v>14</v>
      </c>
      <c r="V124" s="102" t="s">
        <v>149</v>
      </c>
      <c r="W124" s="209"/>
      <c r="X124" s="210">
        <f>VLOOKUP(W92,'POINTS SCORE'!$B$10:$AI$39,32,FALSE)</f>
        <v>14</v>
      </c>
      <c r="Y124" s="103">
        <f>VLOOKUP(W92,'POINTS SCORE'!$B$39:$AI$78,32,FALSE)</f>
        <v>14</v>
      </c>
    </row>
    <row r="125" spans="2:25">
      <c r="B125" s="102" t="s">
        <v>149</v>
      </c>
      <c r="C125" s="191"/>
      <c r="D125" s="99">
        <f>VLOOKUP(C92,'POINTS SCORE'!$B$10:$AI$39,32,FALSE)</f>
        <v>7</v>
      </c>
      <c r="E125" s="108">
        <f>VLOOKUP(C92,'POINTS SCORE'!$B$39:$AI$78,32,FALSE)</f>
        <v>7</v>
      </c>
      <c r="F125" s="110" t="s">
        <v>149</v>
      </c>
      <c r="G125" s="191"/>
      <c r="H125" s="108">
        <f>VLOOKUP(G92,'POINTS SCORE'!$B$10:$AI$39,32,FALSE)</f>
        <v>7</v>
      </c>
      <c r="I125" s="108">
        <f>VLOOKUP(G92,'POINTS SCORE'!$B$39:$AI$78,32,FALSE)</f>
        <v>7</v>
      </c>
      <c r="J125" s="110" t="s">
        <v>149</v>
      </c>
      <c r="K125" s="191"/>
      <c r="L125" s="108">
        <f>VLOOKUP(K92,'POINTS SCORE'!$B$10:$AI$39,32,FALSE)</f>
        <v>14</v>
      </c>
      <c r="M125" s="108">
        <f>VLOOKUP(K92,'POINTS SCORE'!$B$39:$AI$78,32,FALSE)</f>
        <v>14</v>
      </c>
      <c r="N125" s="110" t="s">
        <v>149</v>
      </c>
      <c r="O125" s="191"/>
      <c r="P125" s="99">
        <f>VLOOKUP(O92,'POINTS SCORE'!$B$10:$AI$39,32,FALSE)</f>
        <v>7</v>
      </c>
      <c r="Q125" s="99">
        <f>VLOOKUP(O92,'POINTS SCORE'!$B$39:$AI$78,32,FALSE)</f>
        <v>7</v>
      </c>
      <c r="R125" s="102" t="s">
        <v>149</v>
      </c>
      <c r="S125" s="191"/>
      <c r="T125" s="99">
        <f>VLOOKUP(S92,'POINTS SCORE'!$B$10:$AI$39,32,FALSE)</f>
        <v>14</v>
      </c>
      <c r="U125" s="99">
        <f>VLOOKUP(S92,'POINTS SCORE'!$B$39:$AI$78,32,FALSE)</f>
        <v>14</v>
      </c>
      <c r="V125" s="102" t="s">
        <v>149</v>
      </c>
      <c r="W125" s="209"/>
      <c r="X125" s="210">
        <f>VLOOKUP(W92,'POINTS SCORE'!$B$10:$AI$39,32,FALSE)</f>
        <v>14</v>
      </c>
      <c r="Y125" s="103">
        <f>VLOOKUP(W92,'POINTS SCORE'!$B$39:$AI$78,32,FALSE)</f>
        <v>14</v>
      </c>
    </row>
    <row r="126" spans="2:25">
      <c r="B126" s="102" t="s">
        <v>149</v>
      </c>
      <c r="C126" s="191"/>
      <c r="D126" s="99">
        <f>VLOOKUP(C92,'POINTS SCORE'!$B$10:$AI$39,32,FALSE)</f>
        <v>7</v>
      </c>
      <c r="E126" s="108">
        <f>VLOOKUP(C92,'POINTS SCORE'!$B$39:$AI$78,32,FALSE)</f>
        <v>7</v>
      </c>
      <c r="F126" s="110" t="s">
        <v>149</v>
      </c>
      <c r="G126" s="191"/>
      <c r="H126" s="108">
        <f>VLOOKUP(G92,'POINTS SCORE'!$B$10:$AI$39,32,FALSE)</f>
        <v>7</v>
      </c>
      <c r="I126" s="108">
        <f>VLOOKUP(G92,'POINTS SCORE'!$B$39:$AI$78,32,FALSE)</f>
        <v>7</v>
      </c>
      <c r="J126" s="110" t="s">
        <v>149</v>
      </c>
      <c r="K126" s="191"/>
      <c r="L126" s="108">
        <f>VLOOKUP(K92,'POINTS SCORE'!$B$10:$AI$39,32,FALSE)</f>
        <v>14</v>
      </c>
      <c r="M126" s="108">
        <f>VLOOKUP(K92,'POINTS SCORE'!$B$39:$AI$78,32,FALSE)</f>
        <v>14</v>
      </c>
      <c r="N126" s="110" t="s">
        <v>149</v>
      </c>
      <c r="O126" s="191"/>
      <c r="P126" s="99">
        <f>VLOOKUP(O92,'POINTS SCORE'!$B$10:$AI$39,32,FALSE)</f>
        <v>7</v>
      </c>
      <c r="Q126" s="99">
        <f>VLOOKUP(O92,'POINTS SCORE'!$B$39:$AI$78,32,FALSE)</f>
        <v>7</v>
      </c>
      <c r="R126" s="102" t="s">
        <v>149</v>
      </c>
      <c r="S126" s="191"/>
      <c r="T126" s="99">
        <f>VLOOKUP(S92,'POINTS SCORE'!$B$10:$AI$39,32,FALSE)</f>
        <v>14</v>
      </c>
      <c r="U126" s="99">
        <f>VLOOKUP(S92,'POINTS SCORE'!$B$39:$AI$78,32,FALSE)</f>
        <v>14</v>
      </c>
      <c r="V126" s="102" t="s">
        <v>149</v>
      </c>
      <c r="W126" s="209"/>
      <c r="X126" s="210">
        <f>VLOOKUP(W92,'POINTS SCORE'!$B$10:$AI$39,32,FALSE)</f>
        <v>14</v>
      </c>
      <c r="Y126" s="103">
        <f>VLOOKUP(W92,'POINTS SCORE'!$B$39:$AI$78,32,FALSE)</f>
        <v>14</v>
      </c>
    </row>
    <row r="127" spans="2:25">
      <c r="B127" s="102" t="s">
        <v>149</v>
      </c>
      <c r="C127" s="191"/>
      <c r="D127" s="99">
        <f>VLOOKUP(C92,'POINTS SCORE'!$B$10:$AI$39,32,FALSE)</f>
        <v>7</v>
      </c>
      <c r="E127" s="108">
        <f>VLOOKUP(C92,'POINTS SCORE'!$B$39:$AI$78,32,FALSE)</f>
        <v>7</v>
      </c>
      <c r="F127" s="110" t="s">
        <v>149</v>
      </c>
      <c r="G127" s="191"/>
      <c r="H127" s="108">
        <f>VLOOKUP(G92,'POINTS SCORE'!$B$10:$AI$39,32,FALSE)</f>
        <v>7</v>
      </c>
      <c r="I127" s="108">
        <f>VLOOKUP(G92,'POINTS SCORE'!$B$39:$AI$78,32,FALSE)</f>
        <v>7</v>
      </c>
      <c r="J127" s="110" t="s">
        <v>149</v>
      </c>
      <c r="K127" s="191"/>
      <c r="L127" s="108">
        <f>VLOOKUP(K92,'POINTS SCORE'!$B$10:$AI$39,32,FALSE)</f>
        <v>14</v>
      </c>
      <c r="M127" s="108">
        <f>VLOOKUP(K92,'POINTS SCORE'!$B$39:$AI$78,32,FALSE)</f>
        <v>14</v>
      </c>
      <c r="N127" s="110" t="s">
        <v>149</v>
      </c>
      <c r="O127" s="191"/>
      <c r="P127" s="99">
        <f>VLOOKUP(O92,'POINTS SCORE'!$B$10:$AI$39,32,FALSE)</f>
        <v>7</v>
      </c>
      <c r="Q127" s="99">
        <f>VLOOKUP(O92,'POINTS SCORE'!$B$39:$AI$78,32,FALSE)</f>
        <v>7</v>
      </c>
      <c r="R127" s="102" t="s">
        <v>149</v>
      </c>
      <c r="S127" s="191"/>
      <c r="T127" s="99">
        <f>VLOOKUP(S92,'POINTS SCORE'!$B$10:$AI$39,32,FALSE)</f>
        <v>14</v>
      </c>
      <c r="U127" s="99">
        <f>VLOOKUP(S92,'POINTS SCORE'!$B$39:$AI$78,32,FALSE)</f>
        <v>14</v>
      </c>
      <c r="V127" s="102" t="s">
        <v>149</v>
      </c>
      <c r="W127" s="209"/>
      <c r="X127" s="210">
        <f>VLOOKUP(W92,'POINTS SCORE'!$B$10:$AI$39,32,FALSE)</f>
        <v>14</v>
      </c>
      <c r="Y127" s="103">
        <f>VLOOKUP(W92,'POINTS SCORE'!$B$39:$AI$78,32,FALSE)</f>
        <v>14</v>
      </c>
    </row>
    <row r="128" spans="2:25">
      <c r="B128" s="102" t="s">
        <v>149</v>
      </c>
      <c r="C128" s="191"/>
      <c r="D128" s="99">
        <f>VLOOKUP(C92,'POINTS SCORE'!$B$10:$AI$39,32,FALSE)</f>
        <v>7</v>
      </c>
      <c r="E128" s="108">
        <f>VLOOKUP(C92,'POINTS SCORE'!$B$39:$AI$78,32,FALSE)</f>
        <v>7</v>
      </c>
      <c r="F128" s="110" t="s">
        <v>149</v>
      </c>
      <c r="G128" s="191"/>
      <c r="H128" s="108">
        <f>VLOOKUP(G92,'POINTS SCORE'!$B$10:$AI$39,32,FALSE)</f>
        <v>7</v>
      </c>
      <c r="I128" s="108">
        <f>VLOOKUP(G92,'POINTS SCORE'!$B$39:$AI$78,32,FALSE)</f>
        <v>7</v>
      </c>
      <c r="J128" s="110" t="s">
        <v>149</v>
      </c>
      <c r="K128" s="191"/>
      <c r="L128" s="108">
        <f>VLOOKUP(K92,'POINTS SCORE'!$B$10:$AI$39,32,FALSE)</f>
        <v>14</v>
      </c>
      <c r="M128" s="108">
        <f>VLOOKUP(K92,'POINTS SCORE'!$B$39:$AI$78,32,FALSE)</f>
        <v>14</v>
      </c>
      <c r="N128" s="110" t="s">
        <v>149</v>
      </c>
      <c r="O128" s="191"/>
      <c r="P128" s="99">
        <f>VLOOKUP(O92,'POINTS SCORE'!$B$10:$AI$39,32,FALSE)</f>
        <v>7</v>
      </c>
      <c r="Q128" s="99">
        <f>VLOOKUP(O92,'POINTS SCORE'!$B$39:$AI$78,32,FALSE)</f>
        <v>7</v>
      </c>
      <c r="R128" s="102" t="s">
        <v>149</v>
      </c>
      <c r="S128" s="191"/>
      <c r="T128" s="99">
        <f>VLOOKUP(S92,'POINTS SCORE'!$B$10:$AI$39,32,FALSE)</f>
        <v>14</v>
      </c>
      <c r="U128" s="99">
        <f>VLOOKUP(S92,'POINTS SCORE'!$B$39:$AI$78,32,FALSE)</f>
        <v>14</v>
      </c>
      <c r="V128" s="102" t="s">
        <v>149</v>
      </c>
      <c r="W128" s="209"/>
      <c r="X128" s="210">
        <f>VLOOKUP(W92,'POINTS SCORE'!$B$10:$AI$39,32,FALSE)</f>
        <v>14</v>
      </c>
      <c r="Y128" s="103">
        <f>VLOOKUP(W92,'POINTS SCORE'!$B$39:$AI$78,32,FALSE)</f>
        <v>14</v>
      </c>
    </row>
    <row r="129" spans="2:25">
      <c r="B129" s="102" t="s">
        <v>149</v>
      </c>
      <c r="C129" s="191"/>
      <c r="D129" s="99">
        <f>VLOOKUP(C92,'POINTS SCORE'!$B$10:$AI$39,32,FALSE)</f>
        <v>7</v>
      </c>
      <c r="E129" s="108">
        <f>VLOOKUP(C92,'POINTS SCORE'!$B$39:$AI$78,33,FALSE)</f>
        <v>7</v>
      </c>
      <c r="F129" s="110" t="s">
        <v>150</v>
      </c>
      <c r="G129" s="191"/>
      <c r="H129" s="108">
        <f>VLOOKUP(G92,'POINTS SCORE'!$B$10:$AI$39,33,FALSE)</f>
        <v>7</v>
      </c>
      <c r="I129" s="108">
        <f>VLOOKUP(G92,'POINTS SCORE'!$B$39:$AI$78,33,FALSE)</f>
        <v>7</v>
      </c>
      <c r="J129" s="110" t="s">
        <v>150</v>
      </c>
      <c r="K129" s="191"/>
      <c r="L129" s="108">
        <f>VLOOKUP(K92,'POINTS SCORE'!$B$10:$AI$39,33,FALSE)</f>
        <v>14</v>
      </c>
      <c r="M129" s="108">
        <f>VLOOKUP(K92,'POINTS SCORE'!$B$39:$AI$78,33,FALSE)</f>
        <v>14</v>
      </c>
      <c r="N129" s="110" t="s">
        <v>150</v>
      </c>
      <c r="O129" s="191"/>
      <c r="P129" s="99">
        <f>VLOOKUP(O92,'POINTS SCORE'!$B$10:$AI$39,33,FALSE)</f>
        <v>7</v>
      </c>
      <c r="Q129" s="99">
        <f>VLOOKUP(O92,'POINTS SCORE'!$B$39:$AI$78,33,FALSE)</f>
        <v>7</v>
      </c>
      <c r="R129" s="102" t="s">
        <v>150</v>
      </c>
      <c r="S129" s="191"/>
      <c r="T129" s="99">
        <f>VLOOKUP(S92,'POINTS SCORE'!$B$10:$AI$39,33,FALSE)</f>
        <v>14</v>
      </c>
      <c r="U129" s="99">
        <f>VLOOKUP(S92,'POINTS SCORE'!$B$39:$AI$78,33,FALSE)</f>
        <v>14</v>
      </c>
      <c r="V129" s="102" t="s">
        <v>150</v>
      </c>
      <c r="W129" s="209"/>
      <c r="X129" s="210">
        <f>VLOOKUP(W92,'POINTS SCORE'!$B$10:$AI$39,33,FALSE)</f>
        <v>14</v>
      </c>
      <c r="Y129" s="103">
        <f>VLOOKUP(W92,'POINTS SCORE'!$B$39:$AI$78,33,FALSE)</f>
        <v>14</v>
      </c>
    </row>
    <row r="130" spans="2:25">
      <c r="B130" s="102" t="s">
        <v>150</v>
      </c>
      <c r="C130" s="191"/>
      <c r="D130" s="99">
        <f>VLOOKUP(C92,'POINTS SCORE'!$B$10:$AI$39,33,FALSE)</f>
        <v>7</v>
      </c>
      <c r="E130" s="108">
        <f>VLOOKUP(C92,'POINTS SCORE'!$B$39:$AI$78,33,FALSE)</f>
        <v>7</v>
      </c>
      <c r="F130" s="110" t="s">
        <v>150</v>
      </c>
      <c r="G130" s="191"/>
      <c r="H130" s="108">
        <f>VLOOKUP(G92,'POINTS SCORE'!$B$10:$AI$39,33,FALSE)</f>
        <v>7</v>
      </c>
      <c r="I130" s="108">
        <f>VLOOKUP(G92,'POINTS SCORE'!$B$39:$AI$78,33,FALSE)</f>
        <v>7</v>
      </c>
      <c r="J130" s="110" t="s">
        <v>150</v>
      </c>
      <c r="K130" s="191"/>
      <c r="L130" s="108">
        <f>VLOOKUP(K92,'POINTS SCORE'!$B$10:$AI$39,33,FALSE)</f>
        <v>14</v>
      </c>
      <c r="M130" s="108">
        <f>VLOOKUP(K92,'POINTS SCORE'!$B$39:$AI$78,33,FALSE)</f>
        <v>14</v>
      </c>
      <c r="N130" s="110" t="s">
        <v>150</v>
      </c>
      <c r="O130" s="191"/>
      <c r="P130" s="99">
        <f>VLOOKUP(O92,'POINTS SCORE'!$B$10:$AI$39,33,FALSE)</f>
        <v>7</v>
      </c>
      <c r="Q130" s="99">
        <f>VLOOKUP(O92,'POINTS SCORE'!$B$39:$AI$78,33,FALSE)</f>
        <v>7</v>
      </c>
      <c r="R130" s="102" t="s">
        <v>150</v>
      </c>
      <c r="S130" s="191"/>
      <c r="T130" s="99">
        <f>VLOOKUP(S92,'POINTS SCORE'!$B$10:$AI$39,33,FALSE)</f>
        <v>14</v>
      </c>
      <c r="U130" s="99">
        <f>VLOOKUP(S92,'POINTS SCORE'!$B$39:$AI$78,33,FALSE)</f>
        <v>14</v>
      </c>
      <c r="V130" s="102" t="s">
        <v>150</v>
      </c>
      <c r="W130" s="209"/>
      <c r="X130" s="210">
        <f>VLOOKUP(W92,'POINTS SCORE'!$B$10:$AI$39,33,FALSE)</f>
        <v>14</v>
      </c>
      <c r="Y130" s="103">
        <f>VLOOKUP(W92,'POINTS SCORE'!$B$39:$AI$78,33,FALSE)</f>
        <v>14</v>
      </c>
    </row>
    <row r="131" spans="2:25">
      <c r="B131" s="102" t="s">
        <v>150</v>
      </c>
      <c r="C131" s="191"/>
      <c r="D131" s="99">
        <f>VLOOKUP(C92,'POINTS SCORE'!$B$10:$AI$39,33,FALSE)</f>
        <v>7</v>
      </c>
      <c r="E131" s="108">
        <f>VLOOKUP(C92,'POINTS SCORE'!$B$39:$AI$78,33,FALSE)</f>
        <v>7</v>
      </c>
      <c r="F131" s="110" t="s">
        <v>150</v>
      </c>
      <c r="G131" s="191"/>
      <c r="H131" s="108">
        <f>VLOOKUP(G92,'POINTS SCORE'!$B$10:$AI$39,33,FALSE)</f>
        <v>7</v>
      </c>
      <c r="I131" s="108">
        <f>VLOOKUP(G92,'POINTS SCORE'!$B$39:$AI$78,33,FALSE)</f>
        <v>7</v>
      </c>
      <c r="J131" s="110" t="s">
        <v>150</v>
      </c>
      <c r="K131" s="191"/>
      <c r="L131" s="108">
        <f>VLOOKUP(K92,'POINTS SCORE'!$B$10:$AI$39,33,FALSE)</f>
        <v>14</v>
      </c>
      <c r="M131" s="108">
        <f>VLOOKUP(K92,'POINTS SCORE'!$B$39:$AI$78,33,FALSE)</f>
        <v>14</v>
      </c>
      <c r="N131" s="110" t="s">
        <v>150</v>
      </c>
      <c r="O131" s="191"/>
      <c r="P131" s="99">
        <f>VLOOKUP(O92,'POINTS SCORE'!$B$10:$AI$39,33,FALSE)</f>
        <v>7</v>
      </c>
      <c r="Q131" s="99">
        <f>VLOOKUP(O92,'POINTS SCORE'!$B$39:$AI$78,33,FALSE)</f>
        <v>7</v>
      </c>
      <c r="R131" s="102" t="s">
        <v>150</v>
      </c>
      <c r="S131" s="191"/>
      <c r="T131" s="99">
        <f>VLOOKUP(S92,'POINTS SCORE'!$B$10:$AI$39,33,FALSE)</f>
        <v>14</v>
      </c>
      <c r="U131" s="99">
        <f>VLOOKUP(S92,'POINTS SCORE'!$B$39:$AI$78,33,FALSE)</f>
        <v>14</v>
      </c>
      <c r="V131" s="102" t="s">
        <v>150</v>
      </c>
      <c r="W131" s="209"/>
      <c r="X131" s="210">
        <f>VLOOKUP(W92,'POINTS SCORE'!$B$10:$AI$39,33,FALSE)</f>
        <v>14</v>
      </c>
      <c r="Y131" s="103">
        <f>VLOOKUP(W92,'POINTS SCORE'!$B$39:$AI$78,33,FALSE)</f>
        <v>14</v>
      </c>
    </row>
    <row r="132" spans="2:25">
      <c r="B132" s="102" t="s">
        <v>151</v>
      </c>
      <c r="C132" s="191"/>
      <c r="D132" s="99">
        <f>VLOOKUP(C92,'POINTS SCORE'!$B$10:$AI$39,34,FALSE)</f>
        <v>0</v>
      </c>
      <c r="E132" s="108">
        <f>VLOOKUP(C92,'POINTS SCORE'!$B$39:$AI$78,34,FALSE)</f>
        <v>0</v>
      </c>
      <c r="F132" s="110" t="s">
        <v>151</v>
      </c>
      <c r="G132" s="191"/>
      <c r="H132" s="108">
        <f>VLOOKUP(G92,'POINTS SCORE'!$B$10:$AI$39,34,FALSE)</f>
        <v>0</v>
      </c>
      <c r="I132" s="108">
        <f>VLOOKUP(G92,'POINTS SCORE'!$B$39:$AI$78,34,FALSE)</f>
        <v>0</v>
      </c>
      <c r="J132" s="110" t="s">
        <v>151</v>
      </c>
      <c r="K132" s="191"/>
      <c r="L132" s="108">
        <f>VLOOKUP(K92,'POINTS SCORE'!$B$10:$AI$39,34,FALSE)</f>
        <v>0</v>
      </c>
      <c r="M132" s="108">
        <f>VLOOKUP(K92,'POINTS SCORE'!$B$39:$AI$78,34,FALSE)</f>
        <v>0</v>
      </c>
      <c r="N132" s="110" t="s">
        <v>151</v>
      </c>
      <c r="O132" s="191"/>
      <c r="P132" s="99">
        <f>VLOOKUP(O92,'POINTS SCORE'!$B$10:$AI$39,34,FALSE)</f>
        <v>0</v>
      </c>
      <c r="Q132" s="99">
        <f>VLOOKUP(O92,'POINTS SCORE'!$B$39:$AI$78,34,FALSE)</f>
        <v>0</v>
      </c>
      <c r="R132" s="102" t="s">
        <v>151</v>
      </c>
      <c r="S132" s="191"/>
      <c r="T132" s="99">
        <f>VLOOKUP(S92,'POINTS SCORE'!$B$10:$AI$39,34,FALSE)</f>
        <v>0</v>
      </c>
      <c r="U132" s="99">
        <f>VLOOKUP(S92,'POINTS SCORE'!$B$39:$AI$78,34,FALSE)</f>
        <v>0</v>
      </c>
      <c r="V132" s="102" t="s">
        <v>151</v>
      </c>
      <c r="W132" s="209"/>
      <c r="X132" s="210">
        <f>VLOOKUP(W92,'POINTS SCORE'!$B$10:$AI$39,34,FALSE)</f>
        <v>0</v>
      </c>
      <c r="Y132" s="103">
        <f>VLOOKUP(W92,'POINTS SCORE'!$B$39:$AI$78,34,FALSE)</f>
        <v>0</v>
      </c>
    </row>
    <row r="133" spans="2:25">
      <c r="B133" s="102" t="s">
        <v>151</v>
      </c>
      <c r="C133" s="191"/>
      <c r="D133" s="99">
        <f>VLOOKUP(C92,'POINTS SCORE'!$B$10:$AI$39,34,FALSE)</f>
        <v>0</v>
      </c>
      <c r="E133" s="108">
        <f>VLOOKUP(C92,'POINTS SCORE'!$B$39:$AI$78,34,FALSE)</f>
        <v>0</v>
      </c>
      <c r="F133" s="110" t="s">
        <v>151</v>
      </c>
      <c r="G133" s="191"/>
      <c r="H133" s="108">
        <f>VLOOKUP(G92,'POINTS SCORE'!$B$10:$AI$39,34,FALSE)</f>
        <v>0</v>
      </c>
      <c r="I133" s="108">
        <f>VLOOKUP(G92,'POINTS SCORE'!$B$39:$AI$78,34,FALSE)</f>
        <v>0</v>
      </c>
      <c r="J133" s="110" t="s">
        <v>151</v>
      </c>
      <c r="K133" s="191"/>
      <c r="L133" s="108">
        <f>VLOOKUP(K92,'POINTS SCORE'!$B$10:$AI$39,34,FALSE)</f>
        <v>0</v>
      </c>
      <c r="M133" s="108">
        <f>VLOOKUP(K92,'POINTS SCORE'!$B$39:$AI$78,34,FALSE)</f>
        <v>0</v>
      </c>
      <c r="N133" s="110" t="s">
        <v>151</v>
      </c>
      <c r="O133" s="191"/>
      <c r="P133" s="99">
        <f>VLOOKUP(O92,'POINTS SCORE'!$B$10:$AI$39,34,FALSE)</f>
        <v>0</v>
      </c>
      <c r="Q133" s="99">
        <f>VLOOKUP(O92,'POINTS SCORE'!$B$39:$AI$78,34,FALSE)</f>
        <v>0</v>
      </c>
      <c r="R133" s="102" t="s">
        <v>151</v>
      </c>
      <c r="S133" s="191"/>
      <c r="T133" s="99">
        <f>VLOOKUP(S92,'POINTS SCORE'!$B$10:$AI$39,34,FALSE)</f>
        <v>0</v>
      </c>
      <c r="U133" s="99">
        <f>VLOOKUP(S92,'POINTS SCORE'!$B$39:$AI$78,34,FALSE)</f>
        <v>0</v>
      </c>
      <c r="V133" s="102" t="s">
        <v>151</v>
      </c>
      <c r="W133" s="209"/>
      <c r="X133" s="210">
        <f>VLOOKUP(W92,'POINTS SCORE'!$B$10:$AI$39,34,FALSE)</f>
        <v>0</v>
      </c>
      <c r="Y133" s="103">
        <f>VLOOKUP(W92,'POINTS SCORE'!$B$39:$AI$78,34,FALSE)</f>
        <v>0</v>
      </c>
    </row>
    <row r="134" spans="2:25">
      <c r="B134" s="102" t="s">
        <v>151</v>
      </c>
      <c r="C134" s="191"/>
      <c r="D134" s="99">
        <f>VLOOKUP(C92,'POINTS SCORE'!$B$10:$AI$39,34,FALSE)</f>
        <v>0</v>
      </c>
      <c r="E134" s="108">
        <f>VLOOKUP(C92,'POINTS SCORE'!$B$39:$AI$78,34,FALSE)</f>
        <v>0</v>
      </c>
      <c r="F134" s="110" t="s">
        <v>151</v>
      </c>
      <c r="G134" s="191"/>
      <c r="H134" s="108">
        <f>VLOOKUP(G92,'POINTS SCORE'!$B$10:$AI$39,34,FALSE)</f>
        <v>0</v>
      </c>
      <c r="I134" s="108">
        <f>VLOOKUP(G92,'POINTS SCORE'!$B$39:$AI$78,34,FALSE)</f>
        <v>0</v>
      </c>
      <c r="J134" s="110" t="s">
        <v>151</v>
      </c>
      <c r="K134" s="191"/>
      <c r="L134" s="108">
        <f>VLOOKUP(K92,'POINTS SCORE'!$B$10:$AI$39,34,FALSE)</f>
        <v>0</v>
      </c>
      <c r="M134" s="108">
        <f>VLOOKUP(K92,'POINTS SCORE'!$B$39:$AI$78,34,FALSE)</f>
        <v>0</v>
      </c>
      <c r="N134" s="110" t="s">
        <v>151</v>
      </c>
      <c r="O134" s="191"/>
      <c r="P134" s="99">
        <f>VLOOKUP(O92,'POINTS SCORE'!$B$10:$AI$39,34,FALSE)</f>
        <v>0</v>
      </c>
      <c r="Q134" s="99">
        <f>VLOOKUP(O92,'POINTS SCORE'!$B$39:$AI$78,34,FALSE)</f>
        <v>0</v>
      </c>
      <c r="R134" s="102" t="s">
        <v>151</v>
      </c>
      <c r="S134" s="191"/>
      <c r="T134" s="99">
        <f>VLOOKUP(S92,'POINTS SCORE'!$B$10:$AI$39,34,FALSE)</f>
        <v>0</v>
      </c>
      <c r="U134" s="99">
        <f>VLOOKUP(S92,'POINTS SCORE'!$B$39:$AI$78,34,FALSE)</f>
        <v>0</v>
      </c>
      <c r="V134" s="102" t="s">
        <v>151</v>
      </c>
      <c r="W134" s="209"/>
      <c r="X134" s="210">
        <f>VLOOKUP(W92,'POINTS SCORE'!$B$10:$AI$39,34,FALSE)</f>
        <v>0</v>
      </c>
      <c r="Y134" s="103">
        <f>VLOOKUP(W92,'POINTS SCORE'!$B$39:$AI$78,34,FALSE)</f>
        <v>0</v>
      </c>
    </row>
    <row r="135" spans="2:25">
      <c r="B135" s="102"/>
      <c r="F135" s="110"/>
      <c r="I135" s="109"/>
      <c r="J135" s="110"/>
      <c r="M135" s="109"/>
      <c r="N135" s="110"/>
      <c r="Q135" s="103"/>
      <c r="R135" s="102"/>
      <c r="U135" s="103"/>
      <c r="V135" s="102"/>
      <c r="W135" s="210"/>
      <c r="X135" s="210"/>
      <c r="Y135" s="103"/>
    </row>
    <row r="136" spans="2:25" ht="13.5" thickBot="1">
      <c r="B136" s="145"/>
      <c r="C136" s="146"/>
      <c r="D136" s="146"/>
      <c r="E136" s="162"/>
      <c r="F136" s="165"/>
      <c r="G136" s="162"/>
      <c r="H136" s="162"/>
      <c r="I136" s="161"/>
      <c r="J136" s="165"/>
      <c r="K136" s="162"/>
      <c r="L136" s="162"/>
      <c r="M136" s="161"/>
      <c r="N136" s="165"/>
      <c r="O136" s="162"/>
      <c r="P136" s="146"/>
      <c r="Q136" s="150"/>
      <c r="R136" s="145"/>
      <c r="S136" s="146"/>
      <c r="T136" s="146"/>
      <c r="U136" s="150"/>
      <c r="V136" s="145"/>
      <c r="W136" s="146"/>
      <c r="X136" s="146"/>
      <c r="Y136" s="150"/>
    </row>
  </sheetData>
  <autoFilter ref="A5:K84"/>
  <mergeCells count="8">
    <mergeCell ref="R89:U89"/>
    <mergeCell ref="V89:Y89"/>
    <mergeCell ref="F2:G2"/>
    <mergeCell ref="B89:E89"/>
    <mergeCell ref="F89:I89"/>
    <mergeCell ref="J89:M89"/>
    <mergeCell ref="N89:Q89"/>
    <mergeCell ref="B2:C2"/>
  </mergeCells>
  <phoneticPr fontId="2" type="noConversion"/>
  <pageMargins left="0.74803149606299213" right="0.74803149606299213" top="0.98425196850393704" bottom="0.98425196850393704" header="0.51181102362204722" footer="0.51181102362204722"/>
  <pageSetup paperSize="9" scale="49" orientation="landscape" horizontalDpi="4294967292" verticalDpi="4294967292"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96F56BA5-DD1D-4DFB-80EB-53EB16BE7AC9}">
            <xm:f>VLOOKUP(C93,'Club Member Export'!$D:$D,1,FALSE)=C93</xm:f>
            <x14:dxf>
              <fill>
                <patternFill>
                  <bgColor rgb="FFFFFF00"/>
                </patternFill>
              </fill>
            </x14:dxf>
          </x14:cfRule>
          <xm:sqref>C93:C134 G93:G134 K93:K134 O93:O134 S93:S134 W93:W134</xm:sqref>
        </x14:conditionalFormatting>
      </x14:conditionalFormattings>
    </ext>
  </extLst>
</worksheet>
</file>

<file path=xl/worksheets/sheet19.xml><?xml version="1.0" encoding="utf-8"?>
<worksheet xmlns="http://schemas.openxmlformats.org/spreadsheetml/2006/main" xmlns:r="http://schemas.openxmlformats.org/officeDocument/2006/relationships">
  <sheetPr>
    <tabColor theme="4" tint="-0.249977111117893"/>
    <pageSetUpPr fitToPage="1"/>
  </sheetPr>
  <dimension ref="A1:Y136"/>
  <sheetViews>
    <sheetView workbookViewId="0">
      <selection activeCell="A6" sqref="A6"/>
    </sheetView>
  </sheetViews>
  <sheetFormatPr defaultColWidth="8.85546875" defaultRowHeight="12.75"/>
  <cols>
    <col min="1" max="1" width="19.5703125" style="218" bestFit="1" customWidth="1"/>
    <col min="2" max="2" width="15.5703125" style="99" customWidth="1"/>
    <col min="3" max="3" width="24.5703125" style="99" bestFit="1" customWidth="1"/>
    <col min="4" max="4" width="19.42578125" style="99" bestFit="1" customWidth="1"/>
    <col min="5" max="5" width="24.7109375" style="108" bestFit="1" customWidth="1"/>
    <col min="6" max="13" width="19.140625" style="108" customWidth="1"/>
    <col min="14" max="15" width="14.5703125" style="108" customWidth="1"/>
    <col min="16" max="16" width="12.5703125" style="99" customWidth="1"/>
    <col min="17" max="17" width="18.85546875" style="99" bestFit="1" customWidth="1"/>
    <col min="18" max="20" width="12.5703125" style="99" customWidth="1"/>
    <col min="21" max="21" width="18.85546875" style="99" bestFit="1" customWidth="1"/>
    <col min="22" max="24" width="12.5703125" style="99" customWidth="1"/>
    <col min="25" max="25" width="18.85546875" style="99" bestFit="1" customWidth="1"/>
    <col min="26" max="37" width="12.5703125" style="99" customWidth="1"/>
    <col min="38" max="16384" width="8.85546875" style="99"/>
  </cols>
  <sheetData>
    <row r="1" spans="1:15" ht="15" customHeight="1"/>
    <row r="2" spans="1:15" ht="19.5">
      <c r="A2" s="223" t="s">
        <v>6</v>
      </c>
      <c r="B2" s="243" t="s">
        <v>33</v>
      </c>
      <c r="C2" s="243"/>
      <c r="F2" s="244"/>
      <c r="G2" s="244"/>
    </row>
    <row r="3" spans="1:15" ht="15" customHeight="1"/>
    <row r="4" spans="1:15" ht="15" customHeight="1">
      <c r="B4" s="10"/>
      <c r="D4" s="138"/>
    </row>
    <row r="5" spans="1:15" s="104" customFormat="1" ht="15" customHeight="1">
      <c r="A5" s="107" t="s">
        <v>1252</v>
      </c>
      <c r="B5" s="107" t="s">
        <v>9</v>
      </c>
      <c r="C5" s="70" t="s">
        <v>8</v>
      </c>
      <c r="D5" s="70" t="s">
        <v>5</v>
      </c>
      <c r="E5" s="107" t="s">
        <v>10</v>
      </c>
      <c r="F5" s="151" t="s">
        <v>152</v>
      </c>
      <c r="G5" s="152" t="s">
        <v>153</v>
      </c>
      <c r="H5" s="153" t="s">
        <v>51</v>
      </c>
      <c r="I5" s="159" t="s">
        <v>154</v>
      </c>
      <c r="J5" s="155" t="s">
        <v>155</v>
      </c>
      <c r="K5" s="160" t="s">
        <v>156</v>
      </c>
    </row>
    <row r="6" spans="1:15" ht="15" customHeight="1">
      <c r="A6" s="141" t="s">
        <v>1174</v>
      </c>
      <c r="B6" s="58" t="s">
        <v>47</v>
      </c>
      <c r="C6" s="96" t="s">
        <v>104</v>
      </c>
      <c r="D6" s="133">
        <f t="shared" ref="D6:D37" si="0">SUM(F6:K6)</f>
        <v>37</v>
      </c>
      <c r="E6" s="157">
        <f>SUM(F6:K6)-MIN(F6:K6)</f>
        <v>37</v>
      </c>
      <c r="F6" s="118">
        <f t="shared" ref="F6:F37" si="1">IFERROR(VLOOKUP(C6,$C$93:$D$134,2,FALSE),0)</f>
        <v>37</v>
      </c>
      <c r="G6" s="118">
        <f t="shared" ref="G6:G37" si="2">IFERROR(VLOOKUP(C6,$G$93:$H$134,2,FALSE),0)</f>
        <v>0</v>
      </c>
      <c r="H6" s="118">
        <f t="shared" ref="H6:H37" si="3">IFERROR(VLOOKUP(C6,$K$93:$L$134,2,FALSE),0)</f>
        <v>0</v>
      </c>
      <c r="I6" s="118">
        <f t="shared" ref="I6:I37" si="4">IFERROR(VLOOKUP(C6,$O$93:$P$134,2,FALSE),0)</f>
        <v>0</v>
      </c>
      <c r="J6" s="118">
        <f t="shared" ref="J6:J37" si="5">IFERROR(VLOOKUP(C6,$S$93:$T$134,2,FALSE),0)</f>
        <v>0</v>
      </c>
      <c r="K6" s="213">
        <f t="shared" ref="K6:K37" si="6">IFERROR(VLOOKUP(C6,$W$93:$X$134,2,FALSE),0)</f>
        <v>0</v>
      </c>
      <c r="L6" s="99"/>
      <c r="M6" s="99"/>
      <c r="N6" s="99"/>
      <c r="O6" s="99"/>
    </row>
    <row r="7" spans="1:15" ht="15" customHeight="1">
      <c r="A7" s="141" t="s">
        <v>1175</v>
      </c>
      <c r="B7" s="58" t="s">
        <v>249</v>
      </c>
      <c r="C7" s="96" t="s">
        <v>63</v>
      </c>
      <c r="D7" s="133">
        <f t="shared" si="0"/>
        <v>30</v>
      </c>
      <c r="E7" s="157">
        <f t="shared" ref="E7:E70" si="7">SUM(F7:K7)-MIN(F7:K7)</f>
        <v>30</v>
      </c>
      <c r="F7" s="118">
        <f t="shared" si="1"/>
        <v>30</v>
      </c>
      <c r="G7" s="118">
        <f t="shared" si="2"/>
        <v>0</v>
      </c>
      <c r="H7" s="118">
        <f t="shared" si="3"/>
        <v>0</v>
      </c>
      <c r="I7" s="118">
        <f t="shared" si="4"/>
        <v>0</v>
      </c>
      <c r="J7" s="118">
        <f t="shared" si="5"/>
        <v>0</v>
      </c>
      <c r="K7" s="213">
        <f t="shared" si="6"/>
        <v>0</v>
      </c>
      <c r="L7" s="99"/>
      <c r="M7" s="99"/>
      <c r="N7" s="99"/>
      <c r="O7" s="99"/>
    </row>
    <row r="8" spans="1:15" ht="15" customHeight="1">
      <c r="A8" s="141" t="s">
        <v>1176</v>
      </c>
      <c r="B8" s="58" t="s">
        <v>249</v>
      </c>
      <c r="C8" s="96" t="s">
        <v>114</v>
      </c>
      <c r="D8" s="133">
        <f t="shared" si="0"/>
        <v>25</v>
      </c>
      <c r="E8" s="157">
        <f t="shared" si="7"/>
        <v>25</v>
      </c>
      <c r="F8" s="118">
        <f t="shared" si="1"/>
        <v>25</v>
      </c>
      <c r="G8" s="118">
        <f t="shared" si="2"/>
        <v>0</v>
      </c>
      <c r="H8" s="118">
        <f t="shared" si="3"/>
        <v>0</v>
      </c>
      <c r="I8" s="118">
        <f t="shared" si="4"/>
        <v>0</v>
      </c>
      <c r="J8" s="118">
        <f t="shared" si="5"/>
        <v>0</v>
      </c>
      <c r="K8" s="213">
        <f t="shared" si="6"/>
        <v>0</v>
      </c>
      <c r="L8" s="99"/>
      <c r="M8" s="99"/>
      <c r="N8" s="99"/>
      <c r="O8" s="99"/>
    </row>
    <row r="9" spans="1:15" ht="15" customHeight="1">
      <c r="A9" s="141" t="s">
        <v>1177</v>
      </c>
      <c r="B9" s="58" t="s">
        <v>47</v>
      </c>
      <c r="C9" s="96" t="s">
        <v>115</v>
      </c>
      <c r="D9" s="133">
        <f t="shared" si="0"/>
        <v>18</v>
      </c>
      <c r="E9" s="157">
        <f t="shared" si="7"/>
        <v>18</v>
      </c>
      <c r="F9" s="118">
        <f t="shared" si="1"/>
        <v>18</v>
      </c>
      <c r="G9" s="118">
        <f t="shared" si="2"/>
        <v>0</v>
      </c>
      <c r="H9" s="118">
        <f t="shared" si="3"/>
        <v>0</v>
      </c>
      <c r="I9" s="118">
        <f t="shared" si="4"/>
        <v>0</v>
      </c>
      <c r="J9" s="118">
        <f t="shared" si="5"/>
        <v>0</v>
      </c>
      <c r="K9" s="213">
        <f t="shared" si="6"/>
        <v>0</v>
      </c>
      <c r="L9" s="99"/>
      <c r="M9" s="99"/>
      <c r="N9" s="99"/>
      <c r="O9" s="99"/>
    </row>
    <row r="10" spans="1:15" ht="15" customHeight="1">
      <c r="A10" s="141" t="s">
        <v>1178</v>
      </c>
      <c r="B10" s="58"/>
      <c r="C10" s="96"/>
      <c r="D10" s="133">
        <f t="shared" si="0"/>
        <v>0</v>
      </c>
      <c r="E10" s="157">
        <f t="shared" si="7"/>
        <v>0</v>
      </c>
      <c r="F10" s="118">
        <f t="shared" si="1"/>
        <v>0</v>
      </c>
      <c r="G10" s="118">
        <f t="shared" si="2"/>
        <v>0</v>
      </c>
      <c r="H10" s="118">
        <f t="shared" si="3"/>
        <v>0</v>
      </c>
      <c r="I10" s="118">
        <f t="shared" si="4"/>
        <v>0</v>
      </c>
      <c r="J10" s="118">
        <f t="shared" si="5"/>
        <v>0</v>
      </c>
      <c r="K10" s="213">
        <f t="shared" si="6"/>
        <v>0</v>
      </c>
      <c r="L10" s="99"/>
      <c r="M10" s="99"/>
      <c r="N10" s="99"/>
      <c r="O10" s="99"/>
    </row>
    <row r="11" spans="1:15" ht="15" customHeight="1">
      <c r="A11" s="141" t="s">
        <v>1179</v>
      </c>
      <c r="B11" s="58"/>
      <c r="C11" s="96"/>
      <c r="D11" s="133">
        <f t="shared" si="0"/>
        <v>0</v>
      </c>
      <c r="E11" s="157">
        <f t="shared" si="7"/>
        <v>0</v>
      </c>
      <c r="F11" s="118">
        <f t="shared" si="1"/>
        <v>0</v>
      </c>
      <c r="G11" s="118">
        <f t="shared" si="2"/>
        <v>0</v>
      </c>
      <c r="H11" s="118">
        <f t="shared" si="3"/>
        <v>0</v>
      </c>
      <c r="I11" s="118">
        <f t="shared" si="4"/>
        <v>0</v>
      </c>
      <c r="J11" s="118">
        <f t="shared" si="5"/>
        <v>0</v>
      </c>
      <c r="K11" s="213">
        <f t="shared" si="6"/>
        <v>0</v>
      </c>
      <c r="L11" s="99"/>
      <c r="M11" s="99"/>
      <c r="N11" s="99"/>
      <c r="O11" s="99"/>
    </row>
    <row r="12" spans="1:15" ht="15" customHeight="1">
      <c r="A12" s="141" t="s">
        <v>1180</v>
      </c>
      <c r="B12" s="58"/>
      <c r="C12" s="96"/>
      <c r="D12" s="133">
        <f t="shared" si="0"/>
        <v>0</v>
      </c>
      <c r="E12" s="157">
        <f t="shared" si="7"/>
        <v>0</v>
      </c>
      <c r="F12" s="118">
        <f t="shared" si="1"/>
        <v>0</v>
      </c>
      <c r="G12" s="118">
        <f t="shared" si="2"/>
        <v>0</v>
      </c>
      <c r="H12" s="118">
        <f t="shared" si="3"/>
        <v>0</v>
      </c>
      <c r="I12" s="118">
        <f t="shared" si="4"/>
        <v>0</v>
      </c>
      <c r="J12" s="118">
        <f t="shared" si="5"/>
        <v>0</v>
      </c>
      <c r="K12" s="213">
        <f t="shared" si="6"/>
        <v>0</v>
      </c>
      <c r="L12" s="99"/>
      <c r="M12" s="99"/>
      <c r="N12" s="99"/>
      <c r="O12" s="99"/>
    </row>
    <row r="13" spans="1:15" ht="15" customHeight="1">
      <c r="A13" s="141" t="s">
        <v>1181</v>
      </c>
      <c r="B13" s="58"/>
      <c r="C13" s="94"/>
      <c r="D13" s="133">
        <f t="shared" si="0"/>
        <v>0</v>
      </c>
      <c r="E13" s="157">
        <f t="shared" si="7"/>
        <v>0</v>
      </c>
      <c r="F13" s="118">
        <f t="shared" si="1"/>
        <v>0</v>
      </c>
      <c r="G13" s="118">
        <f t="shared" si="2"/>
        <v>0</v>
      </c>
      <c r="H13" s="118">
        <f t="shared" si="3"/>
        <v>0</v>
      </c>
      <c r="I13" s="118">
        <f t="shared" si="4"/>
        <v>0</v>
      </c>
      <c r="J13" s="118">
        <f t="shared" si="5"/>
        <v>0</v>
      </c>
      <c r="K13" s="213">
        <f t="shared" si="6"/>
        <v>0</v>
      </c>
      <c r="L13" s="99"/>
      <c r="M13" s="99"/>
      <c r="N13" s="99"/>
      <c r="O13" s="99"/>
    </row>
    <row r="14" spans="1:15" ht="15" customHeight="1">
      <c r="A14" s="141" t="s">
        <v>1182</v>
      </c>
      <c r="B14" s="58"/>
      <c r="C14" s="94"/>
      <c r="D14" s="133">
        <f t="shared" si="0"/>
        <v>0</v>
      </c>
      <c r="E14" s="157">
        <f t="shared" si="7"/>
        <v>0</v>
      </c>
      <c r="F14" s="118">
        <f t="shared" si="1"/>
        <v>0</v>
      </c>
      <c r="G14" s="118">
        <f t="shared" si="2"/>
        <v>0</v>
      </c>
      <c r="H14" s="118">
        <f t="shared" si="3"/>
        <v>0</v>
      </c>
      <c r="I14" s="118">
        <f t="shared" si="4"/>
        <v>0</v>
      </c>
      <c r="J14" s="118">
        <f t="shared" si="5"/>
        <v>0</v>
      </c>
      <c r="K14" s="213">
        <f t="shared" si="6"/>
        <v>0</v>
      </c>
      <c r="L14" s="99"/>
      <c r="M14" s="99"/>
      <c r="N14" s="99"/>
      <c r="O14" s="99"/>
    </row>
    <row r="15" spans="1:15" ht="15" customHeight="1">
      <c r="A15" s="141" t="s">
        <v>1183</v>
      </c>
      <c r="B15" s="58"/>
      <c r="C15" s="94"/>
      <c r="D15" s="133">
        <f t="shared" si="0"/>
        <v>0</v>
      </c>
      <c r="E15" s="157">
        <f t="shared" si="7"/>
        <v>0</v>
      </c>
      <c r="F15" s="118">
        <f t="shared" si="1"/>
        <v>0</v>
      </c>
      <c r="G15" s="118">
        <f t="shared" si="2"/>
        <v>0</v>
      </c>
      <c r="H15" s="118">
        <f t="shared" si="3"/>
        <v>0</v>
      </c>
      <c r="I15" s="118">
        <f t="shared" si="4"/>
        <v>0</v>
      </c>
      <c r="J15" s="118">
        <f t="shared" si="5"/>
        <v>0</v>
      </c>
      <c r="K15" s="213">
        <f t="shared" si="6"/>
        <v>0</v>
      </c>
      <c r="L15" s="99"/>
      <c r="M15" s="99"/>
      <c r="N15" s="99"/>
      <c r="O15" s="99"/>
    </row>
    <row r="16" spans="1:15" ht="15" customHeight="1">
      <c r="A16" s="141" t="s">
        <v>1184</v>
      </c>
      <c r="B16" s="58"/>
      <c r="C16" s="94"/>
      <c r="D16" s="133">
        <f t="shared" si="0"/>
        <v>0</v>
      </c>
      <c r="E16" s="157">
        <f t="shared" si="7"/>
        <v>0</v>
      </c>
      <c r="F16" s="118">
        <f t="shared" si="1"/>
        <v>0</v>
      </c>
      <c r="G16" s="118">
        <f t="shared" si="2"/>
        <v>0</v>
      </c>
      <c r="H16" s="118">
        <f t="shared" si="3"/>
        <v>0</v>
      </c>
      <c r="I16" s="118">
        <f t="shared" si="4"/>
        <v>0</v>
      </c>
      <c r="J16" s="118">
        <f t="shared" si="5"/>
        <v>0</v>
      </c>
      <c r="K16" s="213">
        <f t="shared" si="6"/>
        <v>0</v>
      </c>
      <c r="L16" s="99"/>
      <c r="M16" s="99"/>
      <c r="N16" s="99"/>
      <c r="O16" s="99"/>
    </row>
    <row r="17" spans="1:15" ht="15" customHeight="1">
      <c r="A17" s="141" t="s">
        <v>1185</v>
      </c>
      <c r="B17" s="90"/>
      <c r="C17" s="94"/>
      <c r="D17" s="133">
        <f t="shared" si="0"/>
        <v>0</v>
      </c>
      <c r="E17" s="157">
        <f t="shared" si="7"/>
        <v>0</v>
      </c>
      <c r="F17" s="118">
        <f t="shared" si="1"/>
        <v>0</v>
      </c>
      <c r="G17" s="118">
        <f t="shared" si="2"/>
        <v>0</v>
      </c>
      <c r="H17" s="118">
        <f t="shared" si="3"/>
        <v>0</v>
      </c>
      <c r="I17" s="118">
        <f t="shared" si="4"/>
        <v>0</v>
      </c>
      <c r="J17" s="118">
        <f t="shared" si="5"/>
        <v>0</v>
      </c>
      <c r="K17" s="213">
        <f t="shared" si="6"/>
        <v>0</v>
      </c>
      <c r="L17" s="99"/>
      <c r="M17" s="99"/>
      <c r="N17" s="99"/>
      <c r="O17" s="99"/>
    </row>
    <row r="18" spans="1:15" ht="15" customHeight="1">
      <c r="A18" s="141" t="s">
        <v>1186</v>
      </c>
      <c r="B18" s="51"/>
      <c r="C18" s="94"/>
      <c r="D18" s="133">
        <f t="shared" si="0"/>
        <v>0</v>
      </c>
      <c r="E18" s="157">
        <f t="shared" si="7"/>
        <v>0</v>
      </c>
      <c r="F18" s="118">
        <f t="shared" si="1"/>
        <v>0</v>
      </c>
      <c r="G18" s="118">
        <f t="shared" si="2"/>
        <v>0</v>
      </c>
      <c r="H18" s="118">
        <f t="shared" si="3"/>
        <v>0</v>
      </c>
      <c r="I18" s="118">
        <f t="shared" si="4"/>
        <v>0</v>
      </c>
      <c r="J18" s="118">
        <f t="shared" si="5"/>
        <v>0</v>
      </c>
      <c r="K18" s="213">
        <f t="shared" si="6"/>
        <v>0</v>
      </c>
      <c r="L18" s="99"/>
      <c r="M18" s="99"/>
      <c r="N18" s="99"/>
      <c r="O18" s="99"/>
    </row>
    <row r="19" spans="1:15" ht="15" customHeight="1">
      <c r="A19" s="141" t="s">
        <v>1187</v>
      </c>
      <c r="B19" s="51"/>
      <c r="C19" s="94"/>
      <c r="D19" s="133">
        <f t="shared" si="0"/>
        <v>0</v>
      </c>
      <c r="E19" s="157">
        <f t="shared" si="7"/>
        <v>0</v>
      </c>
      <c r="F19" s="118">
        <f t="shared" si="1"/>
        <v>0</v>
      </c>
      <c r="G19" s="118">
        <f t="shared" si="2"/>
        <v>0</v>
      </c>
      <c r="H19" s="118">
        <f t="shared" si="3"/>
        <v>0</v>
      </c>
      <c r="I19" s="118">
        <f t="shared" si="4"/>
        <v>0</v>
      </c>
      <c r="J19" s="118">
        <f t="shared" si="5"/>
        <v>0</v>
      </c>
      <c r="K19" s="213">
        <f t="shared" si="6"/>
        <v>0</v>
      </c>
      <c r="L19" s="99"/>
      <c r="M19" s="99"/>
      <c r="N19" s="99"/>
      <c r="O19" s="99"/>
    </row>
    <row r="20" spans="1:15" ht="15" customHeight="1">
      <c r="A20" s="141" t="s">
        <v>1188</v>
      </c>
      <c r="B20" s="51"/>
      <c r="C20" s="94"/>
      <c r="D20" s="133">
        <f t="shared" si="0"/>
        <v>0</v>
      </c>
      <c r="E20" s="157">
        <f t="shared" si="7"/>
        <v>0</v>
      </c>
      <c r="F20" s="118">
        <f t="shared" si="1"/>
        <v>0</v>
      </c>
      <c r="G20" s="118">
        <f t="shared" si="2"/>
        <v>0</v>
      </c>
      <c r="H20" s="118">
        <f t="shared" si="3"/>
        <v>0</v>
      </c>
      <c r="I20" s="118">
        <f t="shared" si="4"/>
        <v>0</v>
      </c>
      <c r="J20" s="118">
        <f t="shared" si="5"/>
        <v>0</v>
      </c>
      <c r="K20" s="213">
        <f t="shared" si="6"/>
        <v>0</v>
      </c>
      <c r="L20" s="99"/>
      <c r="M20" s="99"/>
      <c r="N20" s="99"/>
      <c r="O20" s="99"/>
    </row>
    <row r="21" spans="1:15" ht="15" customHeight="1">
      <c r="A21" s="141" t="s">
        <v>1189</v>
      </c>
      <c r="B21" s="51"/>
      <c r="C21" s="94"/>
      <c r="D21" s="133">
        <f t="shared" si="0"/>
        <v>0</v>
      </c>
      <c r="E21" s="157">
        <f t="shared" si="7"/>
        <v>0</v>
      </c>
      <c r="F21" s="118">
        <f t="shared" si="1"/>
        <v>0</v>
      </c>
      <c r="G21" s="118">
        <f t="shared" si="2"/>
        <v>0</v>
      </c>
      <c r="H21" s="118">
        <f t="shared" si="3"/>
        <v>0</v>
      </c>
      <c r="I21" s="118">
        <f t="shared" si="4"/>
        <v>0</v>
      </c>
      <c r="J21" s="118">
        <f t="shared" si="5"/>
        <v>0</v>
      </c>
      <c r="K21" s="213">
        <f t="shared" si="6"/>
        <v>0</v>
      </c>
      <c r="L21" s="99"/>
      <c r="M21" s="99"/>
      <c r="N21" s="99"/>
      <c r="O21" s="99"/>
    </row>
    <row r="22" spans="1:15" ht="15" customHeight="1">
      <c r="A22" s="141" t="s">
        <v>1190</v>
      </c>
      <c r="B22" s="51"/>
      <c r="C22" s="94"/>
      <c r="D22" s="133">
        <f t="shared" si="0"/>
        <v>0</v>
      </c>
      <c r="E22" s="157">
        <f t="shared" si="7"/>
        <v>0</v>
      </c>
      <c r="F22" s="118">
        <f t="shared" si="1"/>
        <v>0</v>
      </c>
      <c r="G22" s="118">
        <f t="shared" si="2"/>
        <v>0</v>
      </c>
      <c r="H22" s="118">
        <f t="shared" si="3"/>
        <v>0</v>
      </c>
      <c r="I22" s="118">
        <f t="shared" si="4"/>
        <v>0</v>
      </c>
      <c r="J22" s="118">
        <f t="shared" si="5"/>
        <v>0</v>
      </c>
      <c r="K22" s="213">
        <f t="shared" si="6"/>
        <v>0</v>
      </c>
      <c r="L22" s="99"/>
      <c r="M22" s="99"/>
      <c r="N22" s="99"/>
      <c r="O22" s="99"/>
    </row>
    <row r="23" spans="1:15" ht="15" customHeight="1">
      <c r="A23" s="141" t="s">
        <v>1191</v>
      </c>
      <c r="B23" s="51"/>
      <c r="C23" s="94"/>
      <c r="D23" s="133">
        <f t="shared" si="0"/>
        <v>0</v>
      </c>
      <c r="E23" s="157">
        <f t="shared" si="7"/>
        <v>0</v>
      </c>
      <c r="F23" s="118">
        <f t="shared" si="1"/>
        <v>0</v>
      </c>
      <c r="G23" s="118">
        <f t="shared" si="2"/>
        <v>0</v>
      </c>
      <c r="H23" s="118">
        <f t="shared" si="3"/>
        <v>0</v>
      </c>
      <c r="I23" s="118">
        <f t="shared" si="4"/>
        <v>0</v>
      </c>
      <c r="J23" s="118">
        <f t="shared" si="5"/>
        <v>0</v>
      </c>
      <c r="K23" s="213">
        <f t="shared" si="6"/>
        <v>0</v>
      </c>
      <c r="L23" s="99"/>
      <c r="M23" s="99"/>
      <c r="N23" s="99"/>
      <c r="O23" s="99"/>
    </row>
    <row r="24" spans="1:15" ht="15" customHeight="1">
      <c r="A24" s="141" t="s">
        <v>1192</v>
      </c>
      <c r="B24" s="51"/>
      <c r="C24" s="94"/>
      <c r="D24" s="133">
        <f t="shared" si="0"/>
        <v>0</v>
      </c>
      <c r="E24" s="157">
        <f t="shared" si="7"/>
        <v>0</v>
      </c>
      <c r="F24" s="118">
        <f t="shared" si="1"/>
        <v>0</v>
      </c>
      <c r="G24" s="118">
        <f t="shared" si="2"/>
        <v>0</v>
      </c>
      <c r="H24" s="118">
        <f t="shared" si="3"/>
        <v>0</v>
      </c>
      <c r="I24" s="118">
        <f t="shared" si="4"/>
        <v>0</v>
      </c>
      <c r="J24" s="118">
        <f t="shared" si="5"/>
        <v>0</v>
      </c>
      <c r="K24" s="213">
        <f t="shared" si="6"/>
        <v>0</v>
      </c>
      <c r="L24" s="99"/>
      <c r="M24" s="99"/>
      <c r="N24" s="99"/>
      <c r="O24" s="99"/>
    </row>
    <row r="25" spans="1:15" ht="15" customHeight="1">
      <c r="A25" s="141" t="s">
        <v>1193</v>
      </c>
      <c r="B25" s="92"/>
      <c r="C25" s="94"/>
      <c r="D25" s="133">
        <f t="shared" si="0"/>
        <v>0</v>
      </c>
      <c r="E25" s="157">
        <f t="shared" si="7"/>
        <v>0</v>
      </c>
      <c r="F25" s="118">
        <f t="shared" si="1"/>
        <v>0</v>
      </c>
      <c r="G25" s="118">
        <f t="shared" si="2"/>
        <v>0</v>
      </c>
      <c r="H25" s="118">
        <f t="shared" si="3"/>
        <v>0</v>
      </c>
      <c r="I25" s="118">
        <f t="shared" si="4"/>
        <v>0</v>
      </c>
      <c r="J25" s="118">
        <f t="shared" si="5"/>
        <v>0</v>
      </c>
      <c r="K25" s="213">
        <f t="shared" si="6"/>
        <v>0</v>
      </c>
      <c r="L25" s="99"/>
      <c r="M25" s="99"/>
      <c r="N25" s="99"/>
      <c r="O25" s="99"/>
    </row>
    <row r="26" spans="1:15" ht="15" customHeight="1">
      <c r="A26" s="141" t="s">
        <v>1194</v>
      </c>
      <c r="B26" s="58"/>
      <c r="C26" s="94"/>
      <c r="D26" s="133">
        <f t="shared" si="0"/>
        <v>0</v>
      </c>
      <c r="E26" s="157">
        <f t="shared" si="7"/>
        <v>0</v>
      </c>
      <c r="F26" s="118">
        <f t="shared" si="1"/>
        <v>0</v>
      </c>
      <c r="G26" s="118">
        <f t="shared" si="2"/>
        <v>0</v>
      </c>
      <c r="H26" s="118">
        <f t="shared" si="3"/>
        <v>0</v>
      </c>
      <c r="I26" s="118">
        <f t="shared" si="4"/>
        <v>0</v>
      </c>
      <c r="J26" s="118">
        <f t="shared" si="5"/>
        <v>0</v>
      </c>
      <c r="K26" s="213">
        <f t="shared" si="6"/>
        <v>0</v>
      </c>
      <c r="L26" s="99"/>
      <c r="M26" s="99"/>
      <c r="N26" s="99"/>
      <c r="O26" s="99"/>
    </row>
    <row r="27" spans="1:15" ht="15" customHeight="1">
      <c r="A27" s="141" t="s">
        <v>1195</v>
      </c>
      <c r="B27" s="58"/>
      <c r="C27" s="94"/>
      <c r="D27" s="133">
        <f t="shared" si="0"/>
        <v>0</v>
      </c>
      <c r="E27" s="157">
        <f t="shared" si="7"/>
        <v>0</v>
      </c>
      <c r="F27" s="118">
        <f t="shared" si="1"/>
        <v>0</v>
      </c>
      <c r="G27" s="118">
        <f t="shared" si="2"/>
        <v>0</v>
      </c>
      <c r="H27" s="118">
        <f t="shared" si="3"/>
        <v>0</v>
      </c>
      <c r="I27" s="118">
        <f t="shared" si="4"/>
        <v>0</v>
      </c>
      <c r="J27" s="118">
        <f t="shared" si="5"/>
        <v>0</v>
      </c>
      <c r="K27" s="213">
        <f t="shared" si="6"/>
        <v>0</v>
      </c>
      <c r="L27" s="99"/>
      <c r="M27" s="99"/>
      <c r="N27" s="99"/>
      <c r="O27" s="99"/>
    </row>
    <row r="28" spans="1:15" ht="15" customHeight="1">
      <c r="A28" s="141" t="s">
        <v>1196</v>
      </c>
      <c r="B28" s="51"/>
      <c r="C28" s="94"/>
      <c r="D28" s="133">
        <f t="shared" si="0"/>
        <v>0</v>
      </c>
      <c r="E28" s="157">
        <f t="shared" si="7"/>
        <v>0</v>
      </c>
      <c r="F28" s="118">
        <f t="shared" si="1"/>
        <v>0</v>
      </c>
      <c r="G28" s="118">
        <f t="shared" si="2"/>
        <v>0</v>
      </c>
      <c r="H28" s="118">
        <f t="shared" si="3"/>
        <v>0</v>
      </c>
      <c r="I28" s="118">
        <f t="shared" si="4"/>
        <v>0</v>
      </c>
      <c r="J28" s="118">
        <f t="shared" si="5"/>
        <v>0</v>
      </c>
      <c r="K28" s="213">
        <f t="shared" si="6"/>
        <v>0</v>
      </c>
      <c r="L28" s="99"/>
      <c r="M28" s="99"/>
      <c r="N28" s="99"/>
      <c r="O28" s="99"/>
    </row>
    <row r="29" spans="1:15" ht="15" customHeight="1">
      <c r="A29" s="141" t="s">
        <v>1197</v>
      </c>
      <c r="B29" s="51"/>
      <c r="C29" s="94"/>
      <c r="D29" s="133">
        <f t="shared" si="0"/>
        <v>0</v>
      </c>
      <c r="E29" s="157">
        <f t="shared" si="7"/>
        <v>0</v>
      </c>
      <c r="F29" s="118">
        <f t="shared" si="1"/>
        <v>0</v>
      </c>
      <c r="G29" s="118">
        <f t="shared" si="2"/>
        <v>0</v>
      </c>
      <c r="H29" s="118">
        <f t="shared" si="3"/>
        <v>0</v>
      </c>
      <c r="I29" s="118">
        <f t="shared" si="4"/>
        <v>0</v>
      </c>
      <c r="J29" s="118">
        <f t="shared" si="5"/>
        <v>0</v>
      </c>
      <c r="K29" s="213">
        <f t="shared" si="6"/>
        <v>0</v>
      </c>
      <c r="L29" s="99"/>
      <c r="M29" s="99"/>
      <c r="N29" s="99"/>
      <c r="O29" s="99"/>
    </row>
    <row r="30" spans="1:15" ht="15" customHeight="1">
      <c r="A30" s="141" t="s">
        <v>1198</v>
      </c>
      <c r="B30" s="58"/>
      <c r="C30" s="94"/>
      <c r="D30" s="133">
        <f t="shared" si="0"/>
        <v>0</v>
      </c>
      <c r="E30" s="157">
        <f t="shared" si="7"/>
        <v>0</v>
      </c>
      <c r="F30" s="118">
        <f t="shared" si="1"/>
        <v>0</v>
      </c>
      <c r="G30" s="118">
        <f t="shared" si="2"/>
        <v>0</v>
      </c>
      <c r="H30" s="118">
        <f t="shared" si="3"/>
        <v>0</v>
      </c>
      <c r="I30" s="118">
        <f t="shared" si="4"/>
        <v>0</v>
      </c>
      <c r="J30" s="118">
        <f t="shared" si="5"/>
        <v>0</v>
      </c>
      <c r="K30" s="213">
        <f t="shared" si="6"/>
        <v>0</v>
      </c>
      <c r="L30" s="99"/>
      <c r="M30" s="99"/>
      <c r="N30" s="99"/>
      <c r="O30" s="99"/>
    </row>
    <row r="31" spans="1:15" ht="15" hidden="1" customHeight="1">
      <c r="B31" s="58"/>
      <c r="C31" s="94"/>
      <c r="D31" s="133">
        <f t="shared" si="0"/>
        <v>0</v>
      </c>
      <c r="E31" s="157">
        <f t="shared" si="7"/>
        <v>0</v>
      </c>
      <c r="F31" s="118">
        <f t="shared" si="1"/>
        <v>0</v>
      </c>
      <c r="G31" s="118">
        <f t="shared" si="2"/>
        <v>0</v>
      </c>
      <c r="H31" s="118">
        <f t="shared" si="3"/>
        <v>0</v>
      </c>
      <c r="I31" s="118">
        <f t="shared" si="4"/>
        <v>0</v>
      </c>
      <c r="J31" s="118">
        <f t="shared" si="5"/>
        <v>0</v>
      </c>
      <c r="K31" s="213">
        <f t="shared" si="6"/>
        <v>0</v>
      </c>
      <c r="L31" s="99"/>
      <c r="M31" s="99"/>
      <c r="N31" s="99"/>
      <c r="O31" s="99"/>
    </row>
    <row r="32" spans="1:15" ht="15" hidden="1" customHeight="1">
      <c r="B32" s="58"/>
      <c r="C32" s="94"/>
      <c r="D32" s="133">
        <f t="shared" si="0"/>
        <v>0</v>
      </c>
      <c r="E32" s="157">
        <f t="shared" si="7"/>
        <v>0</v>
      </c>
      <c r="F32" s="118">
        <f t="shared" si="1"/>
        <v>0</v>
      </c>
      <c r="G32" s="118">
        <f t="shared" si="2"/>
        <v>0</v>
      </c>
      <c r="H32" s="118">
        <f t="shared" si="3"/>
        <v>0</v>
      </c>
      <c r="I32" s="118">
        <f t="shared" si="4"/>
        <v>0</v>
      </c>
      <c r="J32" s="118">
        <f t="shared" si="5"/>
        <v>0</v>
      </c>
      <c r="K32" s="213">
        <f t="shared" si="6"/>
        <v>0</v>
      </c>
      <c r="L32" s="99"/>
      <c r="M32" s="99"/>
      <c r="N32" s="99"/>
      <c r="O32" s="99"/>
    </row>
    <row r="33" spans="2:15" ht="15" hidden="1" customHeight="1">
      <c r="B33" s="58"/>
      <c r="C33" s="94"/>
      <c r="D33" s="133">
        <f t="shared" si="0"/>
        <v>0</v>
      </c>
      <c r="E33" s="157">
        <f t="shared" si="7"/>
        <v>0</v>
      </c>
      <c r="F33" s="118">
        <f t="shared" si="1"/>
        <v>0</v>
      </c>
      <c r="G33" s="118">
        <f t="shared" si="2"/>
        <v>0</v>
      </c>
      <c r="H33" s="118">
        <f t="shared" si="3"/>
        <v>0</v>
      </c>
      <c r="I33" s="118">
        <f t="shared" si="4"/>
        <v>0</v>
      </c>
      <c r="J33" s="118">
        <f t="shared" si="5"/>
        <v>0</v>
      </c>
      <c r="K33" s="213">
        <f t="shared" si="6"/>
        <v>0</v>
      </c>
      <c r="L33" s="99"/>
      <c r="M33" s="99"/>
      <c r="N33" s="99"/>
      <c r="O33" s="99"/>
    </row>
    <row r="34" spans="2:15" ht="15" hidden="1" customHeight="1">
      <c r="B34" s="58"/>
      <c r="C34" s="94"/>
      <c r="D34" s="133">
        <f t="shared" si="0"/>
        <v>0</v>
      </c>
      <c r="E34" s="157">
        <f t="shared" si="7"/>
        <v>0</v>
      </c>
      <c r="F34" s="118">
        <f t="shared" si="1"/>
        <v>0</v>
      </c>
      <c r="G34" s="118">
        <f t="shared" si="2"/>
        <v>0</v>
      </c>
      <c r="H34" s="118">
        <f t="shared" si="3"/>
        <v>0</v>
      </c>
      <c r="I34" s="118">
        <f t="shared" si="4"/>
        <v>0</v>
      </c>
      <c r="J34" s="118">
        <f t="shared" si="5"/>
        <v>0</v>
      </c>
      <c r="K34" s="213">
        <f t="shared" si="6"/>
        <v>0</v>
      </c>
      <c r="L34" s="99"/>
      <c r="M34" s="99"/>
      <c r="N34" s="99"/>
      <c r="O34" s="99"/>
    </row>
    <row r="35" spans="2:15" ht="15" hidden="1" customHeight="1">
      <c r="B35" s="58"/>
      <c r="C35" s="94"/>
      <c r="D35" s="133">
        <f t="shared" si="0"/>
        <v>0</v>
      </c>
      <c r="E35" s="157">
        <f t="shared" si="7"/>
        <v>0</v>
      </c>
      <c r="F35" s="118">
        <f t="shared" si="1"/>
        <v>0</v>
      </c>
      <c r="G35" s="118">
        <f t="shared" si="2"/>
        <v>0</v>
      </c>
      <c r="H35" s="118">
        <f t="shared" si="3"/>
        <v>0</v>
      </c>
      <c r="I35" s="118">
        <f t="shared" si="4"/>
        <v>0</v>
      </c>
      <c r="J35" s="118">
        <f t="shared" si="5"/>
        <v>0</v>
      </c>
      <c r="K35" s="213">
        <f t="shared" si="6"/>
        <v>0</v>
      </c>
      <c r="L35" s="99"/>
      <c r="M35" s="99"/>
      <c r="N35" s="99"/>
      <c r="O35" s="99"/>
    </row>
    <row r="36" spans="2:15" ht="15" hidden="1" customHeight="1">
      <c r="B36" s="58"/>
      <c r="C36" s="94"/>
      <c r="D36" s="133">
        <f t="shared" si="0"/>
        <v>0</v>
      </c>
      <c r="E36" s="157">
        <f t="shared" si="7"/>
        <v>0</v>
      </c>
      <c r="F36" s="118">
        <f t="shared" si="1"/>
        <v>0</v>
      </c>
      <c r="G36" s="118">
        <f t="shared" si="2"/>
        <v>0</v>
      </c>
      <c r="H36" s="118">
        <f t="shared" si="3"/>
        <v>0</v>
      </c>
      <c r="I36" s="118">
        <f t="shared" si="4"/>
        <v>0</v>
      </c>
      <c r="J36" s="118">
        <f t="shared" si="5"/>
        <v>0</v>
      </c>
      <c r="K36" s="213">
        <f t="shared" si="6"/>
        <v>0</v>
      </c>
      <c r="L36" s="99"/>
      <c r="M36" s="99"/>
      <c r="N36" s="99"/>
      <c r="O36" s="99"/>
    </row>
    <row r="37" spans="2:15" ht="15" hidden="1" customHeight="1">
      <c r="B37" s="58"/>
      <c r="C37" s="94"/>
      <c r="D37" s="133">
        <f t="shared" si="0"/>
        <v>0</v>
      </c>
      <c r="E37" s="157">
        <f t="shared" si="7"/>
        <v>0</v>
      </c>
      <c r="F37" s="118">
        <f t="shared" si="1"/>
        <v>0</v>
      </c>
      <c r="G37" s="118">
        <f t="shared" si="2"/>
        <v>0</v>
      </c>
      <c r="H37" s="118">
        <f t="shared" si="3"/>
        <v>0</v>
      </c>
      <c r="I37" s="118">
        <f t="shared" si="4"/>
        <v>0</v>
      </c>
      <c r="J37" s="118">
        <f t="shared" si="5"/>
        <v>0</v>
      </c>
      <c r="K37" s="213">
        <f t="shared" si="6"/>
        <v>0</v>
      </c>
      <c r="L37" s="99"/>
      <c r="M37" s="99"/>
      <c r="N37" s="99"/>
      <c r="O37" s="99"/>
    </row>
    <row r="38" spans="2:15" ht="15" hidden="1" customHeight="1">
      <c r="B38" s="58"/>
      <c r="C38" s="94"/>
      <c r="D38" s="133">
        <f t="shared" ref="D38:D69" si="8">SUM(F38:K38)</f>
        <v>0</v>
      </c>
      <c r="E38" s="157">
        <f t="shared" si="7"/>
        <v>0</v>
      </c>
      <c r="F38" s="118">
        <f t="shared" ref="F38:F69" si="9">IFERROR(VLOOKUP(C38,$C$93:$D$134,2,FALSE),0)</f>
        <v>0</v>
      </c>
      <c r="G38" s="118">
        <f t="shared" ref="G38:G69" si="10">IFERROR(VLOOKUP(C38,$G$93:$H$134,2,FALSE),0)</f>
        <v>0</v>
      </c>
      <c r="H38" s="118">
        <f t="shared" ref="H38:H69" si="11">IFERROR(VLOOKUP(C38,$K$93:$L$134,2,FALSE),0)</f>
        <v>0</v>
      </c>
      <c r="I38" s="118">
        <f t="shared" ref="I38:I69" si="12">IFERROR(VLOOKUP(C38,$O$93:$P$134,2,FALSE),0)</f>
        <v>0</v>
      </c>
      <c r="J38" s="118">
        <f t="shared" ref="J38:J69" si="13">IFERROR(VLOOKUP(C38,$S$93:$T$134,2,FALSE),0)</f>
        <v>0</v>
      </c>
      <c r="K38" s="213">
        <f t="shared" ref="K38:K69" si="14">IFERROR(VLOOKUP(C38,$W$93:$X$134,2,FALSE),0)</f>
        <v>0</v>
      </c>
      <c r="L38" s="99"/>
      <c r="M38" s="99"/>
      <c r="N38" s="99"/>
      <c r="O38" s="99"/>
    </row>
    <row r="39" spans="2:15" ht="15" hidden="1" customHeight="1">
      <c r="B39" s="58"/>
      <c r="C39" s="94"/>
      <c r="D39" s="133">
        <f t="shared" si="8"/>
        <v>0</v>
      </c>
      <c r="E39" s="157">
        <f t="shared" si="7"/>
        <v>0</v>
      </c>
      <c r="F39" s="118">
        <f t="shared" si="9"/>
        <v>0</v>
      </c>
      <c r="G39" s="118">
        <f t="shared" si="10"/>
        <v>0</v>
      </c>
      <c r="H39" s="118">
        <f t="shared" si="11"/>
        <v>0</v>
      </c>
      <c r="I39" s="118">
        <f t="shared" si="12"/>
        <v>0</v>
      </c>
      <c r="J39" s="118">
        <f t="shared" si="13"/>
        <v>0</v>
      </c>
      <c r="K39" s="213">
        <f t="shared" si="14"/>
        <v>0</v>
      </c>
      <c r="L39" s="99"/>
      <c r="M39" s="99"/>
      <c r="N39" s="99"/>
      <c r="O39" s="99"/>
    </row>
    <row r="40" spans="2:15" ht="15" hidden="1" customHeight="1">
      <c r="B40" s="58"/>
      <c r="C40" s="94"/>
      <c r="D40" s="133">
        <f t="shared" si="8"/>
        <v>0</v>
      </c>
      <c r="E40" s="157">
        <f t="shared" si="7"/>
        <v>0</v>
      </c>
      <c r="F40" s="118">
        <f t="shared" si="9"/>
        <v>0</v>
      </c>
      <c r="G40" s="118">
        <f t="shared" si="10"/>
        <v>0</v>
      </c>
      <c r="H40" s="118">
        <f t="shared" si="11"/>
        <v>0</v>
      </c>
      <c r="I40" s="118">
        <f t="shared" si="12"/>
        <v>0</v>
      </c>
      <c r="J40" s="118">
        <f t="shared" si="13"/>
        <v>0</v>
      </c>
      <c r="K40" s="213">
        <f t="shared" si="14"/>
        <v>0</v>
      </c>
      <c r="L40" s="99"/>
      <c r="M40" s="99"/>
      <c r="N40" s="99"/>
      <c r="O40" s="99"/>
    </row>
    <row r="41" spans="2:15" ht="15" hidden="1" customHeight="1">
      <c r="B41" s="58"/>
      <c r="C41" s="94"/>
      <c r="D41" s="133">
        <f t="shared" si="8"/>
        <v>0</v>
      </c>
      <c r="E41" s="157">
        <f t="shared" si="7"/>
        <v>0</v>
      </c>
      <c r="F41" s="118">
        <f t="shared" si="9"/>
        <v>0</v>
      </c>
      <c r="G41" s="118">
        <f t="shared" si="10"/>
        <v>0</v>
      </c>
      <c r="H41" s="118">
        <f t="shared" si="11"/>
        <v>0</v>
      </c>
      <c r="I41" s="118">
        <f t="shared" si="12"/>
        <v>0</v>
      </c>
      <c r="J41" s="118">
        <f t="shared" si="13"/>
        <v>0</v>
      </c>
      <c r="K41" s="213">
        <f t="shared" si="14"/>
        <v>0</v>
      </c>
      <c r="L41" s="99"/>
      <c r="M41" s="99"/>
      <c r="N41" s="99"/>
      <c r="O41" s="99"/>
    </row>
    <row r="42" spans="2:15" ht="15" hidden="1" customHeight="1">
      <c r="B42" s="58"/>
      <c r="C42" s="94"/>
      <c r="D42" s="133">
        <f t="shared" si="8"/>
        <v>0</v>
      </c>
      <c r="E42" s="157">
        <f t="shared" si="7"/>
        <v>0</v>
      </c>
      <c r="F42" s="118">
        <f t="shared" si="9"/>
        <v>0</v>
      </c>
      <c r="G42" s="118">
        <f t="shared" si="10"/>
        <v>0</v>
      </c>
      <c r="H42" s="118">
        <f t="shared" si="11"/>
        <v>0</v>
      </c>
      <c r="I42" s="118">
        <f t="shared" si="12"/>
        <v>0</v>
      </c>
      <c r="J42" s="118">
        <f t="shared" si="13"/>
        <v>0</v>
      </c>
      <c r="K42" s="213">
        <f t="shared" si="14"/>
        <v>0</v>
      </c>
      <c r="L42" s="99"/>
      <c r="M42" s="99"/>
      <c r="N42" s="99"/>
      <c r="O42" s="99"/>
    </row>
    <row r="43" spans="2:15" ht="15" hidden="1" customHeight="1">
      <c r="B43" s="58"/>
      <c r="C43" s="94"/>
      <c r="D43" s="133">
        <f t="shared" si="8"/>
        <v>0</v>
      </c>
      <c r="E43" s="157">
        <f t="shared" si="7"/>
        <v>0</v>
      </c>
      <c r="F43" s="118">
        <f t="shared" si="9"/>
        <v>0</v>
      </c>
      <c r="G43" s="118">
        <f t="shared" si="10"/>
        <v>0</v>
      </c>
      <c r="H43" s="118">
        <f t="shared" si="11"/>
        <v>0</v>
      </c>
      <c r="I43" s="118">
        <f t="shared" si="12"/>
        <v>0</v>
      </c>
      <c r="J43" s="118">
        <f t="shared" si="13"/>
        <v>0</v>
      </c>
      <c r="K43" s="213">
        <f t="shared" si="14"/>
        <v>0</v>
      </c>
      <c r="L43" s="99"/>
      <c r="M43" s="99"/>
      <c r="N43" s="99"/>
      <c r="O43" s="99"/>
    </row>
    <row r="44" spans="2:15" ht="15" hidden="1" customHeight="1">
      <c r="B44" s="58"/>
      <c r="C44" s="94"/>
      <c r="D44" s="133">
        <f t="shared" si="8"/>
        <v>0</v>
      </c>
      <c r="E44" s="157">
        <f t="shared" si="7"/>
        <v>0</v>
      </c>
      <c r="F44" s="118">
        <f t="shared" si="9"/>
        <v>0</v>
      </c>
      <c r="G44" s="118">
        <f t="shared" si="10"/>
        <v>0</v>
      </c>
      <c r="H44" s="118">
        <f t="shared" si="11"/>
        <v>0</v>
      </c>
      <c r="I44" s="118">
        <f t="shared" si="12"/>
        <v>0</v>
      </c>
      <c r="J44" s="118">
        <f t="shared" si="13"/>
        <v>0</v>
      </c>
      <c r="K44" s="213">
        <f t="shared" si="14"/>
        <v>0</v>
      </c>
      <c r="L44" s="99"/>
      <c r="M44" s="99"/>
      <c r="N44" s="99"/>
      <c r="O44" s="99"/>
    </row>
    <row r="45" spans="2:15" ht="15" hidden="1" customHeight="1">
      <c r="B45" s="58"/>
      <c r="C45" s="94"/>
      <c r="D45" s="133">
        <f t="shared" si="8"/>
        <v>0</v>
      </c>
      <c r="E45" s="157">
        <f t="shared" si="7"/>
        <v>0</v>
      </c>
      <c r="F45" s="118">
        <f t="shared" si="9"/>
        <v>0</v>
      </c>
      <c r="G45" s="118">
        <f t="shared" si="10"/>
        <v>0</v>
      </c>
      <c r="H45" s="118">
        <f t="shared" si="11"/>
        <v>0</v>
      </c>
      <c r="I45" s="118">
        <f t="shared" si="12"/>
        <v>0</v>
      </c>
      <c r="J45" s="118">
        <f t="shared" si="13"/>
        <v>0</v>
      </c>
      <c r="K45" s="213">
        <f t="shared" si="14"/>
        <v>0</v>
      </c>
      <c r="L45" s="99"/>
      <c r="M45" s="99"/>
      <c r="N45" s="99"/>
      <c r="O45" s="99"/>
    </row>
    <row r="46" spans="2:15" ht="15" hidden="1" customHeight="1">
      <c r="B46" s="58"/>
      <c r="C46" s="94"/>
      <c r="D46" s="133">
        <f t="shared" si="8"/>
        <v>0</v>
      </c>
      <c r="E46" s="157">
        <f t="shared" si="7"/>
        <v>0</v>
      </c>
      <c r="F46" s="118">
        <f t="shared" si="9"/>
        <v>0</v>
      </c>
      <c r="G46" s="118">
        <f t="shared" si="10"/>
        <v>0</v>
      </c>
      <c r="H46" s="118">
        <f t="shared" si="11"/>
        <v>0</v>
      </c>
      <c r="I46" s="118">
        <f t="shared" si="12"/>
        <v>0</v>
      </c>
      <c r="J46" s="118">
        <f t="shared" si="13"/>
        <v>0</v>
      </c>
      <c r="K46" s="213">
        <f t="shared" si="14"/>
        <v>0</v>
      </c>
      <c r="L46" s="99"/>
      <c r="M46" s="99"/>
      <c r="N46" s="99"/>
      <c r="O46" s="99"/>
    </row>
    <row r="47" spans="2:15" ht="15" hidden="1" customHeight="1">
      <c r="B47" s="58"/>
      <c r="C47" s="94"/>
      <c r="D47" s="133">
        <f t="shared" si="8"/>
        <v>0</v>
      </c>
      <c r="E47" s="157">
        <f t="shared" si="7"/>
        <v>0</v>
      </c>
      <c r="F47" s="118">
        <f t="shared" si="9"/>
        <v>0</v>
      </c>
      <c r="G47" s="118">
        <f t="shared" si="10"/>
        <v>0</v>
      </c>
      <c r="H47" s="118">
        <f t="shared" si="11"/>
        <v>0</v>
      </c>
      <c r="I47" s="118">
        <f t="shared" si="12"/>
        <v>0</v>
      </c>
      <c r="J47" s="118">
        <f t="shared" si="13"/>
        <v>0</v>
      </c>
      <c r="K47" s="213">
        <f t="shared" si="14"/>
        <v>0</v>
      </c>
      <c r="L47" s="99"/>
      <c r="M47" s="99"/>
      <c r="N47" s="99"/>
      <c r="O47" s="99"/>
    </row>
    <row r="48" spans="2:15" ht="15" hidden="1" customHeight="1">
      <c r="B48" s="58"/>
      <c r="C48" s="94"/>
      <c r="D48" s="133">
        <f t="shared" si="8"/>
        <v>0</v>
      </c>
      <c r="E48" s="157">
        <f t="shared" si="7"/>
        <v>0</v>
      </c>
      <c r="F48" s="118">
        <f t="shared" si="9"/>
        <v>0</v>
      </c>
      <c r="G48" s="118">
        <f t="shared" si="10"/>
        <v>0</v>
      </c>
      <c r="H48" s="118">
        <f t="shared" si="11"/>
        <v>0</v>
      </c>
      <c r="I48" s="118">
        <f t="shared" si="12"/>
        <v>0</v>
      </c>
      <c r="J48" s="118">
        <f t="shared" si="13"/>
        <v>0</v>
      </c>
      <c r="K48" s="213">
        <f t="shared" si="14"/>
        <v>0</v>
      </c>
      <c r="L48" s="99"/>
      <c r="M48" s="99"/>
      <c r="N48" s="99"/>
      <c r="O48" s="99"/>
    </row>
    <row r="49" spans="2:15" ht="15" hidden="1" customHeight="1">
      <c r="B49" s="58"/>
      <c r="C49" s="94"/>
      <c r="D49" s="133">
        <f t="shared" si="8"/>
        <v>0</v>
      </c>
      <c r="E49" s="157">
        <f t="shared" si="7"/>
        <v>0</v>
      </c>
      <c r="F49" s="118">
        <f t="shared" si="9"/>
        <v>0</v>
      </c>
      <c r="G49" s="118">
        <f t="shared" si="10"/>
        <v>0</v>
      </c>
      <c r="H49" s="118">
        <f t="shared" si="11"/>
        <v>0</v>
      </c>
      <c r="I49" s="118">
        <f t="shared" si="12"/>
        <v>0</v>
      </c>
      <c r="J49" s="118">
        <f t="shared" si="13"/>
        <v>0</v>
      </c>
      <c r="K49" s="213">
        <f t="shared" si="14"/>
        <v>0</v>
      </c>
      <c r="L49" s="99"/>
      <c r="M49" s="99"/>
      <c r="N49" s="99"/>
      <c r="O49" s="99"/>
    </row>
    <row r="50" spans="2:15" ht="15" hidden="1" customHeight="1">
      <c r="B50" s="58"/>
      <c r="C50" s="94"/>
      <c r="D50" s="133">
        <f t="shared" si="8"/>
        <v>0</v>
      </c>
      <c r="E50" s="157">
        <f t="shared" si="7"/>
        <v>0</v>
      </c>
      <c r="F50" s="118">
        <f t="shared" si="9"/>
        <v>0</v>
      </c>
      <c r="G50" s="118">
        <f t="shared" si="10"/>
        <v>0</v>
      </c>
      <c r="H50" s="118">
        <f t="shared" si="11"/>
        <v>0</v>
      </c>
      <c r="I50" s="118">
        <f t="shared" si="12"/>
        <v>0</v>
      </c>
      <c r="J50" s="118">
        <f t="shared" si="13"/>
        <v>0</v>
      </c>
      <c r="K50" s="213">
        <f t="shared" si="14"/>
        <v>0</v>
      </c>
      <c r="L50" s="99"/>
      <c r="M50" s="99"/>
      <c r="N50" s="99"/>
      <c r="O50" s="99"/>
    </row>
    <row r="51" spans="2:15" ht="15" hidden="1" customHeight="1">
      <c r="B51" s="58"/>
      <c r="C51" s="94"/>
      <c r="D51" s="133">
        <f t="shared" si="8"/>
        <v>0</v>
      </c>
      <c r="E51" s="157">
        <f t="shared" si="7"/>
        <v>0</v>
      </c>
      <c r="F51" s="118">
        <f t="shared" si="9"/>
        <v>0</v>
      </c>
      <c r="G51" s="118">
        <f t="shared" si="10"/>
        <v>0</v>
      </c>
      <c r="H51" s="118">
        <f t="shared" si="11"/>
        <v>0</v>
      </c>
      <c r="I51" s="118">
        <f t="shared" si="12"/>
        <v>0</v>
      </c>
      <c r="J51" s="118">
        <f t="shared" si="13"/>
        <v>0</v>
      </c>
      <c r="K51" s="213">
        <f t="shared" si="14"/>
        <v>0</v>
      </c>
      <c r="L51" s="99"/>
      <c r="M51" s="99"/>
      <c r="N51" s="99"/>
      <c r="O51" s="99"/>
    </row>
    <row r="52" spans="2:15" ht="15" hidden="1" customHeight="1">
      <c r="B52" s="58"/>
      <c r="C52" s="94"/>
      <c r="D52" s="133">
        <f t="shared" si="8"/>
        <v>0</v>
      </c>
      <c r="E52" s="157">
        <f t="shared" si="7"/>
        <v>0</v>
      </c>
      <c r="F52" s="118">
        <f t="shared" si="9"/>
        <v>0</v>
      </c>
      <c r="G52" s="118">
        <f t="shared" si="10"/>
        <v>0</v>
      </c>
      <c r="H52" s="118">
        <f t="shared" si="11"/>
        <v>0</v>
      </c>
      <c r="I52" s="118">
        <f t="shared" si="12"/>
        <v>0</v>
      </c>
      <c r="J52" s="118">
        <f t="shared" si="13"/>
        <v>0</v>
      </c>
      <c r="K52" s="213">
        <f t="shared" si="14"/>
        <v>0</v>
      </c>
      <c r="L52" s="99"/>
      <c r="M52" s="99"/>
      <c r="N52" s="99"/>
      <c r="O52" s="99"/>
    </row>
    <row r="53" spans="2:15" ht="15" hidden="1" customHeight="1">
      <c r="B53" s="58"/>
      <c r="C53" s="94"/>
      <c r="D53" s="133">
        <f t="shared" si="8"/>
        <v>0</v>
      </c>
      <c r="E53" s="157">
        <f t="shared" si="7"/>
        <v>0</v>
      </c>
      <c r="F53" s="118">
        <f t="shared" si="9"/>
        <v>0</v>
      </c>
      <c r="G53" s="118">
        <f t="shared" si="10"/>
        <v>0</v>
      </c>
      <c r="H53" s="118">
        <f t="shared" si="11"/>
        <v>0</v>
      </c>
      <c r="I53" s="118">
        <f t="shared" si="12"/>
        <v>0</v>
      </c>
      <c r="J53" s="118">
        <f t="shared" si="13"/>
        <v>0</v>
      </c>
      <c r="K53" s="213">
        <f t="shared" si="14"/>
        <v>0</v>
      </c>
      <c r="L53" s="99"/>
      <c r="M53" s="99"/>
      <c r="N53" s="99"/>
      <c r="O53" s="99"/>
    </row>
    <row r="54" spans="2:15" ht="15" hidden="1" customHeight="1">
      <c r="B54" s="58"/>
      <c r="C54" s="94"/>
      <c r="D54" s="133">
        <f t="shared" si="8"/>
        <v>0</v>
      </c>
      <c r="E54" s="157">
        <f t="shared" si="7"/>
        <v>0</v>
      </c>
      <c r="F54" s="118">
        <f t="shared" si="9"/>
        <v>0</v>
      </c>
      <c r="G54" s="118">
        <f t="shared" si="10"/>
        <v>0</v>
      </c>
      <c r="H54" s="118">
        <f t="shared" si="11"/>
        <v>0</v>
      </c>
      <c r="I54" s="118">
        <f t="shared" si="12"/>
        <v>0</v>
      </c>
      <c r="J54" s="118">
        <f t="shared" si="13"/>
        <v>0</v>
      </c>
      <c r="K54" s="213">
        <f t="shared" si="14"/>
        <v>0</v>
      </c>
      <c r="L54" s="99"/>
      <c r="M54" s="99"/>
      <c r="N54" s="99"/>
      <c r="O54" s="99"/>
    </row>
    <row r="55" spans="2:15" ht="15" hidden="1" customHeight="1">
      <c r="B55" s="58"/>
      <c r="C55" s="94"/>
      <c r="D55" s="133">
        <f t="shared" si="8"/>
        <v>0</v>
      </c>
      <c r="E55" s="157">
        <f t="shared" si="7"/>
        <v>0</v>
      </c>
      <c r="F55" s="118">
        <f t="shared" si="9"/>
        <v>0</v>
      </c>
      <c r="G55" s="118">
        <f t="shared" si="10"/>
        <v>0</v>
      </c>
      <c r="H55" s="118">
        <f t="shared" si="11"/>
        <v>0</v>
      </c>
      <c r="I55" s="118">
        <f t="shared" si="12"/>
        <v>0</v>
      </c>
      <c r="J55" s="118">
        <f t="shared" si="13"/>
        <v>0</v>
      </c>
      <c r="K55" s="213">
        <f t="shared" si="14"/>
        <v>0</v>
      </c>
      <c r="L55" s="99"/>
      <c r="M55" s="99"/>
      <c r="N55" s="99"/>
      <c r="O55" s="99"/>
    </row>
    <row r="56" spans="2:15" ht="15" hidden="1" customHeight="1">
      <c r="B56" s="58"/>
      <c r="C56" s="94"/>
      <c r="D56" s="133">
        <f t="shared" si="8"/>
        <v>0</v>
      </c>
      <c r="E56" s="157">
        <f t="shared" si="7"/>
        <v>0</v>
      </c>
      <c r="F56" s="118">
        <f t="shared" si="9"/>
        <v>0</v>
      </c>
      <c r="G56" s="118">
        <f t="shared" si="10"/>
        <v>0</v>
      </c>
      <c r="H56" s="118">
        <f t="shared" si="11"/>
        <v>0</v>
      </c>
      <c r="I56" s="118">
        <f t="shared" si="12"/>
        <v>0</v>
      </c>
      <c r="J56" s="118">
        <f t="shared" si="13"/>
        <v>0</v>
      </c>
      <c r="K56" s="213">
        <f t="shared" si="14"/>
        <v>0</v>
      </c>
      <c r="L56" s="99"/>
      <c r="M56" s="99"/>
      <c r="N56" s="99"/>
      <c r="O56" s="99"/>
    </row>
    <row r="57" spans="2:15" ht="15" hidden="1" customHeight="1">
      <c r="B57" s="58"/>
      <c r="C57" s="94"/>
      <c r="D57" s="133">
        <f t="shared" si="8"/>
        <v>0</v>
      </c>
      <c r="E57" s="157">
        <f t="shared" si="7"/>
        <v>0</v>
      </c>
      <c r="F57" s="118">
        <f t="shared" si="9"/>
        <v>0</v>
      </c>
      <c r="G57" s="118">
        <f t="shared" si="10"/>
        <v>0</v>
      </c>
      <c r="H57" s="118">
        <f t="shared" si="11"/>
        <v>0</v>
      </c>
      <c r="I57" s="118">
        <f t="shared" si="12"/>
        <v>0</v>
      </c>
      <c r="J57" s="118">
        <f t="shared" si="13"/>
        <v>0</v>
      </c>
      <c r="K57" s="213">
        <f t="shared" si="14"/>
        <v>0</v>
      </c>
      <c r="L57" s="99"/>
      <c r="M57" s="99"/>
      <c r="N57" s="99"/>
      <c r="O57" s="99"/>
    </row>
    <row r="58" spans="2:15" ht="15" hidden="1" customHeight="1">
      <c r="B58" s="58"/>
      <c r="C58" s="94"/>
      <c r="D58" s="133">
        <f t="shared" si="8"/>
        <v>0</v>
      </c>
      <c r="E58" s="157">
        <f t="shared" si="7"/>
        <v>0</v>
      </c>
      <c r="F58" s="118">
        <f t="shared" si="9"/>
        <v>0</v>
      </c>
      <c r="G58" s="118">
        <f t="shared" si="10"/>
        <v>0</v>
      </c>
      <c r="H58" s="118">
        <f t="shared" si="11"/>
        <v>0</v>
      </c>
      <c r="I58" s="118">
        <f t="shared" si="12"/>
        <v>0</v>
      </c>
      <c r="J58" s="118">
        <f t="shared" si="13"/>
        <v>0</v>
      </c>
      <c r="K58" s="213">
        <f t="shared" si="14"/>
        <v>0</v>
      </c>
      <c r="L58" s="99"/>
      <c r="M58" s="99"/>
      <c r="N58" s="99"/>
      <c r="O58" s="99"/>
    </row>
    <row r="59" spans="2:15" ht="15" hidden="1" customHeight="1">
      <c r="B59" s="58"/>
      <c r="C59" s="94"/>
      <c r="D59" s="133">
        <f t="shared" si="8"/>
        <v>0</v>
      </c>
      <c r="E59" s="157">
        <f t="shared" si="7"/>
        <v>0</v>
      </c>
      <c r="F59" s="118">
        <f t="shared" si="9"/>
        <v>0</v>
      </c>
      <c r="G59" s="118">
        <f t="shared" si="10"/>
        <v>0</v>
      </c>
      <c r="H59" s="118">
        <f t="shared" si="11"/>
        <v>0</v>
      </c>
      <c r="I59" s="118">
        <f t="shared" si="12"/>
        <v>0</v>
      </c>
      <c r="J59" s="118">
        <f t="shared" si="13"/>
        <v>0</v>
      </c>
      <c r="K59" s="213">
        <f t="shared" si="14"/>
        <v>0</v>
      </c>
      <c r="L59" s="99"/>
      <c r="M59" s="99"/>
      <c r="N59" s="99"/>
      <c r="O59" s="99"/>
    </row>
    <row r="60" spans="2:15" ht="15" hidden="1" customHeight="1">
      <c r="B60" s="58"/>
      <c r="C60" s="94"/>
      <c r="D60" s="133">
        <f t="shared" si="8"/>
        <v>0</v>
      </c>
      <c r="E60" s="157">
        <f t="shared" si="7"/>
        <v>0</v>
      </c>
      <c r="F60" s="118">
        <f t="shared" si="9"/>
        <v>0</v>
      </c>
      <c r="G60" s="118">
        <f t="shared" si="10"/>
        <v>0</v>
      </c>
      <c r="H60" s="118">
        <f t="shared" si="11"/>
        <v>0</v>
      </c>
      <c r="I60" s="118">
        <f t="shared" si="12"/>
        <v>0</v>
      </c>
      <c r="J60" s="118">
        <f t="shared" si="13"/>
        <v>0</v>
      </c>
      <c r="K60" s="213">
        <f t="shared" si="14"/>
        <v>0</v>
      </c>
      <c r="L60" s="99"/>
      <c r="M60" s="99"/>
      <c r="N60" s="99"/>
      <c r="O60" s="99"/>
    </row>
    <row r="61" spans="2:15" ht="15" hidden="1" customHeight="1">
      <c r="B61" s="58"/>
      <c r="C61" s="94"/>
      <c r="D61" s="133">
        <f t="shared" si="8"/>
        <v>0</v>
      </c>
      <c r="E61" s="157">
        <f t="shared" si="7"/>
        <v>0</v>
      </c>
      <c r="F61" s="118">
        <f t="shared" si="9"/>
        <v>0</v>
      </c>
      <c r="G61" s="118">
        <f t="shared" si="10"/>
        <v>0</v>
      </c>
      <c r="H61" s="118">
        <f t="shared" si="11"/>
        <v>0</v>
      </c>
      <c r="I61" s="118">
        <f t="shared" si="12"/>
        <v>0</v>
      </c>
      <c r="J61" s="118">
        <f t="shared" si="13"/>
        <v>0</v>
      </c>
      <c r="K61" s="213">
        <f t="shared" si="14"/>
        <v>0</v>
      </c>
      <c r="L61" s="99"/>
      <c r="M61" s="99"/>
      <c r="N61" s="99"/>
      <c r="O61" s="99"/>
    </row>
    <row r="62" spans="2:15" ht="15" hidden="1" customHeight="1">
      <c r="B62" s="58"/>
      <c r="C62" s="94"/>
      <c r="D62" s="133">
        <f t="shared" si="8"/>
        <v>0</v>
      </c>
      <c r="E62" s="157">
        <f t="shared" si="7"/>
        <v>0</v>
      </c>
      <c r="F62" s="118">
        <f t="shared" si="9"/>
        <v>0</v>
      </c>
      <c r="G62" s="118">
        <f t="shared" si="10"/>
        <v>0</v>
      </c>
      <c r="H62" s="118">
        <f t="shared" si="11"/>
        <v>0</v>
      </c>
      <c r="I62" s="118">
        <f t="shared" si="12"/>
        <v>0</v>
      </c>
      <c r="J62" s="118">
        <f t="shared" si="13"/>
        <v>0</v>
      </c>
      <c r="K62" s="213">
        <f t="shared" si="14"/>
        <v>0</v>
      </c>
      <c r="L62" s="99"/>
      <c r="M62" s="99"/>
      <c r="N62" s="99"/>
      <c r="O62" s="99"/>
    </row>
    <row r="63" spans="2:15" ht="15" hidden="1" customHeight="1">
      <c r="B63" s="58"/>
      <c r="C63" s="94"/>
      <c r="D63" s="133">
        <f t="shared" si="8"/>
        <v>0</v>
      </c>
      <c r="E63" s="157">
        <f t="shared" si="7"/>
        <v>0</v>
      </c>
      <c r="F63" s="118">
        <f t="shared" si="9"/>
        <v>0</v>
      </c>
      <c r="G63" s="118">
        <f t="shared" si="10"/>
        <v>0</v>
      </c>
      <c r="H63" s="118">
        <f t="shared" si="11"/>
        <v>0</v>
      </c>
      <c r="I63" s="118">
        <f t="shared" si="12"/>
        <v>0</v>
      </c>
      <c r="J63" s="118">
        <f t="shared" si="13"/>
        <v>0</v>
      </c>
      <c r="K63" s="213">
        <f t="shared" si="14"/>
        <v>0</v>
      </c>
      <c r="L63" s="99"/>
      <c r="M63" s="99"/>
      <c r="N63" s="99"/>
      <c r="O63" s="99"/>
    </row>
    <row r="64" spans="2:15" ht="15" hidden="1" customHeight="1">
      <c r="B64" s="58"/>
      <c r="C64" s="94"/>
      <c r="D64" s="133">
        <f t="shared" si="8"/>
        <v>0</v>
      </c>
      <c r="E64" s="157">
        <f t="shared" si="7"/>
        <v>0</v>
      </c>
      <c r="F64" s="118">
        <f t="shared" si="9"/>
        <v>0</v>
      </c>
      <c r="G64" s="118">
        <f t="shared" si="10"/>
        <v>0</v>
      </c>
      <c r="H64" s="118">
        <f t="shared" si="11"/>
        <v>0</v>
      </c>
      <c r="I64" s="118">
        <f t="shared" si="12"/>
        <v>0</v>
      </c>
      <c r="J64" s="118">
        <f t="shared" si="13"/>
        <v>0</v>
      </c>
      <c r="K64" s="213">
        <f t="shared" si="14"/>
        <v>0</v>
      </c>
      <c r="L64" s="99"/>
      <c r="M64" s="99"/>
      <c r="N64" s="99"/>
      <c r="O64" s="99"/>
    </row>
    <row r="65" spans="2:15" ht="15" hidden="1" customHeight="1">
      <c r="B65" s="58"/>
      <c r="C65" s="94"/>
      <c r="D65" s="133">
        <f t="shared" si="8"/>
        <v>0</v>
      </c>
      <c r="E65" s="157">
        <f t="shared" si="7"/>
        <v>0</v>
      </c>
      <c r="F65" s="118">
        <f t="shared" si="9"/>
        <v>0</v>
      </c>
      <c r="G65" s="118">
        <f t="shared" si="10"/>
        <v>0</v>
      </c>
      <c r="H65" s="118">
        <f t="shared" si="11"/>
        <v>0</v>
      </c>
      <c r="I65" s="118">
        <f t="shared" si="12"/>
        <v>0</v>
      </c>
      <c r="J65" s="118">
        <f t="shared" si="13"/>
        <v>0</v>
      </c>
      <c r="K65" s="213">
        <f t="shared" si="14"/>
        <v>0</v>
      </c>
      <c r="L65" s="99"/>
      <c r="M65" s="99"/>
      <c r="N65" s="99"/>
      <c r="O65" s="99"/>
    </row>
    <row r="66" spans="2:15" hidden="1">
      <c r="B66" s="58"/>
      <c r="C66" s="94"/>
      <c r="D66" s="133">
        <f t="shared" si="8"/>
        <v>0</v>
      </c>
      <c r="E66" s="157">
        <f t="shared" si="7"/>
        <v>0</v>
      </c>
      <c r="F66" s="118">
        <f t="shared" si="9"/>
        <v>0</v>
      </c>
      <c r="G66" s="118">
        <f t="shared" si="10"/>
        <v>0</v>
      </c>
      <c r="H66" s="118">
        <f t="shared" si="11"/>
        <v>0</v>
      </c>
      <c r="I66" s="118">
        <f t="shared" si="12"/>
        <v>0</v>
      </c>
      <c r="J66" s="118">
        <f t="shared" si="13"/>
        <v>0</v>
      </c>
      <c r="K66" s="213">
        <f t="shared" si="14"/>
        <v>0</v>
      </c>
      <c r="L66" s="99"/>
      <c r="M66" s="99"/>
      <c r="N66" s="99"/>
      <c r="O66" s="99"/>
    </row>
    <row r="67" spans="2:15" hidden="1">
      <c r="B67" s="58"/>
      <c r="C67" s="94"/>
      <c r="D67" s="133">
        <f t="shared" si="8"/>
        <v>0</v>
      </c>
      <c r="E67" s="157">
        <f t="shared" si="7"/>
        <v>0</v>
      </c>
      <c r="F67" s="118">
        <f t="shared" si="9"/>
        <v>0</v>
      </c>
      <c r="G67" s="118">
        <f t="shared" si="10"/>
        <v>0</v>
      </c>
      <c r="H67" s="118">
        <f t="shared" si="11"/>
        <v>0</v>
      </c>
      <c r="I67" s="118">
        <f t="shared" si="12"/>
        <v>0</v>
      </c>
      <c r="J67" s="118">
        <f t="shared" si="13"/>
        <v>0</v>
      </c>
      <c r="K67" s="213">
        <f t="shared" si="14"/>
        <v>0</v>
      </c>
      <c r="L67" s="99"/>
      <c r="M67" s="99"/>
      <c r="N67" s="99"/>
      <c r="O67" s="99"/>
    </row>
    <row r="68" spans="2:15" hidden="1">
      <c r="B68" s="58"/>
      <c r="C68" s="94"/>
      <c r="D68" s="133">
        <f t="shared" si="8"/>
        <v>0</v>
      </c>
      <c r="E68" s="157">
        <f t="shared" si="7"/>
        <v>0</v>
      </c>
      <c r="F68" s="118">
        <f t="shared" si="9"/>
        <v>0</v>
      </c>
      <c r="G68" s="118">
        <f t="shared" si="10"/>
        <v>0</v>
      </c>
      <c r="H68" s="118">
        <f t="shared" si="11"/>
        <v>0</v>
      </c>
      <c r="I68" s="118">
        <f t="shared" si="12"/>
        <v>0</v>
      </c>
      <c r="J68" s="118">
        <f t="shared" si="13"/>
        <v>0</v>
      </c>
      <c r="K68" s="213">
        <f t="shared" si="14"/>
        <v>0</v>
      </c>
      <c r="L68" s="99"/>
      <c r="M68" s="99"/>
      <c r="N68" s="99"/>
      <c r="O68" s="99"/>
    </row>
    <row r="69" spans="2:15" hidden="1">
      <c r="B69" s="58"/>
      <c r="C69" s="94"/>
      <c r="D69" s="133">
        <f t="shared" si="8"/>
        <v>0</v>
      </c>
      <c r="E69" s="157">
        <f t="shared" si="7"/>
        <v>0</v>
      </c>
      <c r="F69" s="118">
        <f t="shared" si="9"/>
        <v>0</v>
      </c>
      <c r="G69" s="118">
        <f t="shared" si="10"/>
        <v>0</v>
      </c>
      <c r="H69" s="118">
        <f t="shared" si="11"/>
        <v>0</v>
      </c>
      <c r="I69" s="118">
        <f t="shared" si="12"/>
        <v>0</v>
      </c>
      <c r="J69" s="118">
        <f t="shared" si="13"/>
        <v>0</v>
      </c>
      <c r="K69" s="213">
        <f t="shared" si="14"/>
        <v>0</v>
      </c>
      <c r="L69" s="99"/>
      <c r="M69" s="99"/>
      <c r="N69" s="99"/>
      <c r="O69" s="99"/>
    </row>
    <row r="70" spans="2:15" hidden="1">
      <c r="B70" s="58"/>
      <c r="C70" s="94"/>
      <c r="D70" s="133">
        <f t="shared" ref="D70:D84" si="15">SUM(F70:K70)</f>
        <v>0</v>
      </c>
      <c r="E70" s="157">
        <f t="shared" si="7"/>
        <v>0</v>
      </c>
      <c r="F70" s="118">
        <f t="shared" ref="F70:F84" si="16">IFERROR(VLOOKUP(C70,$C$93:$D$134,2,FALSE),0)</f>
        <v>0</v>
      </c>
      <c r="G70" s="118">
        <f t="shared" ref="G70:G84" si="17">IFERROR(VLOOKUP(C70,$G$93:$H$134,2,FALSE),0)</f>
        <v>0</v>
      </c>
      <c r="H70" s="118">
        <f t="shared" ref="H70:H84" si="18">IFERROR(VLOOKUP(C70,$K$93:$L$134,2,FALSE),0)</f>
        <v>0</v>
      </c>
      <c r="I70" s="118">
        <f t="shared" ref="I70:I84" si="19">IFERROR(VLOOKUP(C70,$O$93:$P$134,2,FALSE),0)</f>
        <v>0</v>
      </c>
      <c r="J70" s="118">
        <f t="shared" ref="J70:J84" si="20">IFERROR(VLOOKUP(C70,$S$93:$T$134,2,FALSE),0)</f>
        <v>0</v>
      </c>
      <c r="K70" s="213">
        <f t="shared" ref="K70:K84" si="21">IFERROR(VLOOKUP(C70,$W$93:$X$134,2,FALSE),0)</f>
        <v>0</v>
      </c>
      <c r="L70" s="99"/>
      <c r="M70" s="99"/>
      <c r="N70" s="99"/>
      <c r="O70" s="99"/>
    </row>
    <row r="71" spans="2:15" hidden="1">
      <c r="B71" s="58"/>
      <c r="C71" s="94"/>
      <c r="D71" s="133">
        <f t="shared" si="15"/>
        <v>0</v>
      </c>
      <c r="E71" s="157">
        <f t="shared" ref="E71:E84" si="22">SUM(F71:K71)-MIN(F71:K71)</f>
        <v>0</v>
      </c>
      <c r="F71" s="118">
        <f t="shared" si="16"/>
        <v>0</v>
      </c>
      <c r="G71" s="118">
        <f t="shared" si="17"/>
        <v>0</v>
      </c>
      <c r="H71" s="118">
        <f t="shared" si="18"/>
        <v>0</v>
      </c>
      <c r="I71" s="118">
        <f t="shared" si="19"/>
        <v>0</v>
      </c>
      <c r="J71" s="118">
        <f t="shared" si="20"/>
        <v>0</v>
      </c>
      <c r="K71" s="213">
        <f t="shared" si="21"/>
        <v>0</v>
      </c>
      <c r="L71" s="99"/>
      <c r="M71" s="99"/>
      <c r="N71" s="99"/>
      <c r="O71" s="99"/>
    </row>
    <row r="72" spans="2:15" hidden="1">
      <c r="B72" s="58"/>
      <c r="C72" s="94"/>
      <c r="D72" s="133">
        <f t="shared" si="15"/>
        <v>0</v>
      </c>
      <c r="E72" s="157">
        <f t="shared" si="22"/>
        <v>0</v>
      </c>
      <c r="F72" s="118">
        <f t="shared" si="16"/>
        <v>0</v>
      </c>
      <c r="G72" s="118">
        <f t="shared" si="17"/>
        <v>0</v>
      </c>
      <c r="H72" s="118">
        <f t="shared" si="18"/>
        <v>0</v>
      </c>
      <c r="I72" s="118">
        <f t="shared" si="19"/>
        <v>0</v>
      </c>
      <c r="J72" s="118">
        <f t="shared" si="20"/>
        <v>0</v>
      </c>
      <c r="K72" s="213">
        <f t="shared" si="21"/>
        <v>0</v>
      </c>
      <c r="L72" s="99"/>
      <c r="M72" s="99"/>
      <c r="N72" s="99"/>
      <c r="O72" s="99"/>
    </row>
    <row r="73" spans="2:15" hidden="1">
      <c r="B73" s="58"/>
      <c r="C73" s="94"/>
      <c r="D73" s="133">
        <f t="shared" si="15"/>
        <v>0</v>
      </c>
      <c r="E73" s="157">
        <f t="shared" si="22"/>
        <v>0</v>
      </c>
      <c r="F73" s="118">
        <f t="shared" si="16"/>
        <v>0</v>
      </c>
      <c r="G73" s="118">
        <f t="shared" si="17"/>
        <v>0</v>
      </c>
      <c r="H73" s="118">
        <f t="shared" si="18"/>
        <v>0</v>
      </c>
      <c r="I73" s="118">
        <f t="shared" si="19"/>
        <v>0</v>
      </c>
      <c r="J73" s="118">
        <f t="shared" si="20"/>
        <v>0</v>
      </c>
      <c r="K73" s="213">
        <f t="shared" si="21"/>
        <v>0</v>
      </c>
      <c r="L73" s="99"/>
      <c r="M73" s="99"/>
      <c r="N73" s="99"/>
      <c r="O73" s="99"/>
    </row>
    <row r="74" spans="2:15" hidden="1">
      <c r="B74" s="58"/>
      <c r="C74" s="94"/>
      <c r="D74" s="133">
        <f t="shared" si="15"/>
        <v>0</v>
      </c>
      <c r="E74" s="157">
        <f t="shared" si="22"/>
        <v>0</v>
      </c>
      <c r="F74" s="118">
        <f t="shared" si="16"/>
        <v>0</v>
      </c>
      <c r="G74" s="118">
        <f t="shared" si="17"/>
        <v>0</v>
      </c>
      <c r="H74" s="118">
        <f t="shared" si="18"/>
        <v>0</v>
      </c>
      <c r="I74" s="118">
        <f t="shared" si="19"/>
        <v>0</v>
      </c>
      <c r="J74" s="118">
        <f t="shared" si="20"/>
        <v>0</v>
      </c>
      <c r="K74" s="213">
        <f t="shared" si="21"/>
        <v>0</v>
      </c>
      <c r="L74" s="99"/>
      <c r="M74" s="99"/>
      <c r="N74" s="99"/>
      <c r="O74" s="99"/>
    </row>
    <row r="75" spans="2:15" hidden="1">
      <c r="B75" s="58"/>
      <c r="C75" s="94"/>
      <c r="D75" s="133">
        <f t="shared" si="15"/>
        <v>0</v>
      </c>
      <c r="E75" s="157">
        <f t="shared" si="22"/>
        <v>0</v>
      </c>
      <c r="F75" s="118">
        <f t="shared" si="16"/>
        <v>0</v>
      </c>
      <c r="G75" s="118">
        <f t="shared" si="17"/>
        <v>0</v>
      </c>
      <c r="H75" s="118">
        <f t="shared" si="18"/>
        <v>0</v>
      </c>
      <c r="I75" s="118">
        <f t="shared" si="19"/>
        <v>0</v>
      </c>
      <c r="J75" s="118">
        <f t="shared" si="20"/>
        <v>0</v>
      </c>
      <c r="K75" s="213">
        <f t="shared" si="21"/>
        <v>0</v>
      </c>
      <c r="L75" s="99"/>
      <c r="M75" s="99"/>
      <c r="N75" s="99"/>
      <c r="O75" s="99"/>
    </row>
    <row r="76" spans="2:15" ht="15" hidden="1">
      <c r="B76" s="58"/>
      <c r="C76" s="95"/>
      <c r="D76" s="133">
        <f t="shared" si="15"/>
        <v>0</v>
      </c>
      <c r="E76" s="157">
        <f t="shared" si="22"/>
        <v>0</v>
      </c>
      <c r="F76" s="118">
        <f t="shared" si="16"/>
        <v>0</v>
      </c>
      <c r="G76" s="118">
        <f t="shared" si="17"/>
        <v>0</v>
      </c>
      <c r="H76" s="118">
        <f t="shared" si="18"/>
        <v>0</v>
      </c>
      <c r="I76" s="118">
        <f t="shared" si="19"/>
        <v>0</v>
      </c>
      <c r="J76" s="118">
        <f t="shared" si="20"/>
        <v>0</v>
      </c>
      <c r="K76" s="213">
        <f t="shared" si="21"/>
        <v>0</v>
      </c>
      <c r="L76" s="99"/>
      <c r="M76" s="99"/>
      <c r="N76" s="99"/>
      <c r="O76" s="99"/>
    </row>
    <row r="77" spans="2:15" ht="15" hidden="1">
      <c r="B77" s="58"/>
      <c r="C77" s="95"/>
      <c r="D77" s="133">
        <f t="shared" si="15"/>
        <v>0</v>
      </c>
      <c r="E77" s="157">
        <f t="shared" si="22"/>
        <v>0</v>
      </c>
      <c r="F77" s="118">
        <f t="shared" si="16"/>
        <v>0</v>
      </c>
      <c r="G77" s="118">
        <f t="shared" si="17"/>
        <v>0</v>
      </c>
      <c r="H77" s="118">
        <f t="shared" si="18"/>
        <v>0</v>
      </c>
      <c r="I77" s="118">
        <f t="shared" si="19"/>
        <v>0</v>
      </c>
      <c r="J77" s="118">
        <f t="shared" si="20"/>
        <v>0</v>
      </c>
      <c r="K77" s="213">
        <f t="shared" si="21"/>
        <v>0</v>
      </c>
      <c r="L77" s="99"/>
      <c r="M77" s="99"/>
      <c r="N77" s="99"/>
      <c r="O77" s="99"/>
    </row>
    <row r="78" spans="2:15" ht="15" hidden="1">
      <c r="B78" s="58"/>
      <c r="C78" s="95"/>
      <c r="D78" s="133">
        <f t="shared" si="15"/>
        <v>0</v>
      </c>
      <c r="E78" s="157">
        <f t="shared" si="22"/>
        <v>0</v>
      </c>
      <c r="F78" s="118">
        <f t="shared" si="16"/>
        <v>0</v>
      </c>
      <c r="G78" s="118">
        <f t="shared" si="17"/>
        <v>0</v>
      </c>
      <c r="H78" s="118">
        <f t="shared" si="18"/>
        <v>0</v>
      </c>
      <c r="I78" s="118">
        <f t="shared" si="19"/>
        <v>0</v>
      </c>
      <c r="J78" s="118">
        <f t="shared" si="20"/>
        <v>0</v>
      </c>
      <c r="K78" s="213">
        <f t="shared" si="21"/>
        <v>0</v>
      </c>
      <c r="L78" s="99"/>
      <c r="M78" s="99"/>
      <c r="N78" s="99"/>
      <c r="O78" s="99"/>
    </row>
    <row r="79" spans="2:15" ht="15" hidden="1">
      <c r="B79" s="58"/>
      <c r="C79" s="95"/>
      <c r="D79" s="133">
        <f t="shared" si="15"/>
        <v>0</v>
      </c>
      <c r="E79" s="157">
        <f t="shared" si="22"/>
        <v>0</v>
      </c>
      <c r="F79" s="118">
        <f t="shared" si="16"/>
        <v>0</v>
      </c>
      <c r="G79" s="118">
        <f t="shared" si="17"/>
        <v>0</v>
      </c>
      <c r="H79" s="118">
        <f t="shared" si="18"/>
        <v>0</v>
      </c>
      <c r="I79" s="118">
        <f t="shared" si="19"/>
        <v>0</v>
      </c>
      <c r="J79" s="118">
        <f t="shared" si="20"/>
        <v>0</v>
      </c>
      <c r="K79" s="213">
        <f t="shared" si="21"/>
        <v>0</v>
      </c>
      <c r="L79" s="99"/>
      <c r="M79" s="99"/>
      <c r="N79" s="99"/>
      <c r="O79" s="99"/>
    </row>
    <row r="80" spans="2:15" ht="15" hidden="1">
      <c r="B80" s="58"/>
      <c r="C80" s="95"/>
      <c r="D80" s="133">
        <f t="shared" si="15"/>
        <v>0</v>
      </c>
      <c r="E80" s="157">
        <f t="shared" si="22"/>
        <v>0</v>
      </c>
      <c r="F80" s="118">
        <f t="shared" si="16"/>
        <v>0</v>
      </c>
      <c r="G80" s="118">
        <f t="shared" si="17"/>
        <v>0</v>
      </c>
      <c r="H80" s="118">
        <f t="shared" si="18"/>
        <v>0</v>
      </c>
      <c r="I80" s="118">
        <f t="shared" si="19"/>
        <v>0</v>
      </c>
      <c r="J80" s="118">
        <f t="shared" si="20"/>
        <v>0</v>
      </c>
      <c r="K80" s="213">
        <f t="shared" si="21"/>
        <v>0</v>
      </c>
      <c r="L80" s="99"/>
      <c r="M80" s="99"/>
      <c r="N80" s="99"/>
      <c r="O80" s="99"/>
    </row>
    <row r="81" spans="2:25" ht="15" hidden="1">
      <c r="B81" s="58"/>
      <c r="C81" s="95"/>
      <c r="D81" s="133">
        <f t="shared" si="15"/>
        <v>0</v>
      </c>
      <c r="E81" s="157">
        <f t="shared" si="22"/>
        <v>0</v>
      </c>
      <c r="F81" s="118">
        <f t="shared" si="16"/>
        <v>0</v>
      </c>
      <c r="G81" s="118">
        <f t="shared" si="17"/>
        <v>0</v>
      </c>
      <c r="H81" s="118">
        <f t="shared" si="18"/>
        <v>0</v>
      </c>
      <c r="I81" s="118">
        <f t="shared" si="19"/>
        <v>0</v>
      </c>
      <c r="J81" s="118">
        <f t="shared" si="20"/>
        <v>0</v>
      </c>
      <c r="K81" s="213">
        <f t="shared" si="21"/>
        <v>0</v>
      </c>
      <c r="L81" s="99"/>
      <c r="M81" s="99"/>
      <c r="N81" s="99"/>
      <c r="O81" s="99"/>
    </row>
    <row r="82" spans="2:25" ht="15" hidden="1">
      <c r="B82" s="58"/>
      <c r="C82" s="95"/>
      <c r="D82" s="133">
        <f t="shared" si="15"/>
        <v>0</v>
      </c>
      <c r="E82" s="157">
        <f t="shared" si="22"/>
        <v>0</v>
      </c>
      <c r="F82" s="118">
        <f t="shared" si="16"/>
        <v>0</v>
      </c>
      <c r="G82" s="118">
        <f t="shared" si="17"/>
        <v>0</v>
      </c>
      <c r="H82" s="118">
        <f t="shared" si="18"/>
        <v>0</v>
      </c>
      <c r="I82" s="118">
        <f t="shared" si="19"/>
        <v>0</v>
      </c>
      <c r="J82" s="118">
        <f t="shared" si="20"/>
        <v>0</v>
      </c>
      <c r="K82" s="213">
        <f t="shared" si="21"/>
        <v>0</v>
      </c>
      <c r="L82" s="99"/>
      <c r="M82" s="99"/>
      <c r="N82" s="99"/>
      <c r="O82" s="99"/>
    </row>
    <row r="83" spans="2:25" ht="15" hidden="1">
      <c r="B83" s="58"/>
      <c r="C83" s="95"/>
      <c r="D83" s="133">
        <f t="shared" si="15"/>
        <v>0</v>
      </c>
      <c r="E83" s="157">
        <f t="shared" si="22"/>
        <v>0</v>
      </c>
      <c r="F83" s="118">
        <f t="shared" si="16"/>
        <v>0</v>
      </c>
      <c r="G83" s="118">
        <f t="shared" si="17"/>
        <v>0</v>
      </c>
      <c r="H83" s="118">
        <f t="shared" si="18"/>
        <v>0</v>
      </c>
      <c r="I83" s="118">
        <f t="shared" si="19"/>
        <v>0</v>
      </c>
      <c r="J83" s="118">
        <f t="shared" si="20"/>
        <v>0</v>
      </c>
      <c r="K83" s="213">
        <f t="shared" si="21"/>
        <v>0</v>
      </c>
      <c r="L83" s="99"/>
      <c r="M83" s="99"/>
      <c r="N83" s="99"/>
      <c r="O83" s="99"/>
    </row>
    <row r="84" spans="2:25" ht="15" hidden="1">
      <c r="B84" s="51"/>
      <c r="C84" s="95"/>
      <c r="D84" s="133">
        <f t="shared" si="15"/>
        <v>0</v>
      </c>
      <c r="E84" s="157">
        <f t="shared" si="22"/>
        <v>0</v>
      </c>
      <c r="F84" s="118">
        <f t="shared" si="16"/>
        <v>0</v>
      </c>
      <c r="G84" s="118">
        <f t="shared" si="17"/>
        <v>0</v>
      </c>
      <c r="H84" s="118">
        <f t="shared" si="18"/>
        <v>0</v>
      </c>
      <c r="I84" s="118">
        <f t="shared" si="19"/>
        <v>0</v>
      </c>
      <c r="J84" s="118">
        <f t="shared" si="20"/>
        <v>0</v>
      </c>
      <c r="K84" s="213">
        <f t="shared" si="21"/>
        <v>0</v>
      </c>
      <c r="L84" s="99"/>
      <c r="M84" s="99"/>
      <c r="N84" s="99"/>
      <c r="O84" s="99"/>
    </row>
    <row r="85" spans="2:25">
      <c r="N85" s="99"/>
      <c r="O85" s="99"/>
    </row>
    <row r="88" spans="2:25" ht="13.5" thickBot="1"/>
    <row r="89" spans="2:25">
      <c r="B89" s="236" t="s">
        <v>152</v>
      </c>
      <c r="C89" s="237"/>
      <c r="D89" s="237"/>
      <c r="E89" s="238"/>
      <c r="F89" s="245" t="s">
        <v>153</v>
      </c>
      <c r="G89" s="246"/>
      <c r="H89" s="246"/>
      <c r="I89" s="247"/>
      <c r="J89" s="245" t="s">
        <v>51</v>
      </c>
      <c r="K89" s="246"/>
      <c r="L89" s="246"/>
      <c r="M89" s="247"/>
      <c r="N89" s="233" t="s">
        <v>154</v>
      </c>
      <c r="O89" s="234"/>
      <c r="P89" s="234"/>
      <c r="Q89" s="235"/>
      <c r="R89" s="233" t="s">
        <v>155</v>
      </c>
      <c r="S89" s="234"/>
      <c r="T89" s="234"/>
      <c r="U89" s="235"/>
      <c r="V89" s="233" t="s">
        <v>156</v>
      </c>
      <c r="W89" s="234"/>
      <c r="X89" s="234"/>
      <c r="Y89" s="235"/>
    </row>
    <row r="90" spans="2:25">
      <c r="B90" s="143"/>
      <c r="C90" s="138"/>
      <c r="D90" s="138"/>
      <c r="F90" s="110"/>
      <c r="I90" s="109"/>
      <c r="J90" s="110"/>
      <c r="M90" s="109"/>
      <c r="N90" s="110"/>
      <c r="Q90" s="144"/>
      <c r="R90" s="102"/>
      <c r="U90" s="144"/>
      <c r="V90" s="102"/>
      <c r="W90" s="210"/>
      <c r="X90" s="210"/>
      <c r="Y90" s="144"/>
    </row>
    <row r="91" spans="2:25">
      <c r="B91" s="102" t="s">
        <v>160</v>
      </c>
      <c r="C91" s="99" t="s">
        <v>157</v>
      </c>
      <c r="D91" s="99" t="s">
        <v>161</v>
      </c>
      <c r="E91" s="109" t="s">
        <v>172</v>
      </c>
      <c r="F91" s="110" t="s">
        <v>160</v>
      </c>
      <c r="G91" s="108" t="s">
        <v>157</v>
      </c>
      <c r="H91" s="108" t="s">
        <v>161</v>
      </c>
      <c r="I91" s="109" t="s">
        <v>172</v>
      </c>
      <c r="J91" s="110" t="s">
        <v>160</v>
      </c>
      <c r="K91" s="108" t="s">
        <v>157</v>
      </c>
      <c r="L91" s="108" t="s">
        <v>161</v>
      </c>
      <c r="M91" s="109" t="s">
        <v>172</v>
      </c>
      <c r="N91" s="110" t="s">
        <v>160</v>
      </c>
      <c r="O91" s="108" t="s">
        <v>157</v>
      </c>
      <c r="P91" s="99" t="s">
        <v>161</v>
      </c>
      <c r="Q91" s="103" t="s">
        <v>172</v>
      </c>
      <c r="R91" s="102" t="s">
        <v>160</v>
      </c>
      <c r="S91" s="99" t="s">
        <v>157</v>
      </c>
      <c r="T91" s="99" t="s">
        <v>161</v>
      </c>
      <c r="U91" s="103" t="s">
        <v>172</v>
      </c>
      <c r="V91" s="102" t="s">
        <v>160</v>
      </c>
      <c r="W91" s="210" t="s">
        <v>157</v>
      </c>
      <c r="X91" s="210" t="s">
        <v>161</v>
      </c>
      <c r="Y91" s="103" t="s">
        <v>172</v>
      </c>
    </row>
    <row r="92" spans="2:25">
      <c r="B92" s="143"/>
      <c r="C92" s="104">
        <f>COUNTA(C93:C136)</f>
        <v>7</v>
      </c>
      <c r="D92" s="138"/>
      <c r="E92" s="109"/>
      <c r="F92" s="110"/>
      <c r="G92" s="111">
        <f>COUNTA(G93:G136)</f>
        <v>0</v>
      </c>
      <c r="I92" s="109"/>
      <c r="J92" s="110"/>
      <c r="K92" s="111">
        <f>COUNTA(K93:K136)</f>
        <v>0</v>
      </c>
      <c r="M92" s="109"/>
      <c r="N92" s="110"/>
      <c r="O92" s="111">
        <f>COUNTA(O93:O136)</f>
        <v>0</v>
      </c>
      <c r="P92" s="138"/>
      <c r="Q92" s="144"/>
      <c r="R92" s="143"/>
      <c r="S92" s="104">
        <f>COUNTA(S93:S136)</f>
        <v>0</v>
      </c>
      <c r="T92" s="138"/>
      <c r="U92" s="144"/>
      <c r="V92" s="143"/>
      <c r="W92" s="104">
        <f>COUNTA(W93:W136)</f>
        <v>0</v>
      </c>
      <c r="X92" s="138"/>
      <c r="Y92" s="144"/>
    </row>
    <row r="93" spans="2:25">
      <c r="B93" s="102">
        <v>1</v>
      </c>
      <c r="C93" s="192" t="s">
        <v>104</v>
      </c>
      <c r="D93" s="99">
        <f>VLOOKUP(C92,'POINTS SCORE'!$B$10:$AI$39,2,FALSE)</f>
        <v>37</v>
      </c>
      <c r="E93" s="108">
        <f>VLOOKUP(C92,'POINTS SCORE'!$B$39:$AI$78,2,FALSE)</f>
        <v>40</v>
      </c>
      <c r="F93" s="110">
        <v>1</v>
      </c>
      <c r="G93" s="192"/>
      <c r="H93" s="108" t="e">
        <f>VLOOKUP(G92,'POINTS SCORE'!$B$10:$AI$39,2,FALSE)</f>
        <v>#N/A</v>
      </c>
      <c r="I93" s="108" t="e">
        <f>VLOOKUP(G92,'POINTS SCORE'!$B$39:$AI$78,2,FALSE)</f>
        <v>#N/A</v>
      </c>
      <c r="J93" s="110">
        <v>1</v>
      </c>
      <c r="K93" s="192"/>
      <c r="L93" s="108" t="e">
        <f>VLOOKUP(K92,'POINTS SCORE'!$B$10:$AI$39,2,FALSE)</f>
        <v>#N/A</v>
      </c>
      <c r="M93" s="108" t="e">
        <f>VLOOKUP(K92,'POINTS SCORE'!$B$39:$AI$78,2,FALSE)</f>
        <v>#N/A</v>
      </c>
      <c r="N93" s="110">
        <v>1</v>
      </c>
      <c r="O93" s="192"/>
      <c r="P93" s="99" t="e">
        <f>VLOOKUP(O92,'POINTS SCORE'!$B$10:$AI$39,2,FALSE)</f>
        <v>#N/A</v>
      </c>
      <c r="Q93" s="99" t="e">
        <f>VLOOKUP(O92,'POINTS SCORE'!$B$39:$AI$78,2,FALSE)</f>
        <v>#N/A</v>
      </c>
      <c r="R93" s="102">
        <v>1</v>
      </c>
      <c r="S93" s="192"/>
      <c r="T93" s="99" t="e">
        <f>VLOOKUP(S92,'POINTS SCORE'!$B$10:$AI$39,2,FALSE)</f>
        <v>#N/A</v>
      </c>
      <c r="U93" s="99" t="e">
        <f>VLOOKUP(S92,'POINTS SCORE'!$B$39:$AI$78,2,FALSE)</f>
        <v>#N/A</v>
      </c>
      <c r="V93" s="102">
        <v>1</v>
      </c>
      <c r="W93" s="210"/>
      <c r="X93" s="210" t="e">
        <f>VLOOKUP(W92,'POINTS SCORE'!$B$10:$AI$39,2,FALSE)</f>
        <v>#N/A</v>
      </c>
      <c r="Y93" s="103" t="e">
        <f>VLOOKUP(W92,'POINTS SCORE'!$B$39:$AI$78,2,FALSE)</f>
        <v>#N/A</v>
      </c>
    </row>
    <row r="94" spans="2:25">
      <c r="B94" s="102">
        <v>2</v>
      </c>
      <c r="C94" s="192" t="s">
        <v>63</v>
      </c>
      <c r="D94" s="99">
        <f>VLOOKUP(C92,'POINTS SCORE'!$B$10:$AI$39,3,FALSE)</f>
        <v>30</v>
      </c>
      <c r="E94" s="108">
        <f>VLOOKUP(C92,'POINTS SCORE'!$B$39:$AI$78,3,FALSE)</f>
        <v>39</v>
      </c>
      <c r="F94" s="110">
        <v>2</v>
      </c>
      <c r="G94" s="192"/>
      <c r="H94" s="108" t="e">
        <f>VLOOKUP(G92,'POINTS SCORE'!$B$10:$AI$39,3,FALSE)</f>
        <v>#N/A</v>
      </c>
      <c r="I94" s="108" t="e">
        <f>VLOOKUP(G92,'POINTS SCORE'!$B$39:$AI$78,3,FALSE)</f>
        <v>#N/A</v>
      </c>
      <c r="J94" s="110">
        <v>2</v>
      </c>
      <c r="K94" s="192"/>
      <c r="L94" s="108" t="e">
        <f>VLOOKUP(K92,'POINTS SCORE'!$B$10:$AI$39,3,FALSE)</f>
        <v>#N/A</v>
      </c>
      <c r="M94" s="108" t="e">
        <f>VLOOKUP(K92,'POINTS SCORE'!$B$39:$AI$78,3,FALSE)</f>
        <v>#N/A</v>
      </c>
      <c r="N94" s="110">
        <v>2</v>
      </c>
      <c r="O94" s="192"/>
      <c r="P94" s="99" t="e">
        <f>VLOOKUP(O92,'POINTS SCORE'!$B$10:$AI$39,3,FALSE)</f>
        <v>#N/A</v>
      </c>
      <c r="Q94" s="99" t="e">
        <f>VLOOKUP(O92,'POINTS SCORE'!$B$39:$AI$78,3,FALSE)</f>
        <v>#N/A</v>
      </c>
      <c r="R94" s="102">
        <v>2</v>
      </c>
      <c r="S94" s="192"/>
      <c r="T94" s="99" t="e">
        <f>VLOOKUP(S92,'POINTS SCORE'!$B$10:$AI$39,3,FALSE)</f>
        <v>#N/A</v>
      </c>
      <c r="U94" s="99" t="e">
        <f>VLOOKUP(S92,'POINTS SCORE'!$B$39:$AI$78,3,FALSE)</f>
        <v>#N/A</v>
      </c>
      <c r="V94" s="102">
        <v>2</v>
      </c>
      <c r="W94" s="210"/>
      <c r="X94" s="210" t="e">
        <f>VLOOKUP(W92,'POINTS SCORE'!$B$10:$AI$39,3,FALSE)</f>
        <v>#N/A</v>
      </c>
      <c r="Y94" s="103" t="e">
        <f>VLOOKUP(W92,'POINTS SCORE'!$B$39:$AI$78,3,FALSE)</f>
        <v>#N/A</v>
      </c>
    </row>
    <row r="95" spans="2:25">
      <c r="B95" s="102">
        <v>3</v>
      </c>
      <c r="C95" s="192" t="s">
        <v>114</v>
      </c>
      <c r="D95" s="99">
        <f>VLOOKUP(C92,'POINTS SCORE'!$B$10:$AI$39,4,FALSE)</f>
        <v>25</v>
      </c>
      <c r="E95" s="108">
        <f>VLOOKUP(C92,'POINTS SCORE'!$B$39:$AI$78,4,FALSE)</f>
        <v>38</v>
      </c>
      <c r="F95" s="110">
        <v>3</v>
      </c>
      <c r="G95" s="192"/>
      <c r="H95" s="108" t="e">
        <f>VLOOKUP(G92,'POINTS SCORE'!$B$10:$AI$39,4,FALSE)</f>
        <v>#N/A</v>
      </c>
      <c r="I95" s="108" t="e">
        <f>VLOOKUP(G92,'POINTS SCORE'!$B$39:$AI$78,4,FALSE)</f>
        <v>#N/A</v>
      </c>
      <c r="J95" s="110">
        <v>3</v>
      </c>
      <c r="K95" s="192"/>
      <c r="L95" s="108" t="e">
        <f>VLOOKUP(K92,'POINTS SCORE'!$B$10:$AI$39,4,FALSE)</f>
        <v>#N/A</v>
      </c>
      <c r="M95" s="108" t="e">
        <f>VLOOKUP(K92,'POINTS SCORE'!$B$39:$AI$78,4,FALSE)</f>
        <v>#N/A</v>
      </c>
      <c r="N95" s="110">
        <v>3</v>
      </c>
      <c r="O95" s="192"/>
      <c r="P95" s="99" t="e">
        <f>VLOOKUP(O92,'POINTS SCORE'!$B$10:$AI$39,4,FALSE)</f>
        <v>#N/A</v>
      </c>
      <c r="Q95" s="99" t="e">
        <f>VLOOKUP(O92,'POINTS SCORE'!$B$39:$AI$78,4,FALSE)</f>
        <v>#N/A</v>
      </c>
      <c r="R95" s="102">
        <v>3</v>
      </c>
      <c r="S95" s="192"/>
      <c r="T95" s="99" t="e">
        <f>VLOOKUP(S92,'POINTS SCORE'!$B$10:$AI$39,4,FALSE)</f>
        <v>#N/A</v>
      </c>
      <c r="U95" s="99" t="e">
        <f>VLOOKUP(S92,'POINTS SCORE'!$B$39:$AI$78,4,FALSE)</f>
        <v>#N/A</v>
      </c>
      <c r="V95" s="102">
        <v>3</v>
      </c>
      <c r="W95" s="210"/>
      <c r="X95" s="210" t="e">
        <f>VLOOKUP(W92,'POINTS SCORE'!$B$10:$AI$39,4,FALSE)</f>
        <v>#N/A</v>
      </c>
      <c r="Y95" s="103" t="e">
        <f>VLOOKUP(W92,'POINTS SCORE'!$B$39:$AI$78,4,FALSE)</f>
        <v>#N/A</v>
      </c>
    </row>
    <row r="96" spans="2:25">
      <c r="B96" s="102">
        <v>4</v>
      </c>
      <c r="C96" s="192" t="s">
        <v>217</v>
      </c>
      <c r="D96" s="99">
        <f>VLOOKUP(C92,'POINTS SCORE'!$B$10:$AI$39,5,FALSE)</f>
        <v>21</v>
      </c>
      <c r="E96" s="108">
        <f>VLOOKUP(C92,'POINTS SCORE'!$B$39:$AI$78,5,FALSE)</f>
        <v>37</v>
      </c>
      <c r="F96" s="110">
        <v>4</v>
      </c>
      <c r="G96" s="192"/>
      <c r="H96" s="108" t="e">
        <f>VLOOKUP(G92,'POINTS SCORE'!$B$10:$AI$39,5,FALSE)</f>
        <v>#N/A</v>
      </c>
      <c r="I96" s="108" t="e">
        <f>VLOOKUP(G92,'POINTS SCORE'!$B$39:$AI$78,5,FALSE)</f>
        <v>#N/A</v>
      </c>
      <c r="J96" s="110">
        <v>4</v>
      </c>
      <c r="K96" s="192"/>
      <c r="L96" s="108" t="e">
        <f>VLOOKUP(K92,'POINTS SCORE'!$B$10:$AI$39,5,FALSE)</f>
        <v>#N/A</v>
      </c>
      <c r="M96" s="108" t="e">
        <f>VLOOKUP(K92,'POINTS SCORE'!$B$39:$AI$78,5,FALSE)</f>
        <v>#N/A</v>
      </c>
      <c r="N96" s="110">
        <v>4</v>
      </c>
      <c r="O96" s="192"/>
      <c r="P96" s="99" t="e">
        <f>VLOOKUP(O92,'POINTS SCORE'!$B$10:$AI$39,5,FALSE)</f>
        <v>#N/A</v>
      </c>
      <c r="Q96" s="99" t="e">
        <f>VLOOKUP(O92,'POINTS SCORE'!$B$39:$AI$78,5,FALSE)</f>
        <v>#N/A</v>
      </c>
      <c r="R96" s="102">
        <v>4</v>
      </c>
      <c r="S96" s="192"/>
      <c r="T96" s="99" t="e">
        <f>VLOOKUP(S92,'POINTS SCORE'!$B$10:$AI$39,5,FALSE)</f>
        <v>#N/A</v>
      </c>
      <c r="U96" s="99" t="e">
        <f>VLOOKUP(S92,'POINTS SCORE'!$B$39:$AI$78,5,FALSE)</f>
        <v>#N/A</v>
      </c>
      <c r="V96" s="102">
        <v>4</v>
      </c>
      <c r="W96" s="210"/>
      <c r="X96" s="210" t="e">
        <f>VLOOKUP(W92,'POINTS SCORE'!$B$10:$AI$39,5,FALSE)</f>
        <v>#N/A</v>
      </c>
      <c r="Y96" s="103" t="e">
        <f>VLOOKUP(W92,'POINTS SCORE'!$B$39:$AI$78,5,FALSE)</f>
        <v>#N/A</v>
      </c>
    </row>
    <row r="97" spans="2:25">
      <c r="B97" s="102">
        <v>5</v>
      </c>
      <c r="C97" s="192" t="s">
        <v>115</v>
      </c>
      <c r="D97" s="99">
        <f>VLOOKUP(C92,'POINTS SCORE'!$B$10:$AI$39,6,FALSE)</f>
        <v>18</v>
      </c>
      <c r="E97" s="108">
        <f>VLOOKUP(C92,'POINTS SCORE'!$B$39:$AI$78,6,FALSE)</f>
        <v>36</v>
      </c>
      <c r="F97" s="110">
        <v>5</v>
      </c>
      <c r="G97" s="192"/>
      <c r="H97" s="108" t="e">
        <f>VLOOKUP(G92,'POINTS SCORE'!$B$10:$AI$39,6,FALSE)</f>
        <v>#N/A</v>
      </c>
      <c r="I97" s="108" t="e">
        <f>VLOOKUP(G92,'POINTS SCORE'!$B$39:$AI$78,6,FALSE)</f>
        <v>#N/A</v>
      </c>
      <c r="J97" s="110">
        <v>5</v>
      </c>
      <c r="K97" s="192"/>
      <c r="L97" s="108" t="e">
        <f>VLOOKUP(K92,'POINTS SCORE'!$B$10:$AI$39,6,FALSE)</f>
        <v>#N/A</v>
      </c>
      <c r="M97" s="108" t="e">
        <f>VLOOKUP(K92,'POINTS SCORE'!$B$39:$AI$78,6,FALSE)</f>
        <v>#N/A</v>
      </c>
      <c r="N97" s="110">
        <v>5</v>
      </c>
      <c r="O97" s="192"/>
      <c r="P97" s="99" t="e">
        <f>VLOOKUP(O92,'POINTS SCORE'!$B$10:$AI$39,6,FALSE)</f>
        <v>#N/A</v>
      </c>
      <c r="Q97" s="99" t="e">
        <f>VLOOKUP(O92,'POINTS SCORE'!$B$39:$AI$78,6,FALSE)</f>
        <v>#N/A</v>
      </c>
      <c r="R97" s="102">
        <v>5</v>
      </c>
      <c r="S97" s="192"/>
      <c r="T97" s="99" t="e">
        <f>VLOOKUP(S92,'POINTS SCORE'!$B$10:$AI$39,6,FALSE)</f>
        <v>#N/A</v>
      </c>
      <c r="U97" s="99" t="e">
        <f>VLOOKUP(S92,'POINTS SCORE'!$B$39:$AI$78,6,FALSE)</f>
        <v>#N/A</v>
      </c>
      <c r="V97" s="102">
        <v>5</v>
      </c>
      <c r="W97" s="210"/>
      <c r="X97" s="210" t="e">
        <f>VLOOKUP(W92,'POINTS SCORE'!$B$10:$AI$39,6,FALSE)</f>
        <v>#N/A</v>
      </c>
      <c r="Y97" s="103" t="e">
        <f>VLOOKUP(W92,'POINTS SCORE'!$B$39:$AI$78,6,FALSE)</f>
        <v>#N/A</v>
      </c>
    </row>
    <row r="98" spans="2:25">
      <c r="B98" s="102">
        <v>6</v>
      </c>
      <c r="C98" s="192" t="s">
        <v>218</v>
      </c>
      <c r="D98" s="99">
        <f>VLOOKUP(C92,'POINTS SCORE'!$B$10:$AI$39,7,FALSE)</f>
        <v>17</v>
      </c>
      <c r="E98" s="108">
        <f>VLOOKUP(C92,'POINTS SCORE'!$B$39:$AI$78,7,FALSE)</f>
        <v>35</v>
      </c>
      <c r="F98" s="110">
        <v>6</v>
      </c>
      <c r="G98" s="192"/>
      <c r="H98" s="108" t="e">
        <f>VLOOKUP(G92,'POINTS SCORE'!$B$10:$AI$39,7,FALSE)</f>
        <v>#N/A</v>
      </c>
      <c r="I98" s="108" t="e">
        <f>VLOOKUP(G92,'POINTS SCORE'!$B$39:$AI$78,7,FALSE)</f>
        <v>#N/A</v>
      </c>
      <c r="J98" s="110">
        <v>6</v>
      </c>
      <c r="K98" s="192"/>
      <c r="L98" s="108" t="e">
        <f>VLOOKUP(K92,'POINTS SCORE'!$B$10:$AI$39,7,FALSE)</f>
        <v>#N/A</v>
      </c>
      <c r="M98" s="108" t="e">
        <f>VLOOKUP(K92,'POINTS SCORE'!$B$39:$AI$78,7,FALSE)</f>
        <v>#N/A</v>
      </c>
      <c r="N98" s="110">
        <v>6</v>
      </c>
      <c r="O98" s="192"/>
      <c r="P98" s="99" t="e">
        <f>VLOOKUP(O92,'POINTS SCORE'!$B$10:$AI$39,7,FALSE)</f>
        <v>#N/A</v>
      </c>
      <c r="Q98" s="99" t="e">
        <f>VLOOKUP(O92,'POINTS SCORE'!$B$39:$AI$78,7,FALSE)</f>
        <v>#N/A</v>
      </c>
      <c r="R98" s="102">
        <v>6</v>
      </c>
      <c r="S98" s="192"/>
      <c r="T98" s="99" t="e">
        <f>VLOOKUP(S92,'POINTS SCORE'!$B$10:$AI$39,7,FALSE)</f>
        <v>#N/A</v>
      </c>
      <c r="U98" s="99" t="e">
        <f>VLOOKUP(S92,'POINTS SCORE'!$B$39:$AI$78,7,FALSE)</f>
        <v>#N/A</v>
      </c>
      <c r="V98" s="102">
        <v>6</v>
      </c>
      <c r="W98" s="210"/>
      <c r="X98" s="210" t="e">
        <f>VLOOKUP(W92,'POINTS SCORE'!$B$10:$AI$39,7,FALSE)</f>
        <v>#N/A</v>
      </c>
      <c r="Y98" s="103" t="e">
        <f>VLOOKUP(W92,'POINTS SCORE'!$B$39:$AI$78,7,FALSE)</f>
        <v>#N/A</v>
      </c>
    </row>
    <row r="99" spans="2:25">
      <c r="B99" s="102">
        <v>7</v>
      </c>
      <c r="C99" s="191" t="s">
        <v>219</v>
      </c>
      <c r="D99" s="99">
        <f>VLOOKUP(C92,'POINTS SCORE'!$B$10:$AI$39,8,FALSE)</f>
        <v>16</v>
      </c>
      <c r="E99" s="108">
        <f>VLOOKUP(C92,'POINTS SCORE'!$B$39:$AI$78,8,FALSE)</f>
        <v>34</v>
      </c>
      <c r="F99" s="110">
        <v>7</v>
      </c>
      <c r="G99" s="191"/>
      <c r="H99" s="108" t="e">
        <f>VLOOKUP(G92,'POINTS SCORE'!$B$10:$AI$39,8,FALSE)</f>
        <v>#N/A</v>
      </c>
      <c r="I99" s="108" t="e">
        <f>VLOOKUP(G92,'POINTS SCORE'!$B$39:$AI$78,8,FALSE)</f>
        <v>#N/A</v>
      </c>
      <c r="J99" s="110">
        <v>7</v>
      </c>
      <c r="K99" s="191"/>
      <c r="L99" s="108" t="e">
        <f>VLOOKUP(K92,'POINTS SCORE'!$B$10:$AI$39,8,FALSE)</f>
        <v>#N/A</v>
      </c>
      <c r="M99" s="108" t="e">
        <f>VLOOKUP(K92,'POINTS SCORE'!$B$39:$AI$78,8,FALSE)</f>
        <v>#N/A</v>
      </c>
      <c r="N99" s="110">
        <v>7</v>
      </c>
      <c r="O99" s="191"/>
      <c r="P99" s="99" t="e">
        <f>VLOOKUP(O92,'POINTS SCORE'!$B$10:$AI$39,8,FALSE)</f>
        <v>#N/A</v>
      </c>
      <c r="Q99" s="99" t="e">
        <f>VLOOKUP(O92,'POINTS SCORE'!$B$39:$AI$78,8,FALSE)</f>
        <v>#N/A</v>
      </c>
      <c r="R99" s="102">
        <v>7</v>
      </c>
      <c r="S99" s="191"/>
      <c r="T99" s="99" t="e">
        <f>VLOOKUP(S92,'POINTS SCORE'!$B$10:$AI$39,8,FALSE)</f>
        <v>#N/A</v>
      </c>
      <c r="U99" s="99" t="e">
        <f>VLOOKUP(S92,'POINTS SCORE'!$B$39:$AI$78,8,FALSE)</f>
        <v>#N/A</v>
      </c>
      <c r="V99" s="102">
        <v>7</v>
      </c>
      <c r="W99" s="209"/>
      <c r="X99" s="210" t="e">
        <f>VLOOKUP(W92,'POINTS SCORE'!$B$10:$AI$39,8,FALSE)</f>
        <v>#N/A</v>
      </c>
      <c r="Y99" s="103" t="e">
        <f>VLOOKUP(W92,'POINTS SCORE'!$B$39:$AI$78,8,FALSE)</f>
        <v>#N/A</v>
      </c>
    </row>
    <row r="100" spans="2:25">
      <c r="B100" s="102">
        <v>8</v>
      </c>
      <c r="C100" s="191"/>
      <c r="D100" s="99">
        <f>VLOOKUP(C92,'POINTS SCORE'!$B$10:$AI$39,9,FALSE)</f>
        <v>0</v>
      </c>
      <c r="E100" s="108">
        <f>VLOOKUP(C92,'POINTS SCORE'!$B$39:$AI$78,9,FALSE)</f>
        <v>0</v>
      </c>
      <c r="F100" s="110">
        <v>8</v>
      </c>
      <c r="G100" s="191"/>
      <c r="H100" s="108" t="e">
        <f>VLOOKUP(G92,'POINTS SCORE'!$B$10:$AI$39,9,FALSE)</f>
        <v>#N/A</v>
      </c>
      <c r="I100" s="108" t="e">
        <f>VLOOKUP(G92,'POINTS SCORE'!$B$39:$AI$78,9,FALSE)</f>
        <v>#N/A</v>
      </c>
      <c r="J100" s="110">
        <v>8</v>
      </c>
      <c r="K100" s="191"/>
      <c r="L100" s="108" t="e">
        <f>VLOOKUP(K92,'POINTS SCORE'!$B$10:$AI$39,9,FALSE)</f>
        <v>#N/A</v>
      </c>
      <c r="M100" s="108" t="e">
        <f>VLOOKUP(K92,'POINTS SCORE'!$B$39:$AI$78,9,FALSE)</f>
        <v>#N/A</v>
      </c>
      <c r="N100" s="110">
        <v>8</v>
      </c>
      <c r="O100" s="191"/>
      <c r="P100" s="99" t="e">
        <f>VLOOKUP(O92,'POINTS SCORE'!$B$10:$AI$39,9,FALSE)</f>
        <v>#N/A</v>
      </c>
      <c r="Q100" s="99" t="e">
        <f>VLOOKUP(O92,'POINTS SCORE'!$B$39:$AI$78,9,FALSE)</f>
        <v>#N/A</v>
      </c>
      <c r="R100" s="102">
        <v>8</v>
      </c>
      <c r="S100" s="191"/>
      <c r="T100" s="99" t="e">
        <f>VLOOKUP(S92,'POINTS SCORE'!$B$10:$AI$39,9,FALSE)</f>
        <v>#N/A</v>
      </c>
      <c r="U100" s="99" t="e">
        <f>VLOOKUP(S92,'POINTS SCORE'!$B$39:$AI$78,9,FALSE)</f>
        <v>#N/A</v>
      </c>
      <c r="V100" s="102">
        <v>8</v>
      </c>
      <c r="W100" s="209"/>
      <c r="X100" s="210" t="e">
        <f>VLOOKUP(W92,'POINTS SCORE'!$B$10:$AI$39,9,FALSE)</f>
        <v>#N/A</v>
      </c>
      <c r="Y100" s="103" t="e">
        <f>VLOOKUP(W92,'POINTS SCORE'!$B$39:$AI$78,9,FALSE)</f>
        <v>#N/A</v>
      </c>
    </row>
    <row r="101" spans="2:25">
      <c r="B101" s="102">
        <v>9</v>
      </c>
      <c r="C101" s="191"/>
      <c r="D101" s="99">
        <f>VLOOKUP(C92,'POINTS SCORE'!$B$10:$AI$39,10,FALSE)</f>
        <v>0</v>
      </c>
      <c r="E101" s="108">
        <f>VLOOKUP(C92,'POINTS SCORE'!$B$39:$AI$78,10,FALSE)</f>
        <v>0</v>
      </c>
      <c r="F101" s="110">
        <v>9</v>
      </c>
      <c r="G101" s="191"/>
      <c r="H101" s="108" t="e">
        <f>VLOOKUP(G92,'POINTS SCORE'!$B$10:$AI$39,10,FALSE)</f>
        <v>#N/A</v>
      </c>
      <c r="I101" s="108" t="e">
        <f>VLOOKUP(G92,'POINTS SCORE'!$B$39:$AI$78,10,FALSE)</f>
        <v>#N/A</v>
      </c>
      <c r="J101" s="110">
        <v>9</v>
      </c>
      <c r="K101" s="191"/>
      <c r="L101" s="108" t="e">
        <f>VLOOKUP(K92,'POINTS SCORE'!$B$10:$AI$39,10,FALSE)</f>
        <v>#N/A</v>
      </c>
      <c r="M101" s="108" t="e">
        <f>VLOOKUP(K92,'POINTS SCORE'!$B$39:$AI$78,10,FALSE)</f>
        <v>#N/A</v>
      </c>
      <c r="N101" s="110">
        <v>9</v>
      </c>
      <c r="O101" s="191"/>
      <c r="P101" s="99" t="e">
        <f>VLOOKUP(O92,'POINTS SCORE'!$B$10:$AI$39,10,FALSE)</f>
        <v>#N/A</v>
      </c>
      <c r="Q101" s="99" t="e">
        <f>VLOOKUP(O92,'POINTS SCORE'!$B$39:$AI$78,10,FALSE)</f>
        <v>#N/A</v>
      </c>
      <c r="R101" s="102">
        <v>9</v>
      </c>
      <c r="S101" s="191"/>
      <c r="T101" s="99" t="e">
        <f>VLOOKUP(S92,'POINTS SCORE'!$B$10:$AI$39,10,FALSE)</f>
        <v>#N/A</v>
      </c>
      <c r="U101" s="99" t="e">
        <f>VLOOKUP(S92,'POINTS SCORE'!$B$39:$AI$78,10,FALSE)</f>
        <v>#N/A</v>
      </c>
      <c r="V101" s="102">
        <v>9</v>
      </c>
      <c r="W101" s="209"/>
      <c r="X101" s="210" t="e">
        <f>VLOOKUP(W92,'POINTS SCORE'!$B$10:$AI$39,10,FALSE)</f>
        <v>#N/A</v>
      </c>
      <c r="Y101" s="103" t="e">
        <f>VLOOKUP(W92,'POINTS SCORE'!$B$39:$AI$78,10,FALSE)</f>
        <v>#N/A</v>
      </c>
    </row>
    <row r="102" spans="2:25">
      <c r="B102" s="102">
        <v>10</v>
      </c>
      <c r="C102" s="191"/>
      <c r="D102" s="99">
        <f>VLOOKUP(C92,'POINTS SCORE'!$B$10:$AI$39,11,FALSE)</f>
        <v>0</v>
      </c>
      <c r="E102" s="108">
        <f>VLOOKUP(C92,'POINTS SCORE'!$B$39:$AI$78,11,FALSE)</f>
        <v>0</v>
      </c>
      <c r="F102" s="110">
        <v>10</v>
      </c>
      <c r="G102" s="191"/>
      <c r="H102" s="108" t="e">
        <f>VLOOKUP(G92,'POINTS SCORE'!$B$10:$AI$39,11,FALSE)</f>
        <v>#N/A</v>
      </c>
      <c r="I102" s="108" t="e">
        <f>VLOOKUP(G92,'POINTS SCORE'!$B$39:$AI$78,11,FALSE)</f>
        <v>#N/A</v>
      </c>
      <c r="J102" s="110">
        <v>10</v>
      </c>
      <c r="K102" s="191"/>
      <c r="L102" s="108" t="e">
        <f>VLOOKUP(K92,'POINTS SCORE'!$B$10:$AI$39,11,FALSE)</f>
        <v>#N/A</v>
      </c>
      <c r="M102" s="108" t="e">
        <f>VLOOKUP(K92,'POINTS SCORE'!$B$39:$AI$78,11,FALSE)</f>
        <v>#N/A</v>
      </c>
      <c r="N102" s="110">
        <v>10</v>
      </c>
      <c r="O102" s="191"/>
      <c r="P102" s="99" t="e">
        <f>VLOOKUP(O92,'POINTS SCORE'!$B$10:$AI$39,11,FALSE)</f>
        <v>#N/A</v>
      </c>
      <c r="Q102" s="99" t="e">
        <f>VLOOKUP(O92,'POINTS SCORE'!$B$39:$AI$78,11,FALSE)</f>
        <v>#N/A</v>
      </c>
      <c r="R102" s="102">
        <v>10</v>
      </c>
      <c r="S102" s="191"/>
      <c r="T102" s="99" t="e">
        <f>VLOOKUP(S92,'POINTS SCORE'!$B$10:$AI$39,11,FALSE)</f>
        <v>#N/A</v>
      </c>
      <c r="U102" s="99" t="e">
        <f>VLOOKUP(S92,'POINTS SCORE'!$B$39:$AI$78,11,FALSE)</f>
        <v>#N/A</v>
      </c>
      <c r="V102" s="102">
        <v>10</v>
      </c>
      <c r="W102" s="209"/>
      <c r="X102" s="210" t="e">
        <f>VLOOKUP(W92,'POINTS SCORE'!$B$10:$AI$39,11,FALSE)</f>
        <v>#N/A</v>
      </c>
      <c r="Y102" s="103" t="e">
        <f>VLOOKUP(W92,'POINTS SCORE'!$B$39:$AI$78,11,FALSE)</f>
        <v>#N/A</v>
      </c>
    </row>
    <row r="103" spans="2:25">
      <c r="B103" s="102">
        <v>11</v>
      </c>
      <c r="C103" s="191"/>
      <c r="D103" s="99">
        <f>VLOOKUP(C92,'POINTS SCORE'!$B$10:$AI$39,12,FALSE)</f>
        <v>0</v>
      </c>
      <c r="E103" s="108">
        <f>VLOOKUP(C92,'POINTS SCORE'!$B$39:$AI$78,12,FALSE)</f>
        <v>0</v>
      </c>
      <c r="F103" s="110">
        <v>11</v>
      </c>
      <c r="G103" s="191"/>
      <c r="H103" s="108" t="e">
        <f>VLOOKUP(G92,'POINTS SCORE'!$B$10:$AI$39,12,FALSE)</f>
        <v>#N/A</v>
      </c>
      <c r="I103" s="108" t="e">
        <f>VLOOKUP(G92,'POINTS SCORE'!$B$39:$AI$78,12,FALSE)</f>
        <v>#N/A</v>
      </c>
      <c r="J103" s="110">
        <v>11</v>
      </c>
      <c r="K103" s="191"/>
      <c r="L103" s="108" t="e">
        <f>VLOOKUP(K92,'POINTS SCORE'!$B$10:$AI$39,12,FALSE)</f>
        <v>#N/A</v>
      </c>
      <c r="M103" s="108" t="e">
        <f>VLOOKUP(K92,'POINTS SCORE'!$B$39:$AI$78,12,FALSE)</f>
        <v>#N/A</v>
      </c>
      <c r="N103" s="110">
        <v>11</v>
      </c>
      <c r="O103" s="191"/>
      <c r="P103" s="99" t="e">
        <f>VLOOKUP(O92,'POINTS SCORE'!$B$10:$AI$39,12,FALSE)</f>
        <v>#N/A</v>
      </c>
      <c r="Q103" s="99" t="e">
        <f>VLOOKUP(O92,'POINTS SCORE'!$B$39:$AI$78,12,FALSE)</f>
        <v>#N/A</v>
      </c>
      <c r="R103" s="102">
        <v>11</v>
      </c>
      <c r="S103" s="191"/>
      <c r="T103" s="99" t="e">
        <f>VLOOKUP(S92,'POINTS SCORE'!$B$10:$AI$39,12,FALSE)</f>
        <v>#N/A</v>
      </c>
      <c r="U103" s="99" t="e">
        <f>VLOOKUP(S92,'POINTS SCORE'!$B$39:$AI$78,12,FALSE)</f>
        <v>#N/A</v>
      </c>
      <c r="V103" s="102">
        <v>11</v>
      </c>
      <c r="W103" s="209"/>
      <c r="X103" s="210" t="e">
        <f>VLOOKUP(W92,'POINTS SCORE'!$B$10:$AI$39,12,FALSE)</f>
        <v>#N/A</v>
      </c>
      <c r="Y103" s="103" t="e">
        <f>VLOOKUP(W92,'POINTS SCORE'!$B$39:$AI$78,12,FALSE)</f>
        <v>#N/A</v>
      </c>
    </row>
    <row r="104" spans="2:25">
      <c r="B104" s="102">
        <v>12</v>
      </c>
      <c r="C104" s="191"/>
      <c r="D104" s="99">
        <f>VLOOKUP(C92,'POINTS SCORE'!$B$10:$AI$39,13,FALSE)</f>
        <v>0</v>
      </c>
      <c r="E104" s="108">
        <f>VLOOKUP(C92,'POINTS SCORE'!$B$39:$AI$78,13,FALSE)</f>
        <v>0</v>
      </c>
      <c r="F104" s="110">
        <v>12</v>
      </c>
      <c r="G104" s="191"/>
      <c r="H104" s="108" t="e">
        <f>VLOOKUP(G92,'POINTS SCORE'!$B$10:$AI$39,13,FALSE)</f>
        <v>#N/A</v>
      </c>
      <c r="I104" s="108" t="e">
        <f>VLOOKUP(G92,'POINTS SCORE'!$B$39:$AI$78,13,FALSE)</f>
        <v>#N/A</v>
      </c>
      <c r="J104" s="110">
        <v>12</v>
      </c>
      <c r="K104" s="191"/>
      <c r="L104" s="108" t="e">
        <f>VLOOKUP(K92,'POINTS SCORE'!$B$10:$AI$39,13,FALSE)</f>
        <v>#N/A</v>
      </c>
      <c r="M104" s="108" t="e">
        <f>VLOOKUP(K92,'POINTS SCORE'!$B$39:$AI$78,13,FALSE)</f>
        <v>#N/A</v>
      </c>
      <c r="N104" s="110">
        <v>12</v>
      </c>
      <c r="O104" s="191"/>
      <c r="P104" s="99" t="e">
        <f>VLOOKUP(O92,'POINTS SCORE'!$B$10:$AI$39,13,FALSE)</f>
        <v>#N/A</v>
      </c>
      <c r="Q104" s="99" t="e">
        <f>VLOOKUP(O92,'POINTS SCORE'!$B$39:$AI$78,13,FALSE)</f>
        <v>#N/A</v>
      </c>
      <c r="R104" s="102">
        <v>12</v>
      </c>
      <c r="S104" s="191"/>
      <c r="T104" s="99" t="e">
        <f>VLOOKUP(S92,'POINTS SCORE'!$B$10:$AI$39,13,FALSE)</f>
        <v>#N/A</v>
      </c>
      <c r="U104" s="99" t="e">
        <f>VLOOKUP(S92,'POINTS SCORE'!$B$39:$AI$78,13,FALSE)</f>
        <v>#N/A</v>
      </c>
      <c r="V104" s="102">
        <v>12</v>
      </c>
      <c r="W104" s="209"/>
      <c r="X104" s="210" t="e">
        <f>VLOOKUP(W92,'POINTS SCORE'!$B$10:$AI$39,13,FALSE)</f>
        <v>#N/A</v>
      </c>
      <c r="Y104" s="103" t="e">
        <f>VLOOKUP(W92,'POINTS SCORE'!$B$39:$AI$78,13,FALSE)</f>
        <v>#N/A</v>
      </c>
    </row>
    <row r="105" spans="2:25">
      <c r="B105" s="102">
        <v>13</v>
      </c>
      <c r="C105" s="191"/>
      <c r="D105" s="99">
        <f>VLOOKUP(C92,'POINTS SCORE'!$B$10:$AI$39,14,FALSE)</f>
        <v>0</v>
      </c>
      <c r="E105" s="108">
        <f>VLOOKUP(C92,'POINTS SCORE'!$B$39:$AI$78,14,FALSE)</f>
        <v>0</v>
      </c>
      <c r="F105" s="110">
        <v>13</v>
      </c>
      <c r="G105" s="191"/>
      <c r="H105" s="108" t="e">
        <f>VLOOKUP(G92,'POINTS SCORE'!$B$10:$AI$39,14,FALSE)</f>
        <v>#N/A</v>
      </c>
      <c r="I105" s="108" t="e">
        <f>VLOOKUP(G92,'POINTS SCORE'!$B$39:$AI$78,14,FALSE)</f>
        <v>#N/A</v>
      </c>
      <c r="J105" s="110">
        <v>13</v>
      </c>
      <c r="K105" s="191"/>
      <c r="L105" s="108" t="e">
        <f>VLOOKUP(K92,'POINTS SCORE'!$B$10:$AI$39,14,FALSE)</f>
        <v>#N/A</v>
      </c>
      <c r="M105" s="108" t="e">
        <f>VLOOKUP(K92,'POINTS SCORE'!$B$39:$AI$78,14,FALSE)</f>
        <v>#N/A</v>
      </c>
      <c r="N105" s="110">
        <v>13</v>
      </c>
      <c r="O105" s="191"/>
      <c r="P105" s="99" t="e">
        <f>VLOOKUP(O92,'POINTS SCORE'!$B$10:$AI$39,14,FALSE)</f>
        <v>#N/A</v>
      </c>
      <c r="Q105" s="99" t="e">
        <f>VLOOKUP(O92,'POINTS SCORE'!$B$39:$AI$78,14,FALSE)</f>
        <v>#N/A</v>
      </c>
      <c r="R105" s="102">
        <v>13</v>
      </c>
      <c r="S105" s="191"/>
      <c r="T105" s="99" t="e">
        <f>VLOOKUP(S92,'POINTS SCORE'!$B$10:$AI$39,14,FALSE)</f>
        <v>#N/A</v>
      </c>
      <c r="U105" s="99" t="e">
        <f>VLOOKUP(S92,'POINTS SCORE'!$B$39:$AI$78,14,FALSE)</f>
        <v>#N/A</v>
      </c>
      <c r="V105" s="102">
        <v>13</v>
      </c>
      <c r="W105" s="209"/>
      <c r="X105" s="210" t="e">
        <f>VLOOKUP(W92,'POINTS SCORE'!$B$10:$AI$39,14,FALSE)</f>
        <v>#N/A</v>
      </c>
      <c r="Y105" s="103" t="e">
        <f>VLOOKUP(W92,'POINTS SCORE'!$B$39:$AI$78,14,FALSE)</f>
        <v>#N/A</v>
      </c>
    </row>
    <row r="106" spans="2:25">
      <c r="B106" s="102">
        <v>14</v>
      </c>
      <c r="C106" s="191"/>
      <c r="D106" s="99">
        <f>VLOOKUP(C92,'POINTS SCORE'!$B$10:$AI$39,15,FALSE)</f>
        <v>0</v>
      </c>
      <c r="E106" s="108">
        <f>VLOOKUP(C92,'POINTS SCORE'!$B$39:$AI$78,15,FALSE)</f>
        <v>0</v>
      </c>
      <c r="F106" s="110">
        <v>14</v>
      </c>
      <c r="G106" s="191"/>
      <c r="H106" s="108" t="e">
        <f>VLOOKUP(G92,'POINTS SCORE'!$B$10:$AI$39,15,FALSE)</f>
        <v>#N/A</v>
      </c>
      <c r="I106" s="108" t="e">
        <f>VLOOKUP(G92,'POINTS SCORE'!$B$39:$AI$78,15,FALSE)</f>
        <v>#N/A</v>
      </c>
      <c r="J106" s="110">
        <v>14</v>
      </c>
      <c r="K106" s="191"/>
      <c r="L106" s="108" t="e">
        <f>VLOOKUP(K92,'POINTS SCORE'!$B$10:$AI$39,15,FALSE)</f>
        <v>#N/A</v>
      </c>
      <c r="M106" s="108" t="e">
        <f>VLOOKUP(K92,'POINTS SCORE'!$B$39:$AI$78,15,FALSE)</f>
        <v>#N/A</v>
      </c>
      <c r="N106" s="110">
        <v>14</v>
      </c>
      <c r="O106" s="191"/>
      <c r="P106" s="99" t="e">
        <f>VLOOKUP(O92,'POINTS SCORE'!$B$10:$AI$39,15,FALSE)</f>
        <v>#N/A</v>
      </c>
      <c r="Q106" s="99" t="e">
        <f>VLOOKUP(O92,'POINTS SCORE'!$B$39:$AI$78,15,FALSE)</f>
        <v>#N/A</v>
      </c>
      <c r="R106" s="102">
        <v>14</v>
      </c>
      <c r="S106" s="191"/>
      <c r="T106" s="99" t="e">
        <f>VLOOKUP(S92,'POINTS SCORE'!$B$10:$AI$39,15,FALSE)</f>
        <v>#N/A</v>
      </c>
      <c r="U106" s="99" t="e">
        <f>VLOOKUP(S92,'POINTS SCORE'!$B$39:$AI$78,15,FALSE)</f>
        <v>#N/A</v>
      </c>
      <c r="V106" s="102">
        <v>14</v>
      </c>
      <c r="W106" s="209"/>
      <c r="X106" s="210" t="e">
        <f>VLOOKUP(W92,'POINTS SCORE'!$B$10:$AI$39,15,FALSE)</f>
        <v>#N/A</v>
      </c>
      <c r="Y106" s="103" t="e">
        <f>VLOOKUP(W92,'POINTS SCORE'!$B$39:$AI$78,15,FALSE)</f>
        <v>#N/A</v>
      </c>
    </row>
    <row r="107" spans="2:25">
      <c r="B107" s="102">
        <v>15</v>
      </c>
      <c r="C107" s="191"/>
      <c r="D107" s="99">
        <f>VLOOKUP(C92,'POINTS SCORE'!$B$10:$AI$39,16,FALSE)</f>
        <v>0</v>
      </c>
      <c r="E107" s="108">
        <f>VLOOKUP(C92,'POINTS SCORE'!$B$39:$AI$78,16,FALSE)</f>
        <v>0</v>
      </c>
      <c r="F107" s="110">
        <v>15</v>
      </c>
      <c r="G107" s="191"/>
      <c r="H107" s="108" t="e">
        <f>VLOOKUP(G92,'POINTS SCORE'!$B$10:$AI$39,16,FALSE)</f>
        <v>#N/A</v>
      </c>
      <c r="I107" s="108" t="e">
        <f>VLOOKUP(G92,'POINTS SCORE'!$B$39:$AI$78,16,FALSE)</f>
        <v>#N/A</v>
      </c>
      <c r="J107" s="110">
        <v>15</v>
      </c>
      <c r="K107" s="191"/>
      <c r="L107" s="108" t="e">
        <f>VLOOKUP(K92,'POINTS SCORE'!$B$10:$AI$39,16,FALSE)</f>
        <v>#N/A</v>
      </c>
      <c r="M107" s="108" t="e">
        <f>VLOOKUP(K92,'POINTS SCORE'!$B$39:$AI$78,16,FALSE)</f>
        <v>#N/A</v>
      </c>
      <c r="N107" s="110">
        <v>15</v>
      </c>
      <c r="O107" s="191"/>
      <c r="P107" s="99" t="e">
        <f>VLOOKUP(O92,'POINTS SCORE'!$B$10:$AI$39,16,FALSE)</f>
        <v>#N/A</v>
      </c>
      <c r="Q107" s="99" t="e">
        <f>VLOOKUP(O92,'POINTS SCORE'!$B$39:$AI$78,16,FALSE)</f>
        <v>#N/A</v>
      </c>
      <c r="R107" s="102">
        <v>15</v>
      </c>
      <c r="S107" s="191"/>
      <c r="T107" s="99" t="e">
        <f>VLOOKUP(S92,'POINTS SCORE'!$B$10:$AI$39,16,FALSE)</f>
        <v>#N/A</v>
      </c>
      <c r="U107" s="99" t="e">
        <f>VLOOKUP(S92,'POINTS SCORE'!$B$39:$AI$78,16,FALSE)</f>
        <v>#N/A</v>
      </c>
      <c r="V107" s="102">
        <v>15</v>
      </c>
      <c r="W107" s="209"/>
      <c r="X107" s="210" t="e">
        <f>VLOOKUP(W92,'POINTS SCORE'!$B$10:$AI$39,16,FALSE)</f>
        <v>#N/A</v>
      </c>
      <c r="Y107" s="103" t="e">
        <f>VLOOKUP(W92,'POINTS SCORE'!$B$39:$AI$78,16,FALSE)</f>
        <v>#N/A</v>
      </c>
    </row>
    <row r="108" spans="2:25">
      <c r="B108" s="102">
        <v>16</v>
      </c>
      <c r="C108" s="191"/>
      <c r="D108" s="99">
        <f>VLOOKUP(C92,'POINTS SCORE'!$B$10:$AI$39,17,FALSE)</f>
        <v>0</v>
      </c>
      <c r="E108" s="108">
        <f>VLOOKUP(C92,'POINTS SCORE'!$B$39:$AI$78,17,FALSE)</f>
        <v>0</v>
      </c>
      <c r="F108" s="110">
        <v>16</v>
      </c>
      <c r="G108" s="191"/>
      <c r="H108" s="108" t="e">
        <f>VLOOKUP(G92,'POINTS SCORE'!$B$10:$AI$39,17,FALSE)</f>
        <v>#N/A</v>
      </c>
      <c r="I108" s="108" t="e">
        <f>VLOOKUP(G92,'POINTS SCORE'!$B$39:$AI$78,17,FALSE)</f>
        <v>#N/A</v>
      </c>
      <c r="J108" s="110">
        <v>16</v>
      </c>
      <c r="K108" s="191"/>
      <c r="L108" s="108" t="e">
        <f>VLOOKUP(K92,'POINTS SCORE'!$B$10:$AI$39,17,FALSE)</f>
        <v>#N/A</v>
      </c>
      <c r="M108" s="108" t="e">
        <f>VLOOKUP(K92,'POINTS SCORE'!$B$39:$AI$78,17,FALSE)</f>
        <v>#N/A</v>
      </c>
      <c r="N108" s="110">
        <v>16</v>
      </c>
      <c r="O108" s="191"/>
      <c r="P108" s="99" t="e">
        <f>VLOOKUP(O92,'POINTS SCORE'!$B$10:$AI$39,17,FALSE)</f>
        <v>#N/A</v>
      </c>
      <c r="Q108" s="99" t="e">
        <f>VLOOKUP(O92,'POINTS SCORE'!$B$39:$AI$78,17,FALSE)</f>
        <v>#N/A</v>
      </c>
      <c r="R108" s="102">
        <v>16</v>
      </c>
      <c r="S108" s="191"/>
      <c r="T108" s="99" t="e">
        <f>VLOOKUP(S92,'POINTS SCORE'!$B$10:$AI$39,17,FALSE)</f>
        <v>#N/A</v>
      </c>
      <c r="U108" s="99" t="e">
        <f>VLOOKUP(S92,'POINTS SCORE'!$B$39:$AI$78,17,FALSE)</f>
        <v>#N/A</v>
      </c>
      <c r="V108" s="102">
        <v>16</v>
      </c>
      <c r="W108" s="209"/>
      <c r="X108" s="210" t="e">
        <f>VLOOKUP(W92,'POINTS SCORE'!$B$10:$AI$39,17,FALSE)</f>
        <v>#N/A</v>
      </c>
      <c r="Y108" s="103" t="e">
        <f>VLOOKUP(W92,'POINTS SCORE'!$B$39:$AI$78,17,FALSE)</f>
        <v>#N/A</v>
      </c>
    </row>
    <row r="109" spans="2:25">
      <c r="B109" s="102">
        <v>17</v>
      </c>
      <c r="C109" s="191"/>
      <c r="D109" s="99">
        <f>VLOOKUP(C92,'POINTS SCORE'!$B$10:$AI$39,18,FALSE)</f>
        <v>0</v>
      </c>
      <c r="E109" s="108">
        <f>VLOOKUP(C92,'POINTS SCORE'!$B$39:$AI$78,18,FALSE)</f>
        <v>0</v>
      </c>
      <c r="F109" s="110">
        <v>17</v>
      </c>
      <c r="G109" s="191"/>
      <c r="H109" s="108" t="e">
        <f>VLOOKUP(G92,'POINTS SCORE'!$B$10:$AI$39,18,FALSE)</f>
        <v>#N/A</v>
      </c>
      <c r="I109" s="108" t="e">
        <f>VLOOKUP(G92,'POINTS SCORE'!$B$39:$AI$78,18,FALSE)</f>
        <v>#N/A</v>
      </c>
      <c r="J109" s="110">
        <v>17</v>
      </c>
      <c r="K109" s="191"/>
      <c r="L109" s="108" t="e">
        <f>VLOOKUP(K92,'POINTS SCORE'!$B$10:$AI$39,18,FALSE)</f>
        <v>#N/A</v>
      </c>
      <c r="M109" s="108" t="e">
        <f>VLOOKUP(K92,'POINTS SCORE'!$B$39:$AI$78,18,FALSE)</f>
        <v>#N/A</v>
      </c>
      <c r="N109" s="110">
        <v>17</v>
      </c>
      <c r="O109" s="191"/>
      <c r="P109" s="99" t="e">
        <f>VLOOKUP(O92,'POINTS SCORE'!$B$10:$AI$39,18,FALSE)</f>
        <v>#N/A</v>
      </c>
      <c r="Q109" s="99" t="e">
        <f>VLOOKUP(O92,'POINTS SCORE'!$B$39:$AI$78,18,FALSE)</f>
        <v>#N/A</v>
      </c>
      <c r="R109" s="102">
        <v>17</v>
      </c>
      <c r="S109" s="191"/>
      <c r="T109" s="99" t="e">
        <f>VLOOKUP(S92,'POINTS SCORE'!$B$10:$AI$39,18,FALSE)</f>
        <v>#N/A</v>
      </c>
      <c r="U109" s="99" t="e">
        <f>VLOOKUP(S92,'POINTS SCORE'!$B$39:$AI$78,18,FALSE)</f>
        <v>#N/A</v>
      </c>
      <c r="V109" s="102">
        <v>17</v>
      </c>
      <c r="W109" s="209"/>
      <c r="X109" s="210" t="e">
        <f>VLOOKUP(W92,'POINTS SCORE'!$B$10:$AI$39,18,FALSE)</f>
        <v>#N/A</v>
      </c>
      <c r="Y109" s="103" t="e">
        <f>VLOOKUP(W92,'POINTS SCORE'!$B$39:$AI$78,18,FALSE)</f>
        <v>#N/A</v>
      </c>
    </row>
    <row r="110" spans="2:25">
      <c r="B110" s="102">
        <v>18</v>
      </c>
      <c r="C110" s="191"/>
      <c r="D110" s="99">
        <f>VLOOKUP(C92,'POINTS SCORE'!$B$10:$AI$39,19,FALSE)</f>
        <v>0</v>
      </c>
      <c r="E110" s="108">
        <f>VLOOKUP(C92,'POINTS SCORE'!$B$39:$AI$78,19,FALSE)</f>
        <v>0</v>
      </c>
      <c r="F110" s="110">
        <v>18</v>
      </c>
      <c r="G110" s="191"/>
      <c r="H110" s="108" t="e">
        <f>VLOOKUP(G92,'POINTS SCORE'!$B$10:$AI$39,19,FALSE)</f>
        <v>#N/A</v>
      </c>
      <c r="I110" s="108" t="e">
        <f>VLOOKUP(G92,'POINTS SCORE'!$B$39:$AI$78,19,FALSE)</f>
        <v>#N/A</v>
      </c>
      <c r="J110" s="110">
        <v>18</v>
      </c>
      <c r="K110" s="191"/>
      <c r="L110" s="108" t="e">
        <f>VLOOKUP(K92,'POINTS SCORE'!$B$10:$AI$39,19,FALSE)</f>
        <v>#N/A</v>
      </c>
      <c r="M110" s="108" t="e">
        <f>VLOOKUP(K92,'POINTS SCORE'!$B$39:$AI$78,19,FALSE)</f>
        <v>#N/A</v>
      </c>
      <c r="N110" s="110">
        <v>18</v>
      </c>
      <c r="O110" s="191"/>
      <c r="P110" s="99" t="e">
        <f>VLOOKUP(O92,'POINTS SCORE'!$B$10:$AI$39,19,FALSE)</f>
        <v>#N/A</v>
      </c>
      <c r="Q110" s="99" t="e">
        <f>VLOOKUP(O92,'POINTS SCORE'!$B$39:$AI$78,19,FALSE)</f>
        <v>#N/A</v>
      </c>
      <c r="R110" s="102">
        <v>18</v>
      </c>
      <c r="S110" s="191"/>
      <c r="T110" s="99" t="e">
        <f>VLOOKUP(S92,'POINTS SCORE'!$B$10:$AI$39,19,FALSE)</f>
        <v>#N/A</v>
      </c>
      <c r="U110" s="99" t="e">
        <f>VLOOKUP(S92,'POINTS SCORE'!$B$39:$AI$78,19,FALSE)</f>
        <v>#N/A</v>
      </c>
      <c r="V110" s="102">
        <v>18</v>
      </c>
      <c r="W110" s="209"/>
      <c r="X110" s="210" t="e">
        <f>VLOOKUP(W92,'POINTS SCORE'!$B$10:$AI$39,19,FALSE)</f>
        <v>#N/A</v>
      </c>
      <c r="Y110" s="103" t="e">
        <f>VLOOKUP(W92,'POINTS SCORE'!$B$39:$AI$78,19,FALSE)</f>
        <v>#N/A</v>
      </c>
    </row>
    <row r="111" spans="2:25">
      <c r="B111" s="102">
        <v>19</v>
      </c>
      <c r="C111" s="191"/>
      <c r="D111" s="99">
        <f>VLOOKUP(C92,'POINTS SCORE'!$B$10:$AI$39,20,FALSE)</f>
        <v>0</v>
      </c>
      <c r="E111" s="108">
        <f>VLOOKUP(C92,'POINTS SCORE'!$B$39:$AI$78,20,FALSE)</f>
        <v>0</v>
      </c>
      <c r="F111" s="110">
        <v>19</v>
      </c>
      <c r="G111" s="191"/>
      <c r="H111" s="108" t="e">
        <f>VLOOKUP(G92,'POINTS SCORE'!$B$10:$AI$39,20,FALSE)</f>
        <v>#N/A</v>
      </c>
      <c r="I111" s="108" t="e">
        <f>VLOOKUP(G92,'POINTS SCORE'!$B$39:$AI$78,20,FALSE)</f>
        <v>#N/A</v>
      </c>
      <c r="J111" s="110">
        <v>19</v>
      </c>
      <c r="K111" s="191"/>
      <c r="L111" s="108" t="e">
        <f>VLOOKUP(K92,'POINTS SCORE'!$B$10:$AI$39,20,FALSE)</f>
        <v>#N/A</v>
      </c>
      <c r="M111" s="108" t="e">
        <f>VLOOKUP(K92,'POINTS SCORE'!$B$39:$AI$78,20,FALSE)</f>
        <v>#N/A</v>
      </c>
      <c r="N111" s="110">
        <v>19</v>
      </c>
      <c r="O111" s="191"/>
      <c r="P111" s="99" t="e">
        <f>VLOOKUP(O92,'POINTS SCORE'!$B$10:$AI$39,20,FALSE)</f>
        <v>#N/A</v>
      </c>
      <c r="Q111" s="99" t="e">
        <f>VLOOKUP(O92,'POINTS SCORE'!$B$39:$AI$78,20,FALSE)</f>
        <v>#N/A</v>
      </c>
      <c r="R111" s="102">
        <v>19</v>
      </c>
      <c r="S111" s="191"/>
      <c r="T111" s="99" t="e">
        <f>VLOOKUP(S92,'POINTS SCORE'!$B$10:$AI$39,20,FALSE)</f>
        <v>#N/A</v>
      </c>
      <c r="U111" s="99" t="e">
        <f>VLOOKUP(S92,'POINTS SCORE'!$B$39:$AI$78,20,FALSE)</f>
        <v>#N/A</v>
      </c>
      <c r="V111" s="102">
        <v>19</v>
      </c>
      <c r="W111" s="209"/>
      <c r="X111" s="210" t="e">
        <f>VLOOKUP(W92,'POINTS SCORE'!$B$10:$AI$39,20,FALSE)</f>
        <v>#N/A</v>
      </c>
      <c r="Y111" s="103" t="e">
        <f>VLOOKUP(W92,'POINTS SCORE'!$B$39:$AI$78,20,FALSE)</f>
        <v>#N/A</v>
      </c>
    </row>
    <row r="112" spans="2:25">
      <c r="B112" s="102">
        <v>20</v>
      </c>
      <c r="C112" s="191"/>
      <c r="D112" s="99">
        <f>VLOOKUP(C92,'POINTS SCORE'!$B$10:$AI$39,21,FALSE)</f>
        <v>0</v>
      </c>
      <c r="E112" s="108">
        <f>VLOOKUP(C92,'POINTS SCORE'!$B$39:$AI$78,21,FALSE)</f>
        <v>0</v>
      </c>
      <c r="F112" s="110">
        <v>20</v>
      </c>
      <c r="G112" s="191"/>
      <c r="H112" s="108" t="e">
        <f>VLOOKUP(G92,'POINTS SCORE'!$B$10:$AI$39,21,FALSE)</f>
        <v>#N/A</v>
      </c>
      <c r="I112" s="108" t="e">
        <f>VLOOKUP(G92,'POINTS SCORE'!$B$39:$AI$78,21,FALSE)</f>
        <v>#N/A</v>
      </c>
      <c r="J112" s="110">
        <v>20</v>
      </c>
      <c r="K112" s="191"/>
      <c r="L112" s="108" t="e">
        <f>VLOOKUP(K92,'POINTS SCORE'!$B$10:$AI$39,21,FALSE)</f>
        <v>#N/A</v>
      </c>
      <c r="M112" s="108" t="e">
        <f>VLOOKUP(K92,'POINTS SCORE'!$B$39:$AI$78,21,FALSE)</f>
        <v>#N/A</v>
      </c>
      <c r="N112" s="110">
        <v>20</v>
      </c>
      <c r="O112" s="191"/>
      <c r="P112" s="99" t="e">
        <f>VLOOKUP(O92,'POINTS SCORE'!$B$10:$AI$39,21,FALSE)</f>
        <v>#N/A</v>
      </c>
      <c r="Q112" s="99" t="e">
        <f>VLOOKUP(O92,'POINTS SCORE'!$B$39:$AI$78,21,FALSE)</f>
        <v>#N/A</v>
      </c>
      <c r="R112" s="102">
        <v>20</v>
      </c>
      <c r="S112" s="191"/>
      <c r="T112" s="99" t="e">
        <f>VLOOKUP(S92,'POINTS SCORE'!$B$10:$AI$39,21,FALSE)</f>
        <v>#N/A</v>
      </c>
      <c r="U112" s="99" t="e">
        <f>VLOOKUP(S92,'POINTS SCORE'!$B$39:$AI$78,21,FALSE)</f>
        <v>#N/A</v>
      </c>
      <c r="V112" s="102">
        <v>20</v>
      </c>
      <c r="W112" s="209"/>
      <c r="X112" s="210" t="e">
        <f>VLOOKUP(W92,'POINTS SCORE'!$B$10:$AI$39,21,FALSE)</f>
        <v>#N/A</v>
      </c>
      <c r="Y112" s="103" t="e">
        <f>VLOOKUP(W92,'POINTS SCORE'!$B$39:$AI$78,21,FALSE)</f>
        <v>#N/A</v>
      </c>
    </row>
    <row r="113" spans="2:25">
      <c r="B113" s="102">
        <v>21</v>
      </c>
      <c r="C113" s="191"/>
      <c r="D113" s="99">
        <f>VLOOKUP(C92,'POINTS SCORE'!$B$10:$AI$39,22,FALSE)</f>
        <v>0</v>
      </c>
      <c r="E113" s="108">
        <f>VLOOKUP(C92,'POINTS SCORE'!$B$39:$AI$78,22,FALSE)</f>
        <v>0</v>
      </c>
      <c r="F113" s="110">
        <v>21</v>
      </c>
      <c r="G113" s="191"/>
      <c r="H113" s="108" t="e">
        <f>VLOOKUP(G92,'POINTS SCORE'!$B$10:$AI$39,22,FALSE)</f>
        <v>#N/A</v>
      </c>
      <c r="I113" s="108" t="e">
        <f>VLOOKUP(G92,'POINTS SCORE'!$B$39:$AI$78,22,FALSE)</f>
        <v>#N/A</v>
      </c>
      <c r="J113" s="110">
        <v>21</v>
      </c>
      <c r="K113" s="191"/>
      <c r="L113" s="108" t="e">
        <f>VLOOKUP(K92,'POINTS SCORE'!$B$10:$AI$39,22,FALSE)</f>
        <v>#N/A</v>
      </c>
      <c r="M113" s="108" t="e">
        <f>VLOOKUP(K92,'POINTS SCORE'!$B$39:$AI$78,22,FALSE)</f>
        <v>#N/A</v>
      </c>
      <c r="N113" s="110">
        <v>21</v>
      </c>
      <c r="O113" s="191"/>
      <c r="P113" s="99" t="e">
        <f>VLOOKUP(O92,'POINTS SCORE'!$B$10:$AI$39,22,FALSE)</f>
        <v>#N/A</v>
      </c>
      <c r="Q113" s="99" t="e">
        <f>VLOOKUP(O92,'POINTS SCORE'!$B$39:$AI$78,22,FALSE)</f>
        <v>#N/A</v>
      </c>
      <c r="R113" s="102">
        <v>21</v>
      </c>
      <c r="S113" s="191"/>
      <c r="T113" s="99" t="e">
        <f>VLOOKUP(S92,'POINTS SCORE'!$B$10:$AI$39,22,FALSE)</f>
        <v>#N/A</v>
      </c>
      <c r="U113" s="99" t="e">
        <f>VLOOKUP(S92,'POINTS SCORE'!$B$39:$AI$78,22,FALSE)</f>
        <v>#N/A</v>
      </c>
      <c r="V113" s="102">
        <v>21</v>
      </c>
      <c r="W113" s="209"/>
      <c r="X113" s="210" t="e">
        <f>VLOOKUP(W92,'POINTS SCORE'!$B$10:$AI$39,22,FALSE)</f>
        <v>#N/A</v>
      </c>
      <c r="Y113" s="103" t="e">
        <f>VLOOKUP(W92,'POINTS SCORE'!$B$39:$AI$78,22,FALSE)</f>
        <v>#N/A</v>
      </c>
    </row>
    <row r="114" spans="2:25">
      <c r="B114" s="102">
        <v>22</v>
      </c>
      <c r="C114" s="191"/>
      <c r="D114" s="99">
        <f>VLOOKUP(C92,'POINTS SCORE'!$B$10:$AI$39,23,FALSE)</f>
        <v>0</v>
      </c>
      <c r="E114" s="108">
        <f>VLOOKUP(C92,'POINTS SCORE'!$B$39:$AI$78,23,FALSE)</f>
        <v>0</v>
      </c>
      <c r="F114" s="110">
        <v>22</v>
      </c>
      <c r="G114" s="191"/>
      <c r="H114" s="108" t="e">
        <f>VLOOKUP(G92,'POINTS SCORE'!$B$10:$AI$39,23,FALSE)</f>
        <v>#N/A</v>
      </c>
      <c r="I114" s="108" t="e">
        <f>VLOOKUP(G92,'POINTS SCORE'!$B$39:$AI$78,23,FALSE)</f>
        <v>#N/A</v>
      </c>
      <c r="J114" s="110">
        <v>22</v>
      </c>
      <c r="K114" s="191"/>
      <c r="L114" s="108" t="e">
        <f>VLOOKUP(K92,'POINTS SCORE'!$B$10:$AI$39,23,FALSE)</f>
        <v>#N/A</v>
      </c>
      <c r="M114" s="108" t="e">
        <f>VLOOKUP(K92,'POINTS SCORE'!$B$39:$AI$78,23,FALSE)</f>
        <v>#N/A</v>
      </c>
      <c r="N114" s="110">
        <v>22</v>
      </c>
      <c r="O114" s="191"/>
      <c r="P114" s="99" t="e">
        <f>VLOOKUP(O92,'POINTS SCORE'!$B$10:$AI$39,23,FALSE)</f>
        <v>#N/A</v>
      </c>
      <c r="Q114" s="99" t="e">
        <f>VLOOKUP(O92,'POINTS SCORE'!$B$39:$AI$78,23,FALSE)</f>
        <v>#N/A</v>
      </c>
      <c r="R114" s="102">
        <v>22</v>
      </c>
      <c r="S114" s="191"/>
      <c r="T114" s="99" t="e">
        <f>VLOOKUP(S92,'POINTS SCORE'!$B$10:$AI$39,23,FALSE)</f>
        <v>#N/A</v>
      </c>
      <c r="U114" s="99" t="e">
        <f>VLOOKUP(S92,'POINTS SCORE'!$B$39:$AI$78,23,FALSE)</f>
        <v>#N/A</v>
      </c>
      <c r="V114" s="102">
        <v>22</v>
      </c>
      <c r="W114" s="209"/>
      <c r="X114" s="210" t="e">
        <f>VLOOKUP(W92,'POINTS SCORE'!$B$10:$AI$39,23,FALSE)</f>
        <v>#N/A</v>
      </c>
      <c r="Y114" s="103" t="e">
        <f>VLOOKUP(W92,'POINTS SCORE'!$B$39:$AI$78,23,FALSE)</f>
        <v>#N/A</v>
      </c>
    </row>
    <row r="115" spans="2:25">
      <c r="B115" s="102">
        <v>23</v>
      </c>
      <c r="C115" s="191"/>
      <c r="D115" s="99">
        <f>VLOOKUP(C92,'POINTS SCORE'!$B$10:$AI$39,24,FALSE)</f>
        <v>0</v>
      </c>
      <c r="E115" s="108">
        <f>VLOOKUP(C92,'POINTS SCORE'!$B$39:$AI$78,24,FALSE)</f>
        <v>0</v>
      </c>
      <c r="F115" s="110">
        <v>23</v>
      </c>
      <c r="G115" s="191"/>
      <c r="H115" s="108" t="e">
        <f>VLOOKUP(G92,'POINTS SCORE'!$B$10:$AI$39,24,FALSE)</f>
        <v>#N/A</v>
      </c>
      <c r="I115" s="108" t="e">
        <f>VLOOKUP(G92,'POINTS SCORE'!$B$39:$AI$78,24,FALSE)</f>
        <v>#N/A</v>
      </c>
      <c r="J115" s="110">
        <v>23</v>
      </c>
      <c r="K115" s="191"/>
      <c r="L115" s="108" t="e">
        <f>VLOOKUP(K92,'POINTS SCORE'!$B$10:$AI$39,24,FALSE)</f>
        <v>#N/A</v>
      </c>
      <c r="M115" s="108" t="e">
        <f>VLOOKUP(K92,'POINTS SCORE'!$B$39:$AI$78,24,FALSE)</f>
        <v>#N/A</v>
      </c>
      <c r="N115" s="110">
        <v>23</v>
      </c>
      <c r="O115" s="191"/>
      <c r="P115" s="99" t="e">
        <f>VLOOKUP(O92,'POINTS SCORE'!$B$10:$AI$39,24,FALSE)</f>
        <v>#N/A</v>
      </c>
      <c r="Q115" s="99" t="e">
        <f>VLOOKUP(O92,'POINTS SCORE'!$B$39:$AI$78,24,FALSE)</f>
        <v>#N/A</v>
      </c>
      <c r="R115" s="102">
        <v>23</v>
      </c>
      <c r="S115" s="191"/>
      <c r="T115" s="99" t="e">
        <f>VLOOKUP(S92,'POINTS SCORE'!$B$10:$AI$39,24,FALSE)</f>
        <v>#N/A</v>
      </c>
      <c r="U115" s="99" t="e">
        <f>VLOOKUP(S92,'POINTS SCORE'!$B$39:$AI$78,24,FALSE)</f>
        <v>#N/A</v>
      </c>
      <c r="V115" s="102">
        <v>23</v>
      </c>
      <c r="W115" s="209"/>
      <c r="X115" s="210" t="e">
        <f>VLOOKUP(W92,'POINTS SCORE'!$B$10:$AI$39,24,FALSE)</f>
        <v>#N/A</v>
      </c>
      <c r="Y115" s="103" t="e">
        <f>VLOOKUP(W92,'POINTS SCORE'!$B$39:$AI$78,24,FALSE)</f>
        <v>#N/A</v>
      </c>
    </row>
    <row r="116" spans="2:25">
      <c r="B116" s="102">
        <v>24</v>
      </c>
      <c r="C116" s="191"/>
      <c r="D116" s="99">
        <f>VLOOKUP(C92,'POINTS SCORE'!$B$10:$AI$39,25,FALSE)</f>
        <v>0</v>
      </c>
      <c r="E116" s="108">
        <f>VLOOKUP(C92,'POINTS SCORE'!$B$39:$AI$78,25,FALSE)</f>
        <v>0</v>
      </c>
      <c r="F116" s="110">
        <v>24</v>
      </c>
      <c r="G116" s="191"/>
      <c r="H116" s="108" t="e">
        <f>VLOOKUP(G92,'POINTS SCORE'!$B$10:$AI$39,25,FALSE)</f>
        <v>#N/A</v>
      </c>
      <c r="I116" s="108" t="e">
        <f>VLOOKUP(G92,'POINTS SCORE'!$B$39:$AI$78,25,FALSE)</f>
        <v>#N/A</v>
      </c>
      <c r="J116" s="110">
        <v>24</v>
      </c>
      <c r="K116" s="191"/>
      <c r="L116" s="108" t="e">
        <f>VLOOKUP(K92,'POINTS SCORE'!$B$10:$AI$39,25,FALSE)</f>
        <v>#N/A</v>
      </c>
      <c r="M116" s="108" t="e">
        <f>VLOOKUP(K92,'POINTS SCORE'!$B$39:$AI$78,25,FALSE)</f>
        <v>#N/A</v>
      </c>
      <c r="N116" s="110">
        <v>24</v>
      </c>
      <c r="O116" s="191"/>
      <c r="P116" s="99" t="e">
        <f>VLOOKUP(O92,'POINTS SCORE'!$B$10:$AI$39,25,FALSE)</f>
        <v>#N/A</v>
      </c>
      <c r="Q116" s="99" t="e">
        <f>VLOOKUP(O92,'POINTS SCORE'!$B$39:$AI$78,25,FALSE)</f>
        <v>#N/A</v>
      </c>
      <c r="R116" s="102">
        <v>24</v>
      </c>
      <c r="S116" s="191"/>
      <c r="T116" s="99" t="e">
        <f>VLOOKUP(S92,'POINTS SCORE'!$B$10:$AI$39,25,FALSE)</f>
        <v>#N/A</v>
      </c>
      <c r="U116" s="99" t="e">
        <f>VLOOKUP(S92,'POINTS SCORE'!$B$39:$AI$78,25,FALSE)</f>
        <v>#N/A</v>
      </c>
      <c r="V116" s="102">
        <v>24</v>
      </c>
      <c r="W116" s="209"/>
      <c r="X116" s="210" t="e">
        <f>VLOOKUP(W92,'POINTS SCORE'!$B$10:$AI$39,25,FALSE)</f>
        <v>#N/A</v>
      </c>
      <c r="Y116" s="103" t="e">
        <f>VLOOKUP(W92,'POINTS SCORE'!$B$39:$AI$78,25,FALSE)</f>
        <v>#N/A</v>
      </c>
    </row>
    <row r="117" spans="2:25">
      <c r="B117" s="102">
        <v>25</v>
      </c>
      <c r="C117" s="191"/>
      <c r="D117" s="99">
        <f>VLOOKUP(C92,'POINTS SCORE'!$B$10:$AI$39,26,FALSE)</f>
        <v>0</v>
      </c>
      <c r="E117" s="108">
        <f>VLOOKUP(C92,'POINTS SCORE'!$B$39:$AI$78,26,FALSE)</f>
        <v>0</v>
      </c>
      <c r="F117" s="110">
        <v>25</v>
      </c>
      <c r="G117" s="191"/>
      <c r="H117" s="108" t="e">
        <f>VLOOKUP(G92,'POINTS SCORE'!$B$10:$AI$39,26,FALSE)</f>
        <v>#N/A</v>
      </c>
      <c r="I117" s="108" t="e">
        <f>VLOOKUP(G92,'POINTS SCORE'!$B$39:$AI$78,26,FALSE)</f>
        <v>#N/A</v>
      </c>
      <c r="J117" s="110">
        <v>25</v>
      </c>
      <c r="K117" s="191"/>
      <c r="L117" s="108" t="e">
        <f>VLOOKUP(K92,'POINTS SCORE'!$B$10:$AI$39,26,FALSE)</f>
        <v>#N/A</v>
      </c>
      <c r="M117" s="108" t="e">
        <f>VLOOKUP(K92,'POINTS SCORE'!$B$39:$AI$78,26,FALSE)</f>
        <v>#N/A</v>
      </c>
      <c r="N117" s="110">
        <v>25</v>
      </c>
      <c r="O117" s="191"/>
      <c r="P117" s="99" t="e">
        <f>VLOOKUP(O92,'POINTS SCORE'!$B$10:$AI$39,26,FALSE)</f>
        <v>#N/A</v>
      </c>
      <c r="Q117" s="99" t="e">
        <f>VLOOKUP(O92,'POINTS SCORE'!$B$39:$AI$78,26,FALSE)</f>
        <v>#N/A</v>
      </c>
      <c r="R117" s="102">
        <v>25</v>
      </c>
      <c r="S117" s="191"/>
      <c r="T117" s="99" t="e">
        <f>VLOOKUP(S92,'POINTS SCORE'!$B$10:$AI$39,26,FALSE)</f>
        <v>#N/A</v>
      </c>
      <c r="U117" s="99" t="e">
        <f>VLOOKUP(S92,'POINTS SCORE'!$B$39:$AI$78,26,FALSE)</f>
        <v>#N/A</v>
      </c>
      <c r="V117" s="102">
        <v>25</v>
      </c>
      <c r="W117" s="209"/>
      <c r="X117" s="210" t="e">
        <f>VLOOKUP(W92,'POINTS SCORE'!$B$10:$AI$39,26,FALSE)</f>
        <v>#N/A</v>
      </c>
      <c r="Y117" s="103" t="e">
        <f>VLOOKUP(W92,'POINTS SCORE'!$B$39:$AI$78,26,FALSE)</f>
        <v>#N/A</v>
      </c>
    </row>
    <row r="118" spans="2:25">
      <c r="B118" s="102">
        <v>26</v>
      </c>
      <c r="C118" s="191"/>
      <c r="D118" s="99">
        <f>VLOOKUP(C92,'POINTS SCORE'!$B$10:$AI$39,27,FALSE)</f>
        <v>0</v>
      </c>
      <c r="E118" s="108">
        <f>VLOOKUP(C92,'POINTS SCORE'!$B$39:$AI$78,27,FALSE)</f>
        <v>0</v>
      </c>
      <c r="F118" s="110">
        <v>26</v>
      </c>
      <c r="G118" s="191"/>
      <c r="H118" s="108" t="e">
        <f>VLOOKUP(G92,'POINTS SCORE'!$B$10:$AI$39,27,FALSE)</f>
        <v>#N/A</v>
      </c>
      <c r="I118" s="108" t="e">
        <f>VLOOKUP(G92,'POINTS SCORE'!$B$39:$AI$78,27,FALSE)</f>
        <v>#N/A</v>
      </c>
      <c r="J118" s="110">
        <v>26</v>
      </c>
      <c r="K118" s="191"/>
      <c r="L118" s="108" t="e">
        <f>VLOOKUP(K92,'POINTS SCORE'!$B$10:$AI$39,27,FALSE)</f>
        <v>#N/A</v>
      </c>
      <c r="M118" s="108" t="e">
        <f>VLOOKUP(K92,'POINTS SCORE'!$B$39:$AI$78,27,FALSE)</f>
        <v>#N/A</v>
      </c>
      <c r="N118" s="110">
        <v>26</v>
      </c>
      <c r="O118" s="191"/>
      <c r="P118" s="99" t="e">
        <f>VLOOKUP(O92,'POINTS SCORE'!$B$10:$AI$39,27,FALSE)</f>
        <v>#N/A</v>
      </c>
      <c r="Q118" s="99" t="e">
        <f>VLOOKUP(O92,'POINTS SCORE'!$B$39:$AI$78,27,FALSE)</f>
        <v>#N/A</v>
      </c>
      <c r="R118" s="102">
        <v>26</v>
      </c>
      <c r="S118" s="191"/>
      <c r="T118" s="99" t="e">
        <f>VLOOKUP(S92,'POINTS SCORE'!$B$10:$AI$39,27,FALSE)</f>
        <v>#N/A</v>
      </c>
      <c r="U118" s="99" t="e">
        <f>VLOOKUP(S92,'POINTS SCORE'!$B$39:$AI$78,27,FALSE)</f>
        <v>#N/A</v>
      </c>
      <c r="V118" s="102">
        <v>26</v>
      </c>
      <c r="W118" s="209"/>
      <c r="X118" s="210" t="e">
        <f>VLOOKUP(W92,'POINTS SCORE'!$B$10:$AI$39,27,FALSE)</f>
        <v>#N/A</v>
      </c>
      <c r="Y118" s="103" t="e">
        <f>VLOOKUP(W92,'POINTS SCORE'!$B$39:$AI$78,27,FALSE)</f>
        <v>#N/A</v>
      </c>
    </row>
    <row r="119" spans="2:25">
      <c r="B119" s="102">
        <v>27</v>
      </c>
      <c r="C119" s="191"/>
      <c r="D119" s="99">
        <f>VLOOKUP(C92,'POINTS SCORE'!$B$10:$AI$39,28,FALSE)</f>
        <v>0</v>
      </c>
      <c r="E119" s="108">
        <f>VLOOKUP(C92,'POINTS SCORE'!$B$39:$AI$78,28,FALSE)</f>
        <v>0</v>
      </c>
      <c r="F119" s="110">
        <v>27</v>
      </c>
      <c r="G119" s="191"/>
      <c r="H119" s="108" t="e">
        <f>VLOOKUP(G92,'POINTS SCORE'!$B$10:$AI$39,28,FALSE)</f>
        <v>#N/A</v>
      </c>
      <c r="I119" s="108" t="e">
        <f>VLOOKUP(G92,'POINTS SCORE'!$B$39:$AI$78,28,FALSE)</f>
        <v>#N/A</v>
      </c>
      <c r="J119" s="110">
        <v>27</v>
      </c>
      <c r="K119" s="191"/>
      <c r="L119" s="108" t="e">
        <f>VLOOKUP(K92,'POINTS SCORE'!$B$10:$AI$39,28,FALSE)</f>
        <v>#N/A</v>
      </c>
      <c r="M119" s="108" t="e">
        <f>VLOOKUP(K92,'POINTS SCORE'!$B$39:$AI$78,28,FALSE)</f>
        <v>#N/A</v>
      </c>
      <c r="N119" s="110">
        <v>27</v>
      </c>
      <c r="O119" s="191"/>
      <c r="P119" s="99" t="e">
        <f>VLOOKUP(O92,'POINTS SCORE'!$B$10:$AI$39,28,FALSE)</f>
        <v>#N/A</v>
      </c>
      <c r="Q119" s="99" t="e">
        <f>VLOOKUP(O92,'POINTS SCORE'!$B$39:$AI$78,28,FALSE)</f>
        <v>#N/A</v>
      </c>
      <c r="R119" s="102">
        <v>27</v>
      </c>
      <c r="S119" s="191"/>
      <c r="T119" s="99" t="e">
        <f>VLOOKUP(S92,'POINTS SCORE'!$B$10:$AI$39,28,FALSE)</f>
        <v>#N/A</v>
      </c>
      <c r="U119" s="99" t="e">
        <f>VLOOKUP(S92,'POINTS SCORE'!$B$39:$AI$78,28,FALSE)</f>
        <v>#N/A</v>
      </c>
      <c r="V119" s="102">
        <v>27</v>
      </c>
      <c r="W119" s="209"/>
      <c r="X119" s="210" t="e">
        <f>VLOOKUP(W92,'POINTS SCORE'!$B$10:$AI$39,28,FALSE)</f>
        <v>#N/A</v>
      </c>
      <c r="Y119" s="103" t="e">
        <f>VLOOKUP(W92,'POINTS SCORE'!$B$39:$AI$78,28,FALSE)</f>
        <v>#N/A</v>
      </c>
    </row>
    <row r="120" spans="2:25">
      <c r="B120" s="102">
        <v>28</v>
      </c>
      <c r="C120" s="191"/>
      <c r="D120" s="99">
        <f>VLOOKUP(C92,'POINTS SCORE'!$B$10:$AI$39,29,FALSE)</f>
        <v>0</v>
      </c>
      <c r="E120" s="108">
        <f>VLOOKUP(C92,'POINTS SCORE'!$B$39:$AI$78,29,FALSE)</f>
        <v>0</v>
      </c>
      <c r="F120" s="110">
        <v>28</v>
      </c>
      <c r="G120" s="191"/>
      <c r="H120" s="108" t="e">
        <f>VLOOKUP(G92,'POINTS SCORE'!$B$10:$AI$39,29,FALSE)</f>
        <v>#N/A</v>
      </c>
      <c r="I120" s="108" t="e">
        <f>VLOOKUP(G92,'POINTS SCORE'!$B$39:$AI$78,29,FALSE)</f>
        <v>#N/A</v>
      </c>
      <c r="J120" s="110">
        <v>28</v>
      </c>
      <c r="K120" s="191"/>
      <c r="L120" s="108" t="e">
        <f>VLOOKUP(K92,'POINTS SCORE'!$B$10:$AI$39,29,FALSE)</f>
        <v>#N/A</v>
      </c>
      <c r="M120" s="108" t="e">
        <f>VLOOKUP(K92,'POINTS SCORE'!$B$39:$AI$78,29,FALSE)</f>
        <v>#N/A</v>
      </c>
      <c r="N120" s="110">
        <v>28</v>
      </c>
      <c r="O120" s="191"/>
      <c r="P120" s="99" t="e">
        <f>VLOOKUP(O92,'POINTS SCORE'!$B$10:$AI$39,29,FALSE)</f>
        <v>#N/A</v>
      </c>
      <c r="Q120" s="99" t="e">
        <f>VLOOKUP(O92,'POINTS SCORE'!$B$39:$AI$78,29,FALSE)</f>
        <v>#N/A</v>
      </c>
      <c r="R120" s="102">
        <v>28</v>
      </c>
      <c r="S120" s="191"/>
      <c r="T120" s="99" t="e">
        <f>VLOOKUP(S92,'POINTS SCORE'!$B$10:$AI$39,29,FALSE)</f>
        <v>#N/A</v>
      </c>
      <c r="U120" s="99" t="e">
        <f>VLOOKUP(S92,'POINTS SCORE'!$B$39:$AI$78,29,FALSE)</f>
        <v>#N/A</v>
      </c>
      <c r="V120" s="102">
        <v>28</v>
      </c>
      <c r="W120" s="209"/>
      <c r="X120" s="210" t="e">
        <f>VLOOKUP(W92,'POINTS SCORE'!$B$10:$AI$39,29,FALSE)</f>
        <v>#N/A</v>
      </c>
      <c r="Y120" s="103" t="e">
        <f>VLOOKUP(W92,'POINTS SCORE'!$B$39:$AI$78,29,FALSE)</f>
        <v>#N/A</v>
      </c>
    </row>
    <row r="121" spans="2:25">
      <c r="B121" s="102">
        <v>29</v>
      </c>
      <c r="C121" s="191"/>
      <c r="D121" s="99">
        <f>VLOOKUP(C92,'POINTS SCORE'!$B$10:$AI$39,30,FALSE)</f>
        <v>0</v>
      </c>
      <c r="E121" s="108">
        <f>VLOOKUP(C92,'POINTS SCORE'!$B$39:$AI$78,30,FALSE)</f>
        <v>0</v>
      </c>
      <c r="F121" s="110">
        <v>29</v>
      </c>
      <c r="G121" s="191"/>
      <c r="H121" s="108" t="e">
        <f>VLOOKUP(G92,'POINTS SCORE'!$B$10:$AI$39,30,FALSE)</f>
        <v>#N/A</v>
      </c>
      <c r="I121" s="108" t="e">
        <f>VLOOKUP(G92,'POINTS SCORE'!$B$39:$AI$78,30,FALSE)</f>
        <v>#N/A</v>
      </c>
      <c r="J121" s="110">
        <v>29</v>
      </c>
      <c r="K121" s="191"/>
      <c r="L121" s="108" t="e">
        <f>VLOOKUP(K92,'POINTS SCORE'!$B$10:$AI$39,30,FALSE)</f>
        <v>#N/A</v>
      </c>
      <c r="M121" s="108" t="e">
        <f>VLOOKUP(K92,'POINTS SCORE'!$B$39:$AI$78,30,FALSE)</f>
        <v>#N/A</v>
      </c>
      <c r="N121" s="110">
        <v>29</v>
      </c>
      <c r="O121" s="191"/>
      <c r="P121" s="99" t="e">
        <f>VLOOKUP(O92,'POINTS SCORE'!$B$10:$AI$39,30,FALSE)</f>
        <v>#N/A</v>
      </c>
      <c r="Q121" s="99" t="e">
        <f>VLOOKUP(O92,'POINTS SCORE'!$B$39:$AI$78,30,FALSE)</f>
        <v>#N/A</v>
      </c>
      <c r="R121" s="102">
        <v>29</v>
      </c>
      <c r="S121" s="191"/>
      <c r="T121" s="99" t="e">
        <f>VLOOKUP(S92,'POINTS SCORE'!$B$10:$AI$39,30,FALSE)</f>
        <v>#N/A</v>
      </c>
      <c r="U121" s="99" t="e">
        <f>VLOOKUP(S92,'POINTS SCORE'!$B$39:$AI$78,30,FALSE)</f>
        <v>#N/A</v>
      </c>
      <c r="V121" s="102">
        <v>29</v>
      </c>
      <c r="W121" s="209"/>
      <c r="X121" s="210" t="e">
        <f>VLOOKUP(W92,'POINTS SCORE'!$B$10:$AI$39,30,FALSE)</f>
        <v>#N/A</v>
      </c>
      <c r="Y121" s="103" t="e">
        <f>VLOOKUP(W92,'POINTS SCORE'!$B$39:$AI$78,30,FALSE)</f>
        <v>#N/A</v>
      </c>
    </row>
    <row r="122" spans="2:25">
      <c r="B122" s="102">
        <v>30</v>
      </c>
      <c r="C122" s="191"/>
      <c r="D122" s="99">
        <f>VLOOKUP(C92,'POINTS SCORE'!$B$10:$AI$39,31,FALSE)</f>
        <v>0</v>
      </c>
      <c r="E122" s="108">
        <f>VLOOKUP(C92,'POINTS SCORE'!$B$39:$AI$78,31,FALSE)</f>
        <v>0</v>
      </c>
      <c r="F122" s="110">
        <v>30</v>
      </c>
      <c r="G122" s="191"/>
      <c r="H122" s="108" t="e">
        <f>VLOOKUP(G92,'POINTS SCORE'!$B$10:$AI$39,31,FALSE)</f>
        <v>#N/A</v>
      </c>
      <c r="I122" s="108" t="e">
        <f>VLOOKUP(G92,'POINTS SCORE'!$B$39:$AI$78,31,FALSE)</f>
        <v>#N/A</v>
      </c>
      <c r="J122" s="110">
        <v>30</v>
      </c>
      <c r="K122" s="191"/>
      <c r="L122" s="108" t="e">
        <f>VLOOKUP(K92,'POINTS SCORE'!$B$10:$AI$39,31,FALSE)</f>
        <v>#N/A</v>
      </c>
      <c r="M122" s="108" t="e">
        <f>VLOOKUP(K92,'POINTS SCORE'!$B$39:$AI$78,31,FALSE)</f>
        <v>#N/A</v>
      </c>
      <c r="N122" s="110">
        <v>30</v>
      </c>
      <c r="O122" s="191"/>
      <c r="P122" s="99" t="e">
        <f>VLOOKUP(O92,'POINTS SCORE'!$B$10:$AI$39,31,FALSE)</f>
        <v>#N/A</v>
      </c>
      <c r="Q122" s="99" t="e">
        <f>VLOOKUP(O92,'POINTS SCORE'!$B$39:$AI$78,31,FALSE)</f>
        <v>#N/A</v>
      </c>
      <c r="R122" s="102">
        <v>30</v>
      </c>
      <c r="S122" s="191"/>
      <c r="T122" s="99" t="e">
        <f>VLOOKUP(S92,'POINTS SCORE'!$B$10:$AI$39,31,FALSE)</f>
        <v>#N/A</v>
      </c>
      <c r="U122" s="99" t="e">
        <f>VLOOKUP(S92,'POINTS SCORE'!$B$39:$AI$78,31,FALSE)</f>
        <v>#N/A</v>
      </c>
      <c r="V122" s="102">
        <v>30</v>
      </c>
      <c r="W122" s="209"/>
      <c r="X122" s="210" t="e">
        <f>VLOOKUP(W92,'POINTS SCORE'!$B$10:$AI$39,31,FALSE)</f>
        <v>#N/A</v>
      </c>
      <c r="Y122" s="103" t="e">
        <f>VLOOKUP(W92,'POINTS SCORE'!$B$39:$AI$78,31,FALSE)</f>
        <v>#N/A</v>
      </c>
    </row>
    <row r="123" spans="2:25">
      <c r="B123" s="102" t="s">
        <v>149</v>
      </c>
      <c r="C123" s="191"/>
      <c r="D123" s="99">
        <f>VLOOKUP(C92,'POINTS SCORE'!$B$10:$AI$39,32,FALSE)</f>
        <v>14</v>
      </c>
      <c r="E123" s="108">
        <f>VLOOKUP(C92,'POINTS SCORE'!$B$39:$AI$78,32,FALSE)</f>
        <v>14</v>
      </c>
      <c r="F123" s="110" t="s">
        <v>149</v>
      </c>
      <c r="G123" s="191"/>
      <c r="H123" s="108" t="e">
        <f>VLOOKUP(G92,'POINTS SCORE'!$B$10:$AI$39,32,FALSE)</f>
        <v>#N/A</v>
      </c>
      <c r="I123" s="108" t="e">
        <f>VLOOKUP(G92,'POINTS SCORE'!$B$39:$AI$78,32,FALSE)</f>
        <v>#N/A</v>
      </c>
      <c r="J123" s="110" t="s">
        <v>149</v>
      </c>
      <c r="K123" s="191"/>
      <c r="L123" s="108" t="e">
        <f>VLOOKUP(K92,'POINTS SCORE'!$B$10:$AI$39,32,FALSE)</f>
        <v>#N/A</v>
      </c>
      <c r="M123" s="108" t="e">
        <f>VLOOKUP(K92,'POINTS SCORE'!$B$39:$AI$78,32,FALSE)</f>
        <v>#N/A</v>
      </c>
      <c r="N123" s="110" t="s">
        <v>149</v>
      </c>
      <c r="O123" s="191"/>
      <c r="P123" s="99" t="e">
        <f>VLOOKUP(O92,'POINTS SCORE'!$B$10:$AI$39,32,FALSE)</f>
        <v>#N/A</v>
      </c>
      <c r="Q123" s="99" t="e">
        <f>VLOOKUP(O92,'POINTS SCORE'!$B$39:$AI$78,32,FALSE)</f>
        <v>#N/A</v>
      </c>
      <c r="R123" s="102" t="s">
        <v>149</v>
      </c>
      <c r="S123" s="191"/>
      <c r="T123" s="99" t="e">
        <f>VLOOKUP(S92,'POINTS SCORE'!$B$10:$AI$39,32,FALSE)</f>
        <v>#N/A</v>
      </c>
      <c r="U123" s="99" t="e">
        <f>VLOOKUP(S92,'POINTS SCORE'!$B$39:$AI$78,32,FALSE)</f>
        <v>#N/A</v>
      </c>
      <c r="V123" s="102" t="s">
        <v>149</v>
      </c>
      <c r="W123" s="209"/>
      <c r="X123" s="210" t="e">
        <f>VLOOKUP(W92,'POINTS SCORE'!$B$10:$AI$39,32,FALSE)</f>
        <v>#N/A</v>
      </c>
      <c r="Y123" s="103" t="e">
        <f>VLOOKUP(W92,'POINTS SCORE'!$B$39:$AI$78,32,FALSE)</f>
        <v>#N/A</v>
      </c>
    </row>
    <row r="124" spans="2:25">
      <c r="B124" s="102" t="s">
        <v>149</v>
      </c>
      <c r="C124" s="191"/>
      <c r="D124" s="99">
        <f>VLOOKUP(C92,'POINTS SCORE'!$B$10:$AI$39,32,FALSE)</f>
        <v>14</v>
      </c>
      <c r="E124" s="108">
        <f>VLOOKUP(C92,'POINTS SCORE'!$B$39:$AI$78,32,FALSE)</f>
        <v>14</v>
      </c>
      <c r="F124" s="110" t="s">
        <v>149</v>
      </c>
      <c r="G124" s="191"/>
      <c r="H124" s="108" t="e">
        <f>VLOOKUP(G92,'POINTS SCORE'!$B$10:$AI$39,32,FALSE)</f>
        <v>#N/A</v>
      </c>
      <c r="I124" s="108" t="e">
        <f>VLOOKUP(G92,'POINTS SCORE'!$B$39:$AI$78,32,FALSE)</f>
        <v>#N/A</v>
      </c>
      <c r="J124" s="110" t="s">
        <v>149</v>
      </c>
      <c r="K124" s="191"/>
      <c r="L124" s="108" t="e">
        <f>VLOOKUP(K92,'POINTS SCORE'!$B$10:$AI$39,32,FALSE)</f>
        <v>#N/A</v>
      </c>
      <c r="M124" s="108" t="e">
        <f>VLOOKUP(K92,'POINTS SCORE'!$B$39:$AI$78,32,FALSE)</f>
        <v>#N/A</v>
      </c>
      <c r="N124" s="110" t="s">
        <v>149</v>
      </c>
      <c r="O124" s="191"/>
      <c r="P124" s="99" t="e">
        <f>VLOOKUP(O92,'POINTS SCORE'!$B$10:$AI$39,32,FALSE)</f>
        <v>#N/A</v>
      </c>
      <c r="Q124" s="99" t="e">
        <f>VLOOKUP(O92,'POINTS SCORE'!$B$39:$AI$78,32,FALSE)</f>
        <v>#N/A</v>
      </c>
      <c r="R124" s="102" t="s">
        <v>149</v>
      </c>
      <c r="S124" s="191"/>
      <c r="T124" s="99" t="e">
        <f>VLOOKUP(S92,'POINTS SCORE'!$B$10:$AI$39,32,FALSE)</f>
        <v>#N/A</v>
      </c>
      <c r="U124" s="99" t="e">
        <f>VLOOKUP(S92,'POINTS SCORE'!$B$39:$AI$78,32,FALSE)</f>
        <v>#N/A</v>
      </c>
      <c r="V124" s="102" t="s">
        <v>149</v>
      </c>
      <c r="W124" s="209"/>
      <c r="X124" s="210" t="e">
        <f>VLOOKUP(W92,'POINTS SCORE'!$B$10:$AI$39,32,FALSE)</f>
        <v>#N/A</v>
      </c>
      <c r="Y124" s="103" t="e">
        <f>VLOOKUP(W92,'POINTS SCORE'!$B$39:$AI$78,32,FALSE)</f>
        <v>#N/A</v>
      </c>
    </row>
    <row r="125" spans="2:25">
      <c r="B125" s="102" t="s">
        <v>149</v>
      </c>
      <c r="C125" s="191"/>
      <c r="D125" s="99">
        <f>VLOOKUP(C92,'POINTS SCORE'!$B$10:$AI$39,32,FALSE)</f>
        <v>14</v>
      </c>
      <c r="E125" s="108">
        <f>VLOOKUP(C92,'POINTS SCORE'!$B$39:$AI$78,32,FALSE)</f>
        <v>14</v>
      </c>
      <c r="F125" s="110" t="s">
        <v>149</v>
      </c>
      <c r="G125" s="191"/>
      <c r="H125" s="108" t="e">
        <f>VLOOKUP(G92,'POINTS SCORE'!$B$10:$AI$39,32,FALSE)</f>
        <v>#N/A</v>
      </c>
      <c r="I125" s="108" t="e">
        <f>VLOOKUP(G92,'POINTS SCORE'!$B$39:$AI$78,32,FALSE)</f>
        <v>#N/A</v>
      </c>
      <c r="J125" s="110" t="s">
        <v>149</v>
      </c>
      <c r="K125" s="191"/>
      <c r="L125" s="108" t="e">
        <f>VLOOKUP(K92,'POINTS SCORE'!$B$10:$AI$39,32,FALSE)</f>
        <v>#N/A</v>
      </c>
      <c r="M125" s="108" t="e">
        <f>VLOOKUP(K92,'POINTS SCORE'!$B$39:$AI$78,32,FALSE)</f>
        <v>#N/A</v>
      </c>
      <c r="N125" s="110" t="s">
        <v>149</v>
      </c>
      <c r="O125" s="191"/>
      <c r="P125" s="99" t="e">
        <f>VLOOKUP(O92,'POINTS SCORE'!$B$10:$AI$39,32,FALSE)</f>
        <v>#N/A</v>
      </c>
      <c r="Q125" s="99" t="e">
        <f>VLOOKUP(O92,'POINTS SCORE'!$B$39:$AI$78,32,FALSE)</f>
        <v>#N/A</v>
      </c>
      <c r="R125" s="102" t="s">
        <v>149</v>
      </c>
      <c r="S125" s="191"/>
      <c r="T125" s="99" t="e">
        <f>VLOOKUP(S92,'POINTS SCORE'!$B$10:$AI$39,32,FALSE)</f>
        <v>#N/A</v>
      </c>
      <c r="U125" s="99" t="e">
        <f>VLOOKUP(S92,'POINTS SCORE'!$B$39:$AI$78,32,FALSE)</f>
        <v>#N/A</v>
      </c>
      <c r="V125" s="102" t="s">
        <v>149</v>
      </c>
      <c r="W125" s="209"/>
      <c r="X125" s="210" t="e">
        <f>VLOOKUP(W92,'POINTS SCORE'!$B$10:$AI$39,32,FALSE)</f>
        <v>#N/A</v>
      </c>
      <c r="Y125" s="103" t="e">
        <f>VLOOKUP(W92,'POINTS SCORE'!$B$39:$AI$78,32,FALSE)</f>
        <v>#N/A</v>
      </c>
    </row>
    <row r="126" spans="2:25">
      <c r="B126" s="102" t="s">
        <v>149</v>
      </c>
      <c r="C126" s="191"/>
      <c r="D126" s="99">
        <f>VLOOKUP(C92,'POINTS SCORE'!$B$10:$AI$39,32,FALSE)</f>
        <v>14</v>
      </c>
      <c r="E126" s="108">
        <f>VLOOKUP(C92,'POINTS SCORE'!$B$39:$AI$78,32,FALSE)</f>
        <v>14</v>
      </c>
      <c r="F126" s="110" t="s">
        <v>149</v>
      </c>
      <c r="G126" s="191"/>
      <c r="H126" s="108" t="e">
        <f>VLOOKUP(G92,'POINTS SCORE'!$B$10:$AI$39,32,FALSE)</f>
        <v>#N/A</v>
      </c>
      <c r="I126" s="108" t="e">
        <f>VLOOKUP(G92,'POINTS SCORE'!$B$39:$AI$78,32,FALSE)</f>
        <v>#N/A</v>
      </c>
      <c r="J126" s="110" t="s">
        <v>149</v>
      </c>
      <c r="K126" s="191"/>
      <c r="L126" s="108" t="e">
        <f>VLOOKUP(K92,'POINTS SCORE'!$B$10:$AI$39,32,FALSE)</f>
        <v>#N/A</v>
      </c>
      <c r="M126" s="108" t="e">
        <f>VLOOKUP(K92,'POINTS SCORE'!$B$39:$AI$78,32,FALSE)</f>
        <v>#N/A</v>
      </c>
      <c r="N126" s="110" t="s">
        <v>149</v>
      </c>
      <c r="O126" s="191"/>
      <c r="P126" s="99" t="e">
        <f>VLOOKUP(O92,'POINTS SCORE'!$B$10:$AI$39,32,FALSE)</f>
        <v>#N/A</v>
      </c>
      <c r="Q126" s="99" t="e">
        <f>VLOOKUP(O92,'POINTS SCORE'!$B$39:$AI$78,32,FALSE)</f>
        <v>#N/A</v>
      </c>
      <c r="R126" s="102" t="s">
        <v>149</v>
      </c>
      <c r="S126" s="191"/>
      <c r="T126" s="99" t="e">
        <f>VLOOKUP(S92,'POINTS SCORE'!$B$10:$AI$39,32,FALSE)</f>
        <v>#N/A</v>
      </c>
      <c r="U126" s="99" t="e">
        <f>VLOOKUP(S92,'POINTS SCORE'!$B$39:$AI$78,32,FALSE)</f>
        <v>#N/A</v>
      </c>
      <c r="V126" s="102" t="s">
        <v>149</v>
      </c>
      <c r="W126" s="209"/>
      <c r="X126" s="210" t="e">
        <f>VLOOKUP(W92,'POINTS SCORE'!$B$10:$AI$39,32,FALSE)</f>
        <v>#N/A</v>
      </c>
      <c r="Y126" s="103" t="e">
        <f>VLOOKUP(W92,'POINTS SCORE'!$B$39:$AI$78,32,FALSE)</f>
        <v>#N/A</v>
      </c>
    </row>
    <row r="127" spans="2:25">
      <c r="B127" s="102" t="s">
        <v>149</v>
      </c>
      <c r="C127" s="191"/>
      <c r="D127" s="99">
        <f>VLOOKUP(C92,'POINTS SCORE'!$B$10:$AI$39,32,FALSE)</f>
        <v>14</v>
      </c>
      <c r="E127" s="108">
        <f>VLOOKUP(C92,'POINTS SCORE'!$B$39:$AI$78,32,FALSE)</f>
        <v>14</v>
      </c>
      <c r="F127" s="110" t="s">
        <v>149</v>
      </c>
      <c r="G127" s="191"/>
      <c r="H127" s="108" t="e">
        <f>VLOOKUP(G92,'POINTS SCORE'!$B$10:$AI$39,32,FALSE)</f>
        <v>#N/A</v>
      </c>
      <c r="I127" s="108" t="e">
        <f>VLOOKUP(G92,'POINTS SCORE'!$B$39:$AI$78,32,FALSE)</f>
        <v>#N/A</v>
      </c>
      <c r="J127" s="110" t="s">
        <v>149</v>
      </c>
      <c r="K127" s="191"/>
      <c r="L127" s="108" t="e">
        <f>VLOOKUP(K92,'POINTS SCORE'!$B$10:$AI$39,32,FALSE)</f>
        <v>#N/A</v>
      </c>
      <c r="M127" s="108" t="e">
        <f>VLOOKUP(K92,'POINTS SCORE'!$B$39:$AI$78,32,FALSE)</f>
        <v>#N/A</v>
      </c>
      <c r="N127" s="110" t="s">
        <v>149</v>
      </c>
      <c r="O127" s="191"/>
      <c r="P127" s="99" t="e">
        <f>VLOOKUP(O92,'POINTS SCORE'!$B$10:$AI$39,32,FALSE)</f>
        <v>#N/A</v>
      </c>
      <c r="Q127" s="99" t="e">
        <f>VLOOKUP(O92,'POINTS SCORE'!$B$39:$AI$78,32,FALSE)</f>
        <v>#N/A</v>
      </c>
      <c r="R127" s="102" t="s">
        <v>149</v>
      </c>
      <c r="S127" s="191"/>
      <c r="T127" s="99" t="e">
        <f>VLOOKUP(S92,'POINTS SCORE'!$B$10:$AI$39,32,FALSE)</f>
        <v>#N/A</v>
      </c>
      <c r="U127" s="99" t="e">
        <f>VLOOKUP(S92,'POINTS SCORE'!$B$39:$AI$78,32,FALSE)</f>
        <v>#N/A</v>
      </c>
      <c r="V127" s="102" t="s">
        <v>149</v>
      </c>
      <c r="W127" s="209"/>
      <c r="X127" s="210" t="e">
        <f>VLOOKUP(W92,'POINTS SCORE'!$B$10:$AI$39,32,FALSE)</f>
        <v>#N/A</v>
      </c>
      <c r="Y127" s="103" t="e">
        <f>VLOOKUP(W92,'POINTS SCORE'!$B$39:$AI$78,32,FALSE)</f>
        <v>#N/A</v>
      </c>
    </row>
    <row r="128" spans="2:25">
      <c r="B128" s="102" t="s">
        <v>149</v>
      </c>
      <c r="C128" s="191"/>
      <c r="D128" s="99">
        <f>VLOOKUP(C92,'POINTS SCORE'!$B$10:$AI$39,32,FALSE)</f>
        <v>14</v>
      </c>
      <c r="E128" s="108">
        <f>VLOOKUP(C92,'POINTS SCORE'!$B$39:$AI$78,32,FALSE)</f>
        <v>14</v>
      </c>
      <c r="F128" s="110" t="s">
        <v>149</v>
      </c>
      <c r="G128" s="191"/>
      <c r="H128" s="108" t="e">
        <f>VLOOKUP(G92,'POINTS SCORE'!$B$10:$AI$39,32,FALSE)</f>
        <v>#N/A</v>
      </c>
      <c r="I128" s="108" t="e">
        <f>VLOOKUP(G92,'POINTS SCORE'!$B$39:$AI$78,32,FALSE)</f>
        <v>#N/A</v>
      </c>
      <c r="J128" s="110" t="s">
        <v>149</v>
      </c>
      <c r="K128" s="191"/>
      <c r="L128" s="108" t="e">
        <f>VLOOKUP(K92,'POINTS SCORE'!$B$10:$AI$39,32,FALSE)</f>
        <v>#N/A</v>
      </c>
      <c r="M128" s="108" t="e">
        <f>VLOOKUP(K92,'POINTS SCORE'!$B$39:$AI$78,32,FALSE)</f>
        <v>#N/A</v>
      </c>
      <c r="N128" s="110" t="s">
        <v>149</v>
      </c>
      <c r="O128" s="191"/>
      <c r="P128" s="99" t="e">
        <f>VLOOKUP(O92,'POINTS SCORE'!$B$10:$AI$39,32,FALSE)</f>
        <v>#N/A</v>
      </c>
      <c r="Q128" s="99" t="e">
        <f>VLOOKUP(O92,'POINTS SCORE'!$B$39:$AI$78,32,FALSE)</f>
        <v>#N/A</v>
      </c>
      <c r="R128" s="102" t="s">
        <v>149</v>
      </c>
      <c r="S128" s="191"/>
      <c r="T128" s="99" t="e">
        <f>VLOOKUP(S92,'POINTS SCORE'!$B$10:$AI$39,32,FALSE)</f>
        <v>#N/A</v>
      </c>
      <c r="U128" s="99" t="e">
        <f>VLOOKUP(S92,'POINTS SCORE'!$B$39:$AI$78,32,FALSE)</f>
        <v>#N/A</v>
      </c>
      <c r="V128" s="102" t="s">
        <v>149</v>
      </c>
      <c r="W128" s="209"/>
      <c r="X128" s="210" t="e">
        <f>VLOOKUP(W92,'POINTS SCORE'!$B$10:$AI$39,32,FALSE)</f>
        <v>#N/A</v>
      </c>
      <c r="Y128" s="103" t="e">
        <f>VLOOKUP(W92,'POINTS SCORE'!$B$39:$AI$78,32,FALSE)</f>
        <v>#N/A</v>
      </c>
    </row>
    <row r="129" spans="2:25">
      <c r="B129" s="102" t="s">
        <v>149</v>
      </c>
      <c r="C129" s="191"/>
      <c r="D129" s="99">
        <f>VLOOKUP(C92,'POINTS SCORE'!$B$10:$AI$39,32,FALSE)</f>
        <v>14</v>
      </c>
      <c r="E129" s="108">
        <f>VLOOKUP(C92,'POINTS SCORE'!$B$39:$AI$78,33,FALSE)</f>
        <v>14</v>
      </c>
      <c r="F129" s="110" t="s">
        <v>150</v>
      </c>
      <c r="G129" s="191"/>
      <c r="H129" s="108" t="e">
        <f>VLOOKUP(G92,'POINTS SCORE'!$B$10:$AI$39,33,FALSE)</f>
        <v>#N/A</v>
      </c>
      <c r="I129" s="108" t="e">
        <f>VLOOKUP(G92,'POINTS SCORE'!$B$39:$AI$78,33,FALSE)</f>
        <v>#N/A</v>
      </c>
      <c r="J129" s="110" t="s">
        <v>150</v>
      </c>
      <c r="K129" s="191"/>
      <c r="L129" s="108" t="e">
        <f>VLOOKUP(K92,'POINTS SCORE'!$B$10:$AI$39,33,FALSE)</f>
        <v>#N/A</v>
      </c>
      <c r="M129" s="108" t="e">
        <f>VLOOKUP(K92,'POINTS SCORE'!$B$39:$AI$78,33,FALSE)</f>
        <v>#N/A</v>
      </c>
      <c r="N129" s="110" t="s">
        <v>150</v>
      </c>
      <c r="O129" s="191"/>
      <c r="P129" s="99" t="e">
        <f>VLOOKUP(O92,'POINTS SCORE'!$B$10:$AI$39,33,FALSE)</f>
        <v>#N/A</v>
      </c>
      <c r="Q129" s="99" t="e">
        <f>VLOOKUP(O92,'POINTS SCORE'!$B$39:$AI$78,33,FALSE)</f>
        <v>#N/A</v>
      </c>
      <c r="R129" s="102" t="s">
        <v>150</v>
      </c>
      <c r="S129" s="191"/>
      <c r="T129" s="99" t="e">
        <f>VLOOKUP(S92,'POINTS SCORE'!$B$10:$AI$39,33,FALSE)</f>
        <v>#N/A</v>
      </c>
      <c r="U129" s="99" t="e">
        <f>VLOOKUP(S92,'POINTS SCORE'!$B$39:$AI$78,33,FALSE)</f>
        <v>#N/A</v>
      </c>
      <c r="V129" s="102" t="s">
        <v>150</v>
      </c>
      <c r="W129" s="209"/>
      <c r="X129" s="210" t="e">
        <f>VLOOKUP(W92,'POINTS SCORE'!$B$10:$AI$39,33,FALSE)</f>
        <v>#N/A</v>
      </c>
      <c r="Y129" s="103" t="e">
        <f>VLOOKUP(W92,'POINTS SCORE'!$B$39:$AI$78,33,FALSE)</f>
        <v>#N/A</v>
      </c>
    </row>
    <row r="130" spans="2:25">
      <c r="B130" s="102" t="s">
        <v>150</v>
      </c>
      <c r="C130" s="191"/>
      <c r="D130" s="99">
        <f>VLOOKUP(C92,'POINTS SCORE'!$B$10:$AI$39,33,FALSE)</f>
        <v>14</v>
      </c>
      <c r="E130" s="108">
        <f>VLOOKUP(C92,'POINTS SCORE'!$B$39:$AI$78,33,FALSE)</f>
        <v>14</v>
      </c>
      <c r="F130" s="110" t="s">
        <v>150</v>
      </c>
      <c r="G130" s="191"/>
      <c r="H130" s="108" t="e">
        <f>VLOOKUP(G92,'POINTS SCORE'!$B$10:$AI$39,33,FALSE)</f>
        <v>#N/A</v>
      </c>
      <c r="I130" s="108" t="e">
        <f>VLOOKUP(G92,'POINTS SCORE'!$B$39:$AI$78,33,FALSE)</f>
        <v>#N/A</v>
      </c>
      <c r="J130" s="110" t="s">
        <v>150</v>
      </c>
      <c r="K130" s="191"/>
      <c r="L130" s="108" t="e">
        <f>VLOOKUP(K92,'POINTS SCORE'!$B$10:$AI$39,33,FALSE)</f>
        <v>#N/A</v>
      </c>
      <c r="M130" s="108" t="e">
        <f>VLOOKUP(K92,'POINTS SCORE'!$B$39:$AI$78,33,FALSE)</f>
        <v>#N/A</v>
      </c>
      <c r="N130" s="110" t="s">
        <v>150</v>
      </c>
      <c r="O130" s="191"/>
      <c r="P130" s="99" t="e">
        <f>VLOOKUP(O92,'POINTS SCORE'!$B$10:$AI$39,33,FALSE)</f>
        <v>#N/A</v>
      </c>
      <c r="Q130" s="99" t="e">
        <f>VLOOKUP(O92,'POINTS SCORE'!$B$39:$AI$78,33,FALSE)</f>
        <v>#N/A</v>
      </c>
      <c r="R130" s="102" t="s">
        <v>150</v>
      </c>
      <c r="S130" s="191"/>
      <c r="T130" s="99" t="e">
        <f>VLOOKUP(S92,'POINTS SCORE'!$B$10:$AI$39,33,FALSE)</f>
        <v>#N/A</v>
      </c>
      <c r="U130" s="99" t="e">
        <f>VLOOKUP(S92,'POINTS SCORE'!$B$39:$AI$78,33,FALSE)</f>
        <v>#N/A</v>
      </c>
      <c r="V130" s="102" t="s">
        <v>150</v>
      </c>
      <c r="W130" s="209"/>
      <c r="X130" s="210" t="e">
        <f>VLOOKUP(W92,'POINTS SCORE'!$B$10:$AI$39,33,FALSE)</f>
        <v>#N/A</v>
      </c>
      <c r="Y130" s="103" t="e">
        <f>VLOOKUP(W92,'POINTS SCORE'!$B$39:$AI$78,33,FALSE)</f>
        <v>#N/A</v>
      </c>
    </row>
    <row r="131" spans="2:25">
      <c r="B131" s="102" t="s">
        <v>150</v>
      </c>
      <c r="C131" s="191"/>
      <c r="D131" s="99">
        <f>VLOOKUP(C92,'POINTS SCORE'!$B$10:$AI$39,33,FALSE)</f>
        <v>14</v>
      </c>
      <c r="E131" s="108">
        <f>VLOOKUP(C92,'POINTS SCORE'!$B$39:$AI$78,33,FALSE)</f>
        <v>14</v>
      </c>
      <c r="F131" s="110" t="s">
        <v>150</v>
      </c>
      <c r="G131" s="191"/>
      <c r="H131" s="108" t="e">
        <f>VLOOKUP(G92,'POINTS SCORE'!$B$10:$AI$39,33,FALSE)</f>
        <v>#N/A</v>
      </c>
      <c r="I131" s="108" t="e">
        <f>VLOOKUP(G92,'POINTS SCORE'!$B$39:$AI$78,33,FALSE)</f>
        <v>#N/A</v>
      </c>
      <c r="J131" s="110" t="s">
        <v>150</v>
      </c>
      <c r="K131" s="191"/>
      <c r="L131" s="108" t="e">
        <f>VLOOKUP(K92,'POINTS SCORE'!$B$10:$AI$39,33,FALSE)</f>
        <v>#N/A</v>
      </c>
      <c r="M131" s="108" t="e">
        <f>VLOOKUP(K92,'POINTS SCORE'!$B$39:$AI$78,33,FALSE)</f>
        <v>#N/A</v>
      </c>
      <c r="N131" s="110" t="s">
        <v>150</v>
      </c>
      <c r="O131" s="191"/>
      <c r="P131" s="99" t="e">
        <f>VLOOKUP(O92,'POINTS SCORE'!$B$10:$AI$39,33,FALSE)</f>
        <v>#N/A</v>
      </c>
      <c r="Q131" s="99" t="e">
        <f>VLOOKUP(O92,'POINTS SCORE'!$B$39:$AI$78,33,FALSE)</f>
        <v>#N/A</v>
      </c>
      <c r="R131" s="102" t="s">
        <v>150</v>
      </c>
      <c r="S131" s="191"/>
      <c r="T131" s="99" t="e">
        <f>VLOOKUP(S92,'POINTS SCORE'!$B$10:$AI$39,33,FALSE)</f>
        <v>#N/A</v>
      </c>
      <c r="U131" s="99" t="e">
        <f>VLOOKUP(S92,'POINTS SCORE'!$B$39:$AI$78,33,FALSE)</f>
        <v>#N/A</v>
      </c>
      <c r="V131" s="102" t="s">
        <v>150</v>
      </c>
      <c r="W131" s="209"/>
      <c r="X131" s="210" t="e">
        <f>VLOOKUP(W92,'POINTS SCORE'!$B$10:$AI$39,33,FALSE)</f>
        <v>#N/A</v>
      </c>
      <c r="Y131" s="103" t="e">
        <f>VLOOKUP(W92,'POINTS SCORE'!$B$39:$AI$78,33,FALSE)</f>
        <v>#N/A</v>
      </c>
    </row>
    <row r="132" spans="2:25">
      <c r="B132" s="102" t="s">
        <v>151</v>
      </c>
      <c r="C132" s="191"/>
      <c r="D132" s="99">
        <f>VLOOKUP(C92,'POINTS SCORE'!$B$10:$AI$39,34,FALSE)</f>
        <v>0</v>
      </c>
      <c r="E132" s="108">
        <f>VLOOKUP(C92,'POINTS SCORE'!$B$39:$AI$78,34,FALSE)</f>
        <v>0</v>
      </c>
      <c r="F132" s="110" t="s">
        <v>151</v>
      </c>
      <c r="G132" s="191"/>
      <c r="H132" s="108" t="e">
        <f>VLOOKUP(G92,'POINTS SCORE'!$B$10:$AI$39,34,FALSE)</f>
        <v>#N/A</v>
      </c>
      <c r="I132" s="108" t="e">
        <f>VLOOKUP(G92,'POINTS SCORE'!$B$39:$AI$78,34,FALSE)</f>
        <v>#N/A</v>
      </c>
      <c r="J132" s="110" t="s">
        <v>151</v>
      </c>
      <c r="K132" s="191"/>
      <c r="L132" s="108" t="e">
        <f>VLOOKUP(K92,'POINTS SCORE'!$B$10:$AI$39,34,FALSE)</f>
        <v>#N/A</v>
      </c>
      <c r="M132" s="108" t="e">
        <f>VLOOKUP(K92,'POINTS SCORE'!$B$39:$AI$78,34,FALSE)</f>
        <v>#N/A</v>
      </c>
      <c r="N132" s="110" t="s">
        <v>151</v>
      </c>
      <c r="O132" s="191"/>
      <c r="P132" s="99" t="e">
        <f>VLOOKUP(O92,'POINTS SCORE'!$B$10:$AI$39,34,FALSE)</f>
        <v>#N/A</v>
      </c>
      <c r="Q132" s="99" t="e">
        <f>VLOOKUP(O92,'POINTS SCORE'!$B$39:$AI$78,34,FALSE)</f>
        <v>#N/A</v>
      </c>
      <c r="R132" s="102" t="s">
        <v>151</v>
      </c>
      <c r="S132" s="191"/>
      <c r="T132" s="99" t="e">
        <f>VLOOKUP(S92,'POINTS SCORE'!$B$10:$AI$39,34,FALSE)</f>
        <v>#N/A</v>
      </c>
      <c r="U132" s="99" t="e">
        <f>VLOOKUP(S92,'POINTS SCORE'!$B$39:$AI$78,34,FALSE)</f>
        <v>#N/A</v>
      </c>
      <c r="V132" s="102" t="s">
        <v>151</v>
      </c>
      <c r="W132" s="209"/>
      <c r="X132" s="210" t="e">
        <f>VLOOKUP(W92,'POINTS SCORE'!$B$10:$AI$39,34,FALSE)</f>
        <v>#N/A</v>
      </c>
      <c r="Y132" s="103" t="e">
        <f>VLOOKUP(W92,'POINTS SCORE'!$B$39:$AI$78,34,FALSE)</f>
        <v>#N/A</v>
      </c>
    </row>
    <row r="133" spans="2:25">
      <c r="B133" s="102" t="s">
        <v>151</v>
      </c>
      <c r="C133" s="191"/>
      <c r="D133" s="99">
        <f>VLOOKUP(C92,'POINTS SCORE'!$B$10:$AI$39,34,FALSE)</f>
        <v>0</v>
      </c>
      <c r="E133" s="108">
        <f>VLOOKUP(C92,'POINTS SCORE'!$B$39:$AI$78,34,FALSE)</f>
        <v>0</v>
      </c>
      <c r="F133" s="110" t="s">
        <v>151</v>
      </c>
      <c r="G133" s="191"/>
      <c r="H133" s="108" t="e">
        <f>VLOOKUP(G92,'POINTS SCORE'!$B$10:$AI$39,34,FALSE)</f>
        <v>#N/A</v>
      </c>
      <c r="I133" s="108" t="e">
        <f>VLOOKUP(G92,'POINTS SCORE'!$B$39:$AI$78,34,FALSE)</f>
        <v>#N/A</v>
      </c>
      <c r="J133" s="110" t="s">
        <v>151</v>
      </c>
      <c r="K133" s="191"/>
      <c r="L133" s="108" t="e">
        <f>VLOOKUP(K92,'POINTS SCORE'!$B$10:$AI$39,34,FALSE)</f>
        <v>#N/A</v>
      </c>
      <c r="M133" s="108" t="e">
        <f>VLOOKUP(K92,'POINTS SCORE'!$B$39:$AI$78,34,FALSE)</f>
        <v>#N/A</v>
      </c>
      <c r="N133" s="110" t="s">
        <v>151</v>
      </c>
      <c r="O133" s="191"/>
      <c r="P133" s="99" t="e">
        <f>VLOOKUP(O92,'POINTS SCORE'!$B$10:$AI$39,34,FALSE)</f>
        <v>#N/A</v>
      </c>
      <c r="Q133" s="99" t="e">
        <f>VLOOKUP(O92,'POINTS SCORE'!$B$39:$AI$78,34,FALSE)</f>
        <v>#N/A</v>
      </c>
      <c r="R133" s="102" t="s">
        <v>151</v>
      </c>
      <c r="S133" s="191"/>
      <c r="T133" s="99" t="e">
        <f>VLOOKUP(S92,'POINTS SCORE'!$B$10:$AI$39,34,FALSE)</f>
        <v>#N/A</v>
      </c>
      <c r="U133" s="99" t="e">
        <f>VLOOKUP(S92,'POINTS SCORE'!$B$39:$AI$78,34,FALSE)</f>
        <v>#N/A</v>
      </c>
      <c r="V133" s="102" t="s">
        <v>151</v>
      </c>
      <c r="W133" s="209"/>
      <c r="X133" s="210" t="e">
        <f>VLOOKUP(W92,'POINTS SCORE'!$B$10:$AI$39,34,FALSE)</f>
        <v>#N/A</v>
      </c>
      <c r="Y133" s="103" t="e">
        <f>VLOOKUP(W92,'POINTS SCORE'!$B$39:$AI$78,34,FALSE)</f>
        <v>#N/A</v>
      </c>
    </row>
    <row r="134" spans="2:25">
      <c r="B134" s="102" t="s">
        <v>151</v>
      </c>
      <c r="C134" s="191"/>
      <c r="D134" s="99">
        <f>VLOOKUP(C92,'POINTS SCORE'!$B$10:$AI$39,34,FALSE)</f>
        <v>0</v>
      </c>
      <c r="E134" s="108">
        <f>VLOOKUP(C92,'POINTS SCORE'!$B$39:$AI$78,34,FALSE)</f>
        <v>0</v>
      </c>
      <c r="F134" s="110" t="s">
        <v>151</v>
      </c>
      <c r="G134" s="191"/>
      <c r="H134" s="108" t="e">
        <f>VLOOKUP(G92,'POINTS SCORE'!$B$10:$AI$39,34,FALSE)</f>
        <v>#N/A</v>
      </c>
      <c r="I134" s="108" t="e">
        <f>VLOOKUP(G92,'POINTS SCORE'!$B$39:$AI$78,34,FALSE)</f>
        <v>#N/A</v>
      </c>
      <c r="J134" s="110" t="s">
        <v>151</v>
      </c>
      <c r="K134" s="191"/>
      <c r="L134" s="108" t="e">
        <f>VLOOKUP(K92,'POINTS SCORE'!$B$10:$AI$39,34,FALSE)</f>
        <v>#N/A</v>
      </c>
      <c r="M134" s="108" t="e">
        <f>VLOOKUP(K92,'POINTS SCORE'!$B$39:$AI$78,34,FALSE)</f>
        <v>#N/A</v>
      </c>
      <c r="N134" s="110" t="s">
        <v>151</v>
      </c>
      <c r="O134" s="191"/>
      <c r="P134" s="99" t="e">
        <f>VLOOKUP(O92,'POINTS SCORE'!$B$10:$AI$39,34,FALSE)</f>
        <v>#N/A</v>
      </c>
      <c r="Q134" s="99" t="e">
        <f>VLOOKUP(O92,'POINTS SCORE'!$B$39:$AI$78,34,FALSE)</f>
        <v>#N/A</v>
      </c>
      <c r="R134" s="102" t="s">
        <v>151</v>
      </c>
      <c r="S134" s="191"/>
      <c r="T134" s="99" t="e">
        <f>VLOOKUP(S92,'POINTS SCORE'!$B$10:$AI$39,34,FALSE)</f>
        <v>#N/A</v>
      </c>
      <c r="U134" s="99" t="e">
        <f>VLOOKUP(S92,'POINTS SCORE'!$B$39:$AI$78,34,FALSE)</f>
        <v>#N/A</v>
      </c>
      <c r="V134" s="102" t="s">
        <v>151</v>
      </c>
      <c r="W134" s="209"/>
      <c r="X134" s="210" t="e">
        <f>VLOOKUP(W92,'POINTS SCORE'!$B$10:$AI$39,34,FALSE)</f>
        <v>#N/A</v>
      </c>
      <c r="Y134" s="103" t="e">
        <f>VLOOKUP(W92,'POINTS SCORE'!$B$39:$AI$78,34,FALSE)</f>
        <v>#N/A</v>
      </c>
    </row>
    <row r="135" spans="2:25">
      <c r="B135" s="102"/>
      <c r="F135" s="110"/>
      <c r="I135" s="109"/>
      <c r="J135" s="110"/>
      <c r="M135" s="109"/>
      <c r="N135" s="110"/>
      <c r="Q135" s="103"/>
      <c r="R135" s="102"/>
      <c r="U135" s="103"/>
      <c r="V135" s="102"/>
      <c r="W135" s="210"/>
      <c r="X135" s="210"/>
      <c r="Y135" s="103"/>
    </row>
    <row r="136" spans="2:25" ht="13.5" thickBot="1">
      <c r="B136" s="145"/>
      <c r="C136" s="146"/>
      <c r="D136" s="146"/>
      <c r="E136" s="161"/>
      <c r="F136" s="162"/>
      <c r="G136" s="162"/>
      <c r="H136" s="146"/>
      <c r="I136" s="161"/>
      <c r="J136" s="162"/>
      <c r="K136" s="162"/>
      <c r="L136" s="146"/>
      <c r="M136" s="161"/>
      <c r="N136" s="162"/>
      <c r="O136" s="162"/>
      <c r="P136" s="146"/>
      <c r="Q136" s="161"/>
      <c r="R136" s="146"/>
      <c r="S136" s="146"/>
      <c r="T136" s="146"/>
      <c r="U136" s="161"/>
      <c r="V136" s="145"/>
      <c r="W136" s="146"/>
      <c r="X136" s="146"/>
      <c r="Y136" s="161"/>
    </row>
  </sheetData>
  <autoFilter ref="A5:K84"/>
  <mergeCells count="8">
    <mergeCell ref="R89:U89"/>
    <mergeCell ref="V89:Y89"/>
    <mergeCell ref="F2:G2"/>
    <mergeCell ref="B89:E89"/>
    <mergeCell ref="F89:I89"/>
    <mergeCell ref="J89:M89"/>
    <mergeCell ref="N89:Q89"/>
    <mergeCell ref="B2:C2"/>
  </mergeCells>
  <phoneticPr fontId="2" type="noConversion"/>
  <pageMargins left="0.75" right="0.75" top="1" bottom="1" header="0.5" footer="0.5"/>
  <pageSetup paperSize="9" scale="57" orientation="landscape"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6ADEC2C1-C837-4C8F-9507-BDA6D5CB2CC3}">
            <xm:f>VLOOKUP(C93,'Club Member Export'!$D:$D,1,FALSE)=C93</xm:f>
            <x14:dxf>
              <fill>
                <patternFill>
                  <bgColor rgb="FFFFFF00"/>
                </patternFill>
              </fill>
            </x14:dxf>
          </x14:cfRule>
          <xm:sqref>C93:C134 G93:G134 K93:K134 O93:O134 S93:S134 W93:W134</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theme="9"/>
    <pageSetUpPr fitToPage="1"/>
  </sheetPr>
  <dimension ref="A1:AW80"/>
  <sheetViews>
    <sheetView zoomScalePageLayoutView="85" workbookViewId="0">
      <selection activeCell="AM43" sqref="AM43:AN43"/>
    </sheetView>
  </sheetViews>
  <sheetFormatPr defaultColWidth="8.85546875" defaultRowHeight="12.75"/>
  <cols>
    <col min="1" max="2" width="3.5703125" style="2" customWidth="1"/>
    <col min="3" max="3" width="4.5703125" style="2" bestFit="1" customWidth="1"/>
    <col min="4" max="23" width="4.7109375" style="2" bestFit="1" customWidth="1"/>
    <col min="24" max="25" width="4.7109375" style="2" customWidth="1"/>
    <col min="26" max="35" width="4.85546875" style="2" customWidth="1"/>
    <col min="36" max="36" width="2.85546875" style="2" customWidth="1"/>
    <col min="37" max="41" width="9.140625" style="2" customWidth="1"/>
    <col min="42" max="51" width="8.85546875" style="2"/>
    <col min="52" max="52" width="8.85546875" style="2" customWidth="1"/>
    <col min="53" max="16384" width="8.85546875" style="2"/>
  </cols>
  <sheetData>
    <row r="1" spans="1:49">
      <c r="A1" s="5"/>
    </row>
    <row r="2" spans="1:49">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49">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49">
      <c r="B4" s="224" t="s">
        <v>1173</v>
      </c>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row>
    <row r="5" spans="1:49">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row>
    <row r="6" spans="1:49">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row>
    <row r="8" spans="1:49">
      <c r="B8" s="225" t="s">
        <v>7</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100"/>
      <c r="AH8" s="100"/>
    </row>
    <row r="9" spans="1:49">
      <c r="A9" s="226" t="s">
        <v>27</v>
      </c>
      <c r="B9" s="4"/>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c r="U9" s="4">
        <v>19</v>
      </c>
      <c r="V9" s="4">
        <v>20</v>
      </c>
      <c r="W9" s="4">
        <v>21</v>
      </c>
      <c r="X9" s="4">
        <v>22</v>
      </c>
      <c r="Y9" s="4">
        <v>23</v>
      </c>
      <c r="Z9" s="4">
        <v>24</v>
      </c>
      <c r="AA9" s="4">
        <v>25</v>
      </c>
      <c r="AB9" s="4">
        <v>26</v>
      </c>
      <c r="AC9" s="4">
        <v>27</v>
      </c>
      <c r="AD9" s="4">
        <v>28</v>
      </c>
      <c r="AE9" s="4">
        <v>29</v>
      </c>
      <c r="AF9" s="4">
        <v>30</v>
      </c>
      <c r="AG9" s="101" t="s">
        <v>149</v>
      </c>
      <c r="AH9" s="101" t="s">
        <v>150</v>
      </c>
      <c r="AI9" s="101" t="s">
        <v>151</v>
      </c>
      <c r="AL9" s="227" t="s">
        <v>11</v>
      </c>
      <c r="AM9" s="227"/>
      <c r="AN9" s="227"/>
      <c r="AO9" s="227"/>
      <c r="AP9" s="227"/>
      <c r="AQ9" s="227"/>
      <c r="AR9" s="227"/>
      <c r="AS9" s="227"/>
      <c r="AT9" s="227"/>
      <c r="AU9" s="53"/>
      <c r="AV9" s="53"/>
      <c r="AW9" s="53"/>
    </row>
    <row r="10" spans="1:49">
      <c r="A10" s="226"/>
      <c r="B10" s="4">
        <v>1</v>
      </c>
      <c r="C10" s="6">
        <v>16</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f>AG14/2</f>
        <v>7</v>
      </c>
      <c r="AH10" s="4">
        <f>AH14/2</f>
        <v>7</v>
      </c>
      <c r="AI10" s="4">
        <v>0</v>
      </c>
      <c r="AL10" s="227"/>
      <c r="AM10" s="227"/>
      <c r="AN10" s="227"/>
      <c r="AO10" s="227"/>
      <c r="AP10" s="227"/>
      <c r="AQ10" s="227"/>
      <c r="AR10" s="227"/>
      <c r="AS10" s="227"/>
      <c r="AT10" s="227"/>
      <c r="AU10" s="53"/>
      <c r="AV10" s="53"/>
      <c r="AW10" s="53"/>
    </row>
    <row r="11" spans="1:49">
      <c r="A11" s="226"/>
      <c r="B11" s="4">
        <v>2</v>
      </c>
      <c r="C11" s="6">
        <v>17</v>
      </c>
      <c r="D11" s="6">
        <v>8</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f>AG14/2</f>
        <v>7</v>
      </c>
      <c r="AH11" s="4">
        <f>AH14/2</f>
        <v>7</v>
      </c>
      <c r="AI11" s="4">
        <v>0</v>
      </c>
      <c r="AL11" s="35"/>
      <c r="AM11" s="35"/>
      <c r="AN11" s="35"/>
      <c r="AO11" s="35"/>
      <c r="AP11" s="35"/>
      <c r="AQ11" s="35"/>
      <c r="AR11" s="35"/>
      <c r="AS11" s="35"/>
      <c r="AT11" s="35"/>
      <c r="AU11" s="53"/>
      <c r="AV11" s="53"/>
      <c r="AW11" s="53"/>
    </row>
    <row r="12" spans="1:49" ht="12.6" customHeight="1">
      <c r="A12" s="226"/>
      <c r="B12" s="4">
        <v>3</v>
      </c>
      <c r="C12" s="6">
        <v>18</v>
      </c>
      <c r="D12" s="6">
        <v>11</v>
      </c>
      <c r="E12" s="6">
        <v>8</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f>AG14/2</f>
        <v>7</v>
      </c>
      <c r="AH12" s="4">
        <f>AH14/2</f>
        <v>7</v>
      </c>
      <c r="AI12" s="4">
        <v>0</v>
      </c>
      <c r="AL12" s="228" t="s">
        <v>34</v>
      </c>
      <c r="AM12" s="228"/>
      <c r="AN12" s="228"/>
      <c r="AO12" s="228"/>
      <c r="AP12" s="228"/>
      <c r="AQ12" s="228"/>
      <c r="AR12" s="228"/>
      <c r="AS12" s="228"/>
      <c r="AT12" s="228"/>
      <c r="AU12" s="53"/>
      <c r="AV12" s="53"/>
      <c r="AW12" s="53"/>
    </row>
    <row r="13" spans="1:49" ht="12.6" customHeight="1">
      <c r="A13" s="226"/>
      <c r="B13" s="4">
        <v>4</v>
      </c>
      <c r="C13" s="6">
        <v>19</v>
      </c>
      <c r="D13" s="6">
        <v>12</v>
      </c>
      <c r="E13" s="6">
        <v>10</v>
      </c>
      <c r="F13" s="6">
        <v>8</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f>AG14/2</f>
        <v>7</v>
      </c>
      <c r="AH13" s="4">
        <f>AH14/2</f>
        <v>7</v>
      </c>
      <c r="AI13" s="4">
        <v>0</v>
      </c>
      <c r="AL13" s="228"/>
      <c r="AM13" s="228"/>
      <c r="AN13" s="228"/>
      <c r="AO13" s="228"/>
      <c r="AP13" s="228"/>
      <c r="AQ13" s="228"/>
      <c r="AR13" s="228"/>
      <c r="AS13" s="228"/>
      <c r="AT13" s="228"/>
      <c r="AU13" s="53"/>
      <c r="AV13" s="53"/>
      <c r="AW13" s="53"/>
    </row>
    <row r="14" spans="1:49">
      <c r="A14" s="226"/>
      <c r="B14" s="4">
        <v>5</v>
      </c>
      <c r="C14" s="6">
        <v>35</v>
      </c>
      <c r="D14" s="6">
        <v>26</v>
      </c>
      <c r="E14" s="6">
        <v>21</v>
      </c>
      <c r="F14" s="6">
        <v>18</v>
      </c>
      <c r="G14" s="6">
        <v>16</v>
      </c>
      <c r="H14" s="4"/>
      <c r="I14" s="4"/>
      <c r="J14" s="4"/>
      <c r="K14" s="4"/>
      <c r="L14" s="4"/>
      <c r="M14" s="4"/>
      <c r="N14" s="4"/>
      <c r="O14" s="4"/>
      <c r="P14" s="4"/>
      <c r="Q14" s="4"/>
      <c r="R14" s="4"/>
      <c r="S14" s="4"/>
      <c r="T14" s="4"/>
      <c r="U14" s="4"/>
      <c r="V14" s="4"/>
      <c r="W14" s="4"/>
      <c r="X14" s="4"/>
      <c r="Y14" s="4"/>
      <c r="Z14" s="4"/>
      <c r="AA14" s="4"/>
      <c r="AB14" s="4"/>
      <c r="AC14" s="4"/>
      <c r="AD14" s="4"/>
      <c r="AE14" s="4"/>
      <c r="AF14" s="4"/>
      <c r="AG14" s="4">
        <v>14</v>
      </c>
      <c r="AH14" s="4">
        <v>14</v>
      </c>
      <c r="AI14" s="4">
        <v>0</v>
      </c>
      <c r="AL14" s="35"/>
      <c r="AM14" s="35"/>
      <c r="AN14" s="35"/>
      <c r="AO14" s="35"/>
      <c r="AP14" s="35"/>
      <c r="AQ14" s="35"/>
      <c r="AR14" s="35"/>
      <c r="AS14" s="35"/>
      <c r="AT14" s="35"/>
      <c r="AU14" s="53"/>
      <c r="AV14" s="53"/>
      <c r="AW14" s="53"/>
    </row>
    <row r="15" spans="1:49" ht="12.6" customHeight="1">
      <c r="A15" s="226"/>
      <c r="B15" s="4">
        <v>6</v>
      </c>
      <c r="C15" s="6">
        <v>36</v>
      </c>
      <c r="D15" s="6">
        <v>28</v>
      </c>
      <c r="E15" s="6">
        <v>24</v>
      </c>
      <c r="F15" s="6">
        <v>20</v>
      </c>
      <c r="G15" s="6">
        <v>17</v>
      </c>
      <c r="H15" s="6">
        <v>16</v>
      </c>
      <c r="I15" s="4"/>
      <c r="J15" s="4"/>
      <c r="K15" s="4"/>
      <c r="L15" s="4"/>
      <c r="M15" s="4"/>
      <c r="N15" s="4"/>
      <c r="O15" s="4"/>
      <c r="P15" s="4"/>
      <c r="Q15" s="4"/>
      <c r="R15" s="4"/>
      <c r="S15" s="4"/>
      <c r="T15" s="4"/>
      <c r="U15" s="4"/>
      <c r="V15" s="4"/>
      <c r="W15" s="4"/>
      <c r="X15" s="4"/>
      <c r="Y15" s="4"/>
      <c r="Z15" s="4"/>
      <c r="AA15" s="4"/>
      <c r="AB15" s="4"/>
      <c r="AC15" s="4"/>
      <c r="AD15" s="4"/>
      <c r="AE15" s="4"/>
      <c r="AF15" s="4"/>
      <c r="AG15" s="4">
        <v>14</v>
      </c>
      <c r="AH15" s="4">
        <v>14</v>
      </c>
      <c r="AI15" s="4">
        <v>0</v>
      </c>
      <c r="AL15" s="229" t="s">
        <v>12</v>
      </c>
      <c r="AM15" s="229"/>
      <c r="AN15" s="229"/>
      <c r="AO15" s="229"/>
      <c r="AP15" s="229"/>
      <c r="AQ15" s="229"/>
      <c r="AR15" s="229"/>
      <c r="AS15" s="229"/>
      <c r="AT15" s="229"/>
      <c r="AU15" s="53"/>
      <c r="AV15" s="53"/>
      <c r="AW15" s="53"/>
    </row>
    <row r="16" spans="1:49" ht="12" customHeight="1">
      <c r="A16" s="226"/>
      <c r="B16" s="4">
        <v>7</v>
      </c>
      <c r="C16" s="6">
        <v>37</v>
      </c>
      <c r="D16" s="6">
        <v>30</v>
      </c>
      <c r="E16" s="6">
        <v>25</v>
      </c>
      <c r="F16" s="6">
        <v>21</v>
      </c>
      <c r="G16" s="6">
        <v>18</v>
      </c>
      <c r="H16" s="6">
        <v>17</v>
      </c>
      <c r="I16" s="6">
        <v>16</v>
      </c>
      <c r="J16" s="4"/>
      <c r="K16" s="4"/>
      <c r="L16" s="4"/>
      <c r="M16" s="4"/>
      <c r="N16" s="4"/>
      <c r="O16" s="4"/>
      <c r="P16" s="4"/>
      <c r="Q16" s="4"/>
      <c r="R16" s="4"/>
      <c r="S16" s="4"/>
      <c r="T16" s="4"/>
      <c r="U16" s="4"/>
      <c r="V16" s="4"/>
      <c r="W16" s="4"/>
      <c r="X16" s="4"/>
      <c r="Y16" s="4"/>
      <c r="Z16" s="4"/>
      <c r="AA16" s="4"/>
      <c r="AB16" s="4"/>
      <c r="AC16" s="4"/>
      <c r="AD16" s="4"/>
      <c r="AE16" s="4"/>
      <c r="AF16" s="4"/>
      <c r="AG16" s="4">
        <v>14</v>
      </c>
      <c r="AH16" s="4">
        <v>14</v>
      </c>
      <c r="AI16" s="4">
        <v>0</v>
      </c>
      <c r="AL16" s="229"/>
      <c r="AM16" s="229"/>
      <c r="AN16" s="229"/>
      <c r="AO16" s="229"/>
      <c r="AP16" s="229"/>
      <c r="AQ16" s="229"/>
      <c r="AR16" s="229"/>
      <c r="AS16" s="229"/>
      <c r="AT16" s="229"/>
      <c r="AU16" s="53"/>
      <c r="AV16" s="53"/>
      <c r="AW16" s="53"/>
    </row>
    <row r="17" spans="1:49">
      <c r="A17" s="226"/>
      <c r="B17" s="4">
        <v>8</v>
      </c>
      <c r="C17" s="6">
        <v>37</v>
      </c>
      <c r="D17" s="6">
        <v>32</v>
      </c>
      <c r="E17" s="6">
        <v>26</v>
      </c>
      <c r="F17" s="6">
        <v>22</v>
      </c>
      <c r="G17" s="6">
        <v>19</v>
      </c>
      <c r="H17" s="6">
        <v>17</v>
      </c>
      <c r="I17" s="6">
        <v>16</v>
      </c>
      <c r="J17" s="6">
        <v>16</v>
      </c>
      <c r="K17" s="4"/>
      <c r="L17" s="4"/>
      <c r="M17" s="4"/>
      <c r="N17" s="4"/>
      <c r="O17" s="4"/>
      <c r="P17" s="4"/>
      <c r="Q17" s="4"/>
      <c r="R17" s="4"/>
      <c r="S17" s="4"/>
      <c r="T17" s="4"/>
      <c r="U17" s="4"/>
      <c r="V17" s="4"/>
      <c r="W17" s="4"/>
      <c r="X17" s="4"/>
      <c r="Y17" s="4"/>
      <c r="Z17" s="4"/>
      <c r="AA17" s="4"/>
      <c r="AB17" s="4"/>
      <c r="AC17" s="4"/>
      <c r="AD17" s="4"/>
      <c r="AE17" s="4"/>
      <c r="AF17" s="4"/>
      <c r="AG17" s="4">
        <v>14</v>
      </c>
      <c r="AH17" s="4">
        <v>14</v>
      </c>
      <c r="AI17" s="4">
        <v>0</v>
      </c>
      <c r="AL17" s="36"/>
      <c r="AM17" s="36"/>
      <c r="AN17" s="36"/>
      <c r="AO17" s="36"/>
      <c r="AP17" s="36"/>
      <c r="AQ17" s="36"/>
      <c r="AR17" s="36"/>
      <c r="AS17" s="36"/>
      <c r="AT17" s="36"/>
      <c r="AU17" s="53"/>
      <c r="AV17" s="53"/>
      <c r="AW17" s="53"/>
    </row>
    <row r="18" spans="1:49" ht="12.6" customHeight="1">
      <c r="A18" s="226"/>
      <c r="B18" s="4">
        <v>9</v>
      </c>
      <c r="C18" s="6">
        <v>38</v>
      </c>
      <c r="D18" s="6">
        <v>33</v>
      </c>
      <c r="E18" s="6">
        <v>27</v>
      </c>
      <c r="F18" s="6">
        <v>23</v>
      </c>
      <c r="G18" s="6">
        <v>20</v>
      </c>
      <c r="H18" s="6">
        <v>18</v>
      </c>
      <c r="I18" s="6">
        <v>17</v>
      </c>
      <c r="J18" s="6">
        <v>16</v>
      </c>
      <c r="K18" s="6">
        <v>16</v>
      </c>
      <c r="L18" s="4"/>
      <c r="M18" s="4"/>
      <c r="N18" s="4"/>
      <c r="O18" s="4"/>
      <c r="P18" s="4"/>
      <c r="Q18" s="4"/>
      <c r="R18" s="4"/>
      <c r="S18" s="4"/>
      <c r="T18" s="4"/>
      <c r="U18" s="4"/>
      <c r="V18" s="4"/>
      <c r="W18" s="4"/>
      <c r="X18" s="4"/>
      <c r="Y18" s="4"/>
      <c r="Z18" s="4"/>
      <c r="AA18" s="4"/>
      <c r="AB18" s="4"/>
      <c r="AC18" s="4"/>
      <c r="AD18" s="4"/>
      <c r="AE18" s="4"/>
      <c r="AF18" s="4"/>
      <c r="AG18" s="4">
        <v>14</v>
      </c>
      <c r="AH18" s="4">
        <v>14</v>
      </c>
      <c r="AI18" s="4">
        <v>0</v>
      </c>
      <c r="AL18" s="229" t="s">
        <v>13</v>
      </c>
      <c r="AM18" s="229"/>
      <c r="AN18" s="229"/>
      <c r="AO18" s="229"/>
      <c r="AP18" s="229"/>
      <c r="AQ18" s="229"/>
      <c r="AR18" s="229"/>
      <c r="AS18" s="229"/>
      <c r="AT18" s="229"/>
      <c r="AU18" s="53"/>
      <c r="AV18" s="53"/>
      <c r="AW18" s="53"/>
    </row>
    <row r="19" spans="1:49" ht="12.6" customHeight="1">
      <c r="A19" s="226"/>
      <c r="B19" s="4">
        <v>10</v>
      </c>
      <c r="C19" s="6">
        <v>38</v>
      </c>
      <c r="D19" s="6">
        <v>34</v>
      </c>
      <c r="E19" s="6">
        <v>28</v>
      </c>
      <c r="F19" s="6">
        <v>24</v>
      </c>
      <c r="G19" s="6">
        <v>21</v>
      </c>
      <c r="H19" s="6">
        <v>19</v>
      </c>
      <c r="I19" s="6">
        <v>18</v>
      </c>
      <c r="J19" s="6">
        <v>17</v>
      </c>
      <c r="K19" s="6">
        <v>16</v>
      </c>
      <c r="L19" s="6">
        <v>16</v>
      </c>
      <c r="M19" s="4"/>
      <c r="N19" s="4"/>
      <c r="O19" s="4"/>
      <c r="P19" s="4"/>
      <c r="Q19" s="4"/>
      <c r="R19" s="4"/>
      <c r="S19" s="4"/>
      <c r="T19" s="4"/>
      <c r="U19" s="4"/>
      <c r="V19" s="4"/>
      <c r="W19" s="4"/>
      <c r="X19" s="4"/>
      <c r="Y19" s="4"/>
      <c r="Z19" s="4"/>
      <c r="AA19" s="4"/>
      <c r="AB19" s="4"/>
      <c r="AC19" s="4"/>
      <c r="AD19" s="4"/>
      <c r="AE19" s="4"/>
      <c r="AF19" s="4"/>
      <c r="AG19" s="4">
        <v>14</v>
      </c>
      <c r="AH19" s="4">
        <v>14</v>
      </c>
      <c r="AI19" s="4">
        <v>0</v>
      </c>
      <c r="AL19" s="229"/>
      <c r="AM19" s="229"/>
      <c r="AN19" s="229"/>
      <c r="AO19" s="229"/>
      <c r="AP19" s="229"/>
      <c r="AQ19" s="229"/>
      <c r="AR19" s="229"/>
      <c r="AS19" s="229"/>
      <c r="AT19" s="229"/>
      <c r="AU19" s="53"/>
      <c r="AV19" s="53"/>
      <c r="AW19" s="53"/>
    </row>
    <row r="20" spans="1:49">
      <c r="A20" s="226"/>
      <c r="B20" s="4">
        <v>11</v>
      </c>
      <c r="C20" s="6">
        <v>39</v>
      </c>
      <c r="D20" s="6">
        <v>35</v>
      </c>
      <c r="E20" s="6">
        <v>29</v>
      </c>
      <c r="F20" s="6">
        <v>25</v>
      </c>
      <c r="G20" s="6">
        <v>22</v>
      </c>
      <c r="H20" s="6">
        <v>20</v>
      </c>
      <c r="I20" s="6">
        <v>19</v>
      </c>
      <c r="J20" s="6">
        <v>18</v>
      </c>
      <c r="K20" s="6">
        <v>17</v>
      </c>
      <c r="L20" s="6">
        <v>16</v>
      </c>
      <c r="M20" s="6">
        <v>16</v>
      </c>
      <c r="N20" s="4"/>
      <c r="O20" s="4"/>
      <c r="P20" s="4"/>
      <c r="Q20" s="4"/>
      <c r="R20" s="4"/>
      <c r="S20" s="4"/>
      <c r="T20" s="4"/>
      <c r="U20" s="4"/>
      <c r="V20" s="4"/>
      <c r="W20" s="4"/>
      <c r="X20" s="4"/>
      <c r="Y20" s="4"/>
      <c r="Z20" s="4"/>
      <c r="AA20" s="4"/>
      <c r="AB20" s="4"/>
      <c r="AC20" s="4"/>
      <c r="AD20" s="4"/>
      <c r="AE20" s="4"/>
      <c r="AF20" s="4"/>
      <c r="AG20" s="4">
        <v>14</v>
      </c>
      <c r="AH20" s="4">
        <v>14</v>
      </c>
      <c r="AI20" s="4">
        <v>0</v>
      </c>
      <c r="AL20" s="35"/>
      <c r="AM20" s="35"/>
      <c r="AN20" s="35"/>
      <c r="AO20" s="35"/>
      <c r="AP20" s="35"/>
      <c r="AQ20" s="35"/>
      <c r="AR20" s="35"/>
      <c r="AS20" s="35"/>
      <c r="AT20" s="35"/>
      <c r="AU20" s="53"/>
      <c r="AV20" s="53"/>
      <c r="AW20" s="53"/>
    </row>
    <row r="21" spans="1:49" ht="12.6" customHeight="1">
      <c r="A21" s="226"/>
      <c r="B21" s="4">
        <v>12</v>
      </c>
      <c r="C21" s="6">
        <v>39</v>
      </c>
      <c r="D21" s="6">
        <v>36</v>
      </c>
      <c r="E21" s="6">
        <v>30</v>
      </c>
      <c r="F21" s="6">
        <v>26</v>
      </c>
      <c r="G21" s="6">
        <v>23</v>
      </c>
      <c r="H21" s="6">
        <v>21</v>
      </c>
      <c r="I21" s="6">
        <v>20</v>
      </c>
      <c r="J21" s="6">
        <v>19</v>
      </c>
      <c r="K21" s="6">
        <v>18</v>
      </c>
      <c r="L21" s="6">
        <v>17</v>
      </c>
      <c r="M21" s="6">
        <v>16</v>
      </c>
      <c r="N21" s="6">
        <v>16</v>
      </c>
      <c r="O21" s="4"/>
      <c r="P21" s="4"/>
      <c r="Q21" s="4"/>
      <c r="R21" s="4"/>
      <c r="S21" s="4"/>
      <c r="T21" s="4"/>
      <c r="U21" s="4"/>
      <c r="V21" s="4"/>
      <c r="W21" s="4"/>
      <c r="X21" s="4"/>
      <c r="Y21" s="4"/>
      <c r="Z21" s="4"/>
      <c r="AA21" s="4"/>
      <c r="AB21" s="4"/>
      <c r="AC21" s="4"/>
      <c r="AD21" s="4"/>
      <c r="AE21" s="4"/>
      <c r="AF21" s="4"/>
      <c r="AG21" s="4">
        <v>14</v>
      </c>
      <c r="AH21" s="4">
        <v>14</v>
      </c>
      <c r="AI21" s="4">
        <v>0</v>
      </c>
      <c r="AL21" s="231" t="s">
        <v>14</v>
      </c>
      <c r="AM21" s="231"/>
      <c r="AN21" s="231"/>
      <c r="AO21" s="231"/>
      <c r="AP21" s="231"/>
      <c r="AQ21" s="231"/>
      <c r="AR21" s="231"/>
      <c r="AS21" s="231"/>
      <c r="AT21" s="231"/>
      <c r="AU21" s="53"/>
      <c r="AV21" s="53"/>
      <c r="AW21" s="53"/>
    </row>
    <row r="22" spans="1:49" ht="12.6" customHeight="1">
      <c r="A22" s="226"/>
      <c r="B22" s="4">
        <v>13</v>
      </c>
      <c r="C22" s="6">
        <v>39</v>
      </c>
      <c r="D22" s="6">
        <v>36</v>
      </c>
      <c r="E22" s="6">
        <v>32</v>
      </c>
      <c r="F22" s="6">
        <v>27</v>
      </c>
      <c r="G22" s="6">
        <v>24</v>
      </c>
      <c r="H22" s="6">
        <v>22</v>
      </c>
      <c r="I22" s="6">
        <v>21</v>
      </c>
      <c r="J22" s="6">
        <v>20</v>
      </c>
      <c r="K22" s="6">
        <v>19</v>
      </c>
      <c r="L22" s="6">
        <v>18</v>
      </c>
      <c r="M22" s="6">
        <v>17</v>
      </c>
      <c r="N22" s="6">
        <v>16</v>
      </c>
      <c r="O22" s="6">
        <v>16</v>
      </c>
      <c r="P22" s="4"/>
      <c r="Q22" s="4"/>
      <c r="R22" s="4"/>
      <c r="S22" s="4"/>
      <c r="T22" s="4"/>
      <c r="U22" s="4"/>
      <c r="V22" s="4"/>
      <c r="W22" s="4"/>
      <c r="X22" s="4"/>
      <c r="Y22" s="4"/>
      <c r="Z22" s="4"/>
      <c r="AA22" s="4"/>
      <c r="AB22" s="4"/>
      <c r="AC22" s="4"/>
      <c r="AD22" s="4"/>
      <c r="AE22" s="4"/>
      <c r="AF22" s="4"/>
      <c r="AG22" s="4">
        <v>14</v>
      </c>
      <c r="AH22" s="4">
        <v>14</v>
      </c>
      <c r="AI22" s="4">
        <v>0</v>
      </c>
      <c r="AL22" s="231"/>
      <c r="AM22" s="231"/>
      <c r="AN22" s="231"/>
      <c r="AO22" s="231"/>
      <c r="AP22" s="231"/>
      <c r="AQ22" s="231"/>
      <c r="AR22" s="231"/>
      <c r="AS22" s="231"/>
      <c r="AT22" s="231"/>
      <c r="AU22" s="53"/>
      <c r="AV22" s="53"/>
      <c r="AW22" s="53"/>
    </row>
    <row r="23" spans="1:49">
      <c r="A23" s="226"/>
      <c r="B23" s="4">
        <v>14</v>
      </c>
      <c r="C23" s="6">
        <v>40</v>
      </c>
      <c r="D23" s="6">
        <v>37</v>
      </c>
      <c r="E23" s="6">
        <v>32</v>
      </c>
      <c r="F23" s="6">
        <v>28</v>
      </c>
      <c r="G23" s="6">
        <v>25</v>
      </c>
      <c r="H23" s="6">
        <v>23</v>
      </c>
      <c r="I23" s="6">
        <v>22</v>
      </c>
      <c r="J23" s="6">
        <v>21</v>
      </c>
      <c r="K23" s="6">
        <v>20</v>
      </c>
      <c r="L23" s="6">
        <v>19</v>
      </c>
      <c r="M23" s="6">
        <v>18</v>
      </c>
      <c r="N23" s="6">
        <v>17</v>
      </c>
      <c r="O23" s="6">
        <v>16</v>
      </c>
      <c r="P23" s="6">
        <v>16</v>
      </c>
      <c r="Q23" s="4"/>
      <c r="R23" s="4"/>
      <c r="S23" s="4"/>
      <c r="T23" s="4"/>
      <c r="U23" s="4"/>
      <c r="V23" s="4"/>
      <c r="W23" s="4"/>
      <c r="X23" s="4"/>
      <c r="Y23" s="4"/>
      <c r="Z23" s="4"/>
      <c r="AA23" s="4"/>
      <c r="AB23" s="4"/>
      <c r="AC23" s="4"/>
      <c r="AD23" s="4"/>
      <c r="AE23" s="4"/>
      <c r="AF23" s="4"/>
      <c r="AG23" s="4">
        <v>14</v>
      </c>
      <c r="AH23" s="4">
        <v>14</v>
      </c>
      <c r="AI23" s="4">
        <v>0</v>
      </c>
      <c r="AL23" s="37"/>
      <c r="AM23" s="37"/>
      <c r="AN23" s="37"/>
      <c r="AO23" s="37"/>
      <c r="AP23" s="37"/>
      <c r="AQ23" s="37"/>
      <c r="AR23" s="37"/>
      <c r="AS23" s="37"/>
      <c r="AT23" s="37"/>
      <c r="AU23" s="53"/>
      <c r="AV23" s="53"/>
      <c r="AW23" s="53"/>
    </row>
    <row r="24" spans="1:49" ht="12.6" customHeight="1">
      <c r="A24" s="226"/>
      <c r="B24" s="4">
        <v>15</v>
      </c>
      <c r="C24" s="6">
        <v>40</v>
      </c>
      <c r="D24" s="6">
        <v>37</v>
      </c>
      <c r="E24" s="6">
        <v>33</v>
      </c>
      <c r="F24" s="6">
        <v>29</v>
      </c>
      <c r="G24" s="6">
        <v>26</v>
      </c>
      <c r="H24" s="6">
        <v>24</v>
      </c>
      <c r="I24" s="6">
        <v>23</v>
      </c>
      <c r="J24" s="6">
        <v>22</v>
      </c>
      <c r="K24" s="6">
        <v>21</v>
      </c>
      <c r="L24" s="6">
        <v>20</v>
      </c>
      <c r="M24" s="6">
        <v>19</v>
      </c>
      <c r="N24" s="6">
        <v>18</v>
      </c>
      <c r="O24" s="6">
        <v>17</v>
      </c>
      <c r="P24" s="6">
        <v>16</v>
      </c>
      <c r="Q24" s="6">
        <v>16</v>
      </c>
      <c r="R24" s="4"/>
      <c r="S24" s="4"/>
      <c r="T24" s="4"/>
      <c r="U24" s="4"/>
      <c r="V24" s="4"/>
      <c r="W24" s="4"/>
      <c r="X24" s="4"/>
      <c r="Y24" s="4"/>
      <c r="Z24" s="4"/>
      <c r="AA24" s="4"/>
      <c r="AB24" s="4"/>
      <c r="AC24" s="4"/>
      <c r="AD24" s="4"/>
      <c r="AE24" s="4"/>
      <c r="AF24" s="4"/>
      <c r="AG24" s="4">
        <v>14</v>
      </c>
      <c r="AH24" s="4">
        <v>14</v>
      </c>
      <c r="AI24" s="4">
        <v>0</v>
      </c>
      <c r="AL24" s="232" t="s">
        <v>15</v>
      </c>
      <c r="AM24" s="232"/>
      <c r="AN24" s="232"/>
      <c r="AO24" s="232"/>
      <c r="AP24" s="232"/>
      <c r="AQ24" s="232"/>
      <c r="AR24" s="232"/>
      <c r="AS24" s="232"/>
      <c r="AT24" s="232"/>
      <c r="AU24" s="53"/>
      <c r="AV24" s="53"/>
      <c r="AW24" s="53"/>
    </row>
    <row r="25" spans="1:49" ht="12.6" customHeight="1">
      <c r="A25" s="226"/>
      <c r="B25" s="4">
        <v>16</v>
      </c>
      <c r="C25" s="6">
        <v>40</v>
      </c>
      <c r="D25" s="6">
        <v>37</v>
      </c>
      <c r="E25" s="6">
        <v>33</v>
      </c>
      <c r="F25" s="6">
        <v>30</v>
      </c>
      <c r="G25" s="6">
        <v>27</v>
      </c>
      <c r="H25" s="6">
        <v>25</v>
      </c>
      <c r="I25" s="6">
        <v>24</v>
      </c>
      <c r="J25" s="6">
        <v>23</v>
      </c>
      <c r="K25" s="6">
        <v>22</v>
      </c>
      <c r="L25" s="6">
        <v>21</v>
      </c>
      <c r="M25" s="6">
        <v>20</v>
      </c>
      <c r="N25" s="6">
        <v>19</v>
      </c>
      <c r="O25" s="6">
        <v>18</v>
      </c>
      <c r="P25" s="6">
        <v>17</v>
      </c>
      <c r="Q25" s="6">
        <v>16</v>
      </c>
      <c r="R25" s="6">
        <v>16</v>
      </c>
      <c r="S25" s="4"/>
      <c r="T25" s="4"/>
      <c r="U25" s="4"/>
      <c r="V25" s="4"/>
      <c r="W25" s="4"/>
      <c r="X25" s="4"/>
      <c r="Y25" s="4"/>
      <c r="Z25" s="4"/>
      <c r="AA25" s="4"/>
      <c r="AB25" s="4"/>
      <c r="AC25" s="4"/>
      <c r="AD25" s="4"/>
      <c r="AE25" s="4"/>
      <c r="AF25" s="4"/>
      <c r="AG25" s="4">
        <v>14</v>
      </c>
      <c r="AH25" s="4">
        <v>14</v>
      </c>
      <c r="AI25" s="4">
        <v>0</v>
      </c>
      <c r="AL25" s="232"/>
      <c r="AM25" s="232"/>
      <c r="AN25" s="232"/>
      <c r="AO25" s="232"/>
      <c r="AP25" s="232"/>
      <c r="AQ25" s="232"/>
      <c r="AR25" s="232"/>
      <c r="AS25" s="232"/>
      <c r="AT25" s="232"/>
      <c r="AU25" s="53"/>
      <c r="AV25" s="53"/>
      <c r="AW25" s="53"/>
    </row>
    <row r="26" spans="1:49">
      <c r="A26" s="226"/>
      <c r="B26" s="4">
        <v>17</v>
      </c>
      <c r="C26" s="6">
        <v>40</v>
      </c>
      <c r="D26" s="6">
        <v>38</v>
      </c>
      <c r="E26" s="6">
        <v>34</v>
      </c>
      <c r="F26" s="6">
        <v>31</v>
      </c>
      <c r="G26" s="6">
        <v>28</v>
      </c>
      <c r="H26" s="6">
        <v>26</v>
      </c>
      <c r="I26" s="6">
        <v>25</v>
      </c>
      <c r="J26" s="6">
        <v>24</v>
      </c>
      <c r="K26" s="6">
        <v>23</v>
      </c>
      <c r="L26" s="6">
        <v>22</v>
      </c>
      <c r="M26" s="6">
        <v>21</v>
      </c>
      <c r="N26" s="6">
        <v>20</v>
      </c>
      <c r="O26" s="6">
        <v>19</v>
      </c>
      <c r="P26" s="6">
        <v>18</v>
      </c>
      <c r="Q26" s="6">
        <v>17</v>
      </c>
      <c r="R26" s="6">
        <v>16</v>
      </c>
      <c r="S26" s="6">
        <v>16</v>
      </c>
      <c r="T26" s="4"/>
      <c r="U26" s="4"/>
      <c r="V26" s="4"/>
      <c r="W26" s="4"/>
      <c r="X26" s="4"/>
      <c r="Y26" s="4"/>
      <c r="Z26" s="4"/>
      <c r="AA26" s="4"/>
      <c r="AB26" s="4"/>
      <c r="AC26" s="4"/>
      <c r="AD26" s="4"/>
      <c r="AE26" s="4"/>
      <c r="AF26" s="4"/>
      <c r="AG26" s="4">
        <v>14</v>
      </c>
      <c r="AH26" s="4">
        <v>14</v>
      </c>
      <c r="AI26" s="4">
        <v>0</v>
      </c>
      <c r="AL26" s="36"/>
      <c r="AM26" s="36"/>
      <c r="AN26" s="36"/>
      <c r="AO26" s="36"/>
      <c r="AP26" s="36"/>
      <c r="AQ26" s="36"/>
      <c r="AR26" s="36"/>
      <c r="AS26" s="36"/>
      <c r="AT26" s="36"/>
      <c r="AU26" s="53"/>
      <c r="AV26" s="53"/>
      <c r="AW26" s="53"/>
    </row>
    <row r="27" spans="1:49" ht="12.6" customHeight="1">
      <c r="A27" s="226"/>
      <c r="B27" s="4">
        <v>18</v>
      </c>
      <c r="C27" s="6">
        <v>40</v>
      </c>
      <c r="D27" s="6">
        <v>38</v>
      </c>
      <c r="E27" s="6">
        <v>34</v>
      </c>
      <c r="F27" s="6">
        <v>32</v>
      </c>
      <c r="G27" s="6">
        <v>29</v>
      </c>
      <c r="H27" s="6">
        <v>27</v>
      </c>
      <c r="I27" s="6">
        <v>26</v>
      </c>
      <c r="J27" s="6">
        <v>25</v>
      </c>
      <c r="K27" s="6">
        <v>24</v>
      </c>
      <c r="L27" s="6">
        <v>23</v>
      </c>
      <c r="M27" s="6">
        <v>22</v>
      </c>
      <c r="N27" s="6">
        <v>21</v>
      </c>
      <c r="O27" s="6">
        <v>20</v>
      </c>
      <c r="P27" s="6">
        <v>19</v>
      </c>
      <c r="Q27" s="6">
        <v>18</v>
      </c>
      <c r="R27" s="6">
        <v>17</v>
      </c>
      <c r="S27" s="6">
        <v>16</v>
      </c>
      <c r="T27" s="6">
        <v>16</v>
      </c>
      <c r="U27" s="4"/>
      <c r="V27" s="4"/>
      <c r="W27" s="4"/>
      <c r="X27" s="4"/>
      <c r="Y27" s="4"/>
      <c r="Z27" s="4"/>
      <c r="AA27" s="4"/>
      <c r="AB27" s="4"/>
      <c r="AC27" s="4"/>
      <c r="AD27" s="4"/>
      <c r="AE27" s="4"/>
      <c r="AF27" s="4"/>
      <c r="AG27" s="4">
        <v>14</v>
      </c>
      <c r="AH27" s="4">
        <v>14</v>
      </c>
      <c r="AI27" s="4">
        <v>0</v>
      </c>
      <c r="AL27" s="227" t="s">
        <v>16</v>
      </c>
      <c r="AM27" s="227"/>
      <c r="AN27" s="227"/>
      <c r="AO27" s="227"/>
      <c r="AP27" s="227"/>
      <c r="AQ27" s="227"/>
      <c r="AR27" s="227"/>
      <c r="AS27" s="227"/>
      <c r="AT27" s="227"/>
      <c r="AU27" s="53"/>
      <c r="AV27" s="53"/>
      <c r="AW27" s="53"/>
    </row>
    <row r="28" spans="1:49" ht="12.6" customHeight="1">
      <c r="A28" s="226"/>
      <c r="B28" s="4">
        <v>19</v>
      </c>
      <c r="C28" s="6">
        <v>40</v>
      </c>
      <c r="D28" s="6">
        <v>38</v>
      </c>
      <c r="E28" s="6">
        <v>35</v>
      </c>
      <c r="F28" s="6">
        <v>33</v>
      </c>
      <c r="G28" s="6">
        <v>31</v>
      </c>
      <c r="H28" s="6">
        <v>29</v>
      </c>
      <c r="I28" s="6">
        <v>27</v>
      </c>
      <c r="J28" s="6">
        <v>26</v>
      </c>
      <c r="K28" s="6">
        <v>25</v>
      </c>
      <c r="L28" s="6">
        <v>24</v>
      </c>
      <c r="M28" s="6">
        <v>23</v>
      </c>
      <c r="N28" s="6">
        <v>22</v>
      </c>
      <c r="O28" s="6">
        <v>21</v>
      </c>
      <c r="P28" s="6">
        <v>20</v>
      </c>
      <c r="Q28" s="6">
        <v>19</v>
      </c>
      <c r="R28" s="6">
        <v>18</v>
      </c>
      <c r="S28" s="6">
        <v>17</v>
      </c>
      <c r="T28" s="6">
        <v>16</v>
      </c>
      <c r="U28" s="6">
        <v>16</v>
      </c>
      <c r="V28" s="4"/>
      <c r="W28" s="4"/>
      <c r="X28" s="4"/>
      <c r="Y28" s="4"/>
      <c r="Z28" s="4"/>
      <c r="AA28" s="4"/>
      <c r="AB28" s="4"/>
      <c r="AC28" s="4"/>
      <c r="AD28" s="4"/>
      <c r="AE28" s="4"/>
      <c r="AF28" s="4"/>
      <c r="AG28" s="4">
        <v>14</v>
      </c>
      <c r="AH28" s="4">
        <v>14</v>
      </c>
      <c r="AI28" s="4">
        <v>0</v>
      </c>
      <c r="AL28" s="227"/>
      <c r="AM28" s="227"/>
      <c r="AN28" s="227"/>
      <c r="AO28" s="227"/>
      <c r="AP28" s="227"/>
      <c r="AQ28" s="227"/>
      <c r="AR28" s="227"/>
      <c r="AS28" s="227"/>
      <c r="AT28" s="227"/>
      <c r="AU28" s="53"/>
      <c r="AV28" s="53"/>
      <c r="AW28" s="53"/>
    </row>
    <row r="29" spans="1:49">
      <c r="A29" s="226"/>
      <c r="B29" s="4">
        <v>20</v>
      </c>
      <c r="C29" s="6">
        <v>40</v>
      </c>
      <c r="D29" s="6">
        <v>38</v>
      </c>
      <c r="E29" s="6">
        <v>36</v>
      </c>
      <c r="F29" s="6">
        <v>34</v>
      </c>
      <c r="G29" s="6">
        <v>32</v>
      </c>
      <c r="H29" s="6">
        <v>30</v>
      </c>
      <c r="I29" s="6">
        <v>28</v>
      </c>
      <c r="J29" s="6">
        <v>27</v>
      </c>
      <c r="K29" s="6">
        <v>26</v>
      </c>
      <c r="L29" s="6">
        <v>25</v>
      </c>
      <c r="M29" s="6">
        <v>24</v>
      </c>
      <c r="N29" s="6">
        <v>23</v>
      </c>
      <c r="O29" s="6">
        <v>22</v>
      </c>
      <c r="P29" s="6">
        <v>21</v>
      </c>
      <c r="Q29" s="6">
        <v>20</v>
      </c>
      <c r="R29" s="6">
        <v>19</v>
      </c>
      <c r="S29" s="6">
        <v>18</v>
      </c>
      <c r="T29" s="6">
        <v>17</v>
      </c>
      <c r="U29" s="6">
        <v>16</v>
      </c>
      <c r="V29" s="6">
        <v>16</v>
      </c>
      <c r="W29" s="4"/>
      <c r="X29" s="4"/>
      <c r="Y29" s="4"/>
      <c r="Z29" s="4"/>
      <c r="AA29" s="4"/>
      <c r="AB29" s="4"/>
      <c r="AC29" s="4"/>
      <c r="AD29" s="4"/>
      <c r="AE29" s="4"/>
      <c r="AF29" s="4"/>
      <c r="AG29" s="4">
        <v>14</v>
      </c>
      <c r="AH29" s="4">
        <v>14</v>
      </c>
      <c r="AI29" s="4">
        <v>0</v>
      </c>
      <c r="AL29" s="36"/>
      <c r="AM29" s="36"/>
      <c r="AN29" s="36"/>
      <c r="AO29" s="36"/>
      <c r="AP29" s="36"/>
      <c r="AQ29" s="36"/>
      <c r="AR29" s="36"/>
      <c r="AS29" s="36"/>
      <c r="AT29" s="36"/>
      <c r="AU29" s="53"/>
      <c r="AV29" s="53"/>
      <c r="AW29" s="53"/>
    </row>
    <row r="30" spans="1:49" ht="12.6" customHeight="1">
      <c r="A30" s="226"/>
      <c r="B30" s="4">
        <v>21</v>
      </c>
      <c r="C30" s="6">
        <v>40</v>
      </c>
      <c r="D30" s="6">
        <v>38</v>
      </c>
      <c r="E30" s="6">
        <v>36</v>
      </c>
      <c r="F30" s="6">
        <v>34</v>
      </c>
      <c r="G30" s="6">
        <v>32</v>
      </c>
      <c r="H30" s="6">
        <v>30</v>
      </c>
      <c r="I30" s="6">
        <v>29</v>
      </c>
      <c r="J30" s="6">
        <v>28</v>
      </c>
      <c r="K30" s="6">
        <v>27</v>
      </c>
      <c r="L30" s="6">
        <v>26</v>
      </c>
      <c r="M30" s="6">
        <v>25</v>
      </c>
      <c r="N30" s="6">
        <v>24</v>
      </c>
      <c r="O30" s="6">
        <v>23</v>
      </c>
      <c r="P30" s="6">
        <v>22</v>
      </c>
      <c r="Q30" s="6">
        <v>21</v>
      </c>
      <c r="R30" s="6">
        <v>20</v>
      </c>
      <c r="S30" s="6">
        <v>19</v>
      </c>
      <c r="T30" s="6">
        <v>18</v>
      </c>
      <c r="U30" s="6">
        <v>17</v>
      </c>
      <c r="V30" s="6">
        <v>16</v>
      </c>
      <c r="W30" s="6">
        <v>16</v>
      </c>
      <c r="X30" s="4"/>
      <c r="Y30" s="4"/>
      <c r="Z30" s="4"/>
      <c r="AA30" s="4"/>
      <c r="AB30" s="4"/>
      <c r="AC30" s="4"/>
      <c r="AD30" s="4"/>
      <c r="AE30" s="4"/>
      <c r="AF30" s="4"/>
      <c r="AG30" s="4">
        <v>14</v>
      </c>
      <c r="AH30" s="4">
        <v>14</v>
      </c>
      <c r="AI30" s="4">
        <v>0</v>
      </c>
      <c r="AL30" s="229" t="s">
        <v>30</v>
      </c>
      <c r="AM30" s="229"/>
      <c r="AN30" s="229"/>
      <c r="AO30" s="229"/>
      <c r="AP30" s="229"/>
      <c r="AQ30" s="229"/>
      <c r="AR30" s="229"/>
      <c r="AS30" s="229"/>
      <c r="AT30" s="229"/>
      <c r="AU30" s="53"/>
      <c r="AV30" s="53"/>
      <c r="AW30" s="53"/>
    </row>
    <row r="31" spans="1:49" ht="12.6" customHeight="1">
      <c r="A31" s="226"/>
      <c r="B31" s="4">
        <v>22</v>
      </c>
      <c r="C31" s="6">
        <v>40</v>
      </c>
      <c r="D31" s="6">
        <v>38</v>
      </c>
      <c r="E31" s="6">
        <v>36</v>
      </c>
      <c r="F31" s="6">
        <v>34</v>
      </c>
      <c r="G31" s="6">
        <v>32</v>
      </c>
      <c r="H31" s="6">
        <v>31</v>
      </c>
      <c r="I31" s="6">
        <v>30</v>
      </c>
      <c r="J31" s="6">
        <v>29</v>
      </c>
      <c r="K31" s="6">
        <v>28</v>
      </c>
      <c r="L31" s="6">
        <v>27</v>
      </c>
      <c r="M31" s="6">
        <v>26</v>
      </c>
      <c r="N31" s="6">
        <v>25</v>
      </c>
      <c r="O31" s="6">
        <v>24</v>
      </c>
      <c r="P31" s="6">
        <v>23</v>
      </c>
      <c r="Q31" s="6">
        <v>22</v>
      </c>
      <c r="R31" s="6">
        <v>21</v>
      </c>
      <c r="S31" s="6">
        <v>20</v>
      </c>
      <c r="T31" s="6">
        <v>19</v>
      </c>
      <c r="U31" s="6">
        <v>18</v>
      </c>
      <c r="V31" s="6">
        <v>17</v>
      </c>
      <c r="W31" s="6">
        <v>16</v>
      </c>
      <c r="X31" s="6">
        <v>16</v>
      </c>
      <c r="Y31" s="4"/>
      <c r="Z31" s="4"/>
      <c r="AA31" s="4"/>
      <c r="AB31" s="4"/>
      <c r="AC31" s="4"/>
      <c r="AD31" s="4"/>
      <c r="AE31" s="4"/>
      <c r="AF31" s="4"/>
      <c r="AG31" s="4">
        <v>14</v>
      </c>
      <c r="AH31" s="4">
        <v>14</v>
      </c>
      <c r="AI31" s="4">
        <v>0</v>
      </c>
      <c r="AL31" s="229"/>
      <c r="AM31" s="229"/>
      <c r="AN31" s="229"/>
      <c r="AO31" s="229"/>
      <c r="AP31" s="229"/>
      <c r="AQ31" s="229"/>
      <c r="AR31" s="229"/>
      <c r="AS31" s="229"/>
      <c r="AT31" s="229"/>
      <c r="AU31" s="53"/>
      <c r="AV31" s="53"/>
      <c r="AW31" s="53"/>
    </row>
    <row r="32" spans="1:49">
      <c r="A32" s="226"/>
      <c r="B32" s="4">
        <v>23</v>
      </c>
      <c r="C32" s="6">
        <v>40</v>
      </c>
      <c r="D32" s="6">
        <v>38</v>
      </c>
      <c r="E32" s="6">
        <v>36</v>
      </c>
      <c r="F32" s="6">
        <v>34</v>
      </c>
      <c r="G32" s="6">
        <v>33</v>
      </c>
      <c r="H32" s="6">
        <v>32</v>
      </c>
      <c r="I32" s="6">
        <v>31</v>
      </c>
      <c r="J32" s="6">
        <v>30</v>
      </c>
      <c r="K32" s="6">
        <v>29</v>
      </c>
      <c r="L32" s="6">
        <v>28</v>
      </c>
      <c r="M32" s="6">
        <v>27</v>
      </c>
      <c r="N32" s="6">
        <v>26</v>
      </c>
      <c r="O32" s="6">
        <v>25</v>
      </c>
      <c r="P32" s="6">
        <v>24</v>
      </c>
      <c r="Q32" s="6">
        <v>23</v>
      </c>
      <c r="R32" s="6">
        <v>22</v>
      </c>
      <c r="S32" s="6">
        <v>21</v>
      </c>
      <c r="T32" s="6">
        <v>20</v>
      </c>
      <c r="U32" s="6">
        <v>19</v>
      </c>
      <c r="V32" s="6">
        <v>18</v>
      </c>
      <c r="W32" s="6">
        <v>17</v>
      </c>
      <c r="X32" s="6">
        <v>16</v>
      </c>
      <c r="Y32" s="6">
        <v>16</v>
      </c>
      <c r="Z32" s="4"/>
      <c r="AA32" s="4"/>
      <c r="AB32" s="4"/>
      <c r="AC32" s="4"/>
      <c r="AD32" s="4"/>
      <c r="AE32" s="4"/>
      <c r="AF32" s="4"/>
      <c r="AG32" s="4">
        <v>14</v>
      </c>
      <c r="AH32" s="4">
        <v>14</v>
      </c>
      <c r="AI32" s="4">
        <v>0</v>
      </c>
      <c r="AL32" s="36"/>
      <c r="AM32" s="36"/>
      <c r="AN32" s="36"/>
      <c r="AO32" s="36"/>
      <c r="AP32" s="36"/>
      <c r="AQ32" s="36"/>
      <c r="AR32" s="36"/>
      <c r="AS32" s="36"/>
      <c r="AT32" s="36"/>
      <c r="AU32" s="53"/>
      <c r="AV32" s="53"/>
      <c r="AW32" s="53"/>
    </row>
    <row r="33" spans="1:49" ht="12.6" customHeight="1">
      <c r="A33" s="226"/>
      <c r="B33" s="4">
        <v>24</v>
      </c>
      <c r="C33" s="6">
        <v>40</v>
      </c>
      <c r="D33" s="6">
        <v>38</v>
      </c>
      <c r="E33" s="6">
        <v>36</v>
      </c>
      <c r="F33" s="6">
        <v>35</v>
      </c>
      <c r="G33" s="6">
        <v>34</v>
      </c>
      <c r="H33" s="6">
        <v>33</v>
      </c>
      <c r="I33" s="6">
        <v>32</v>
      </c>
      <c r="J33" s="6">
        <v>31</v>
      </c>
      <c r="K33" s="6">
        <v>30</v>
      </c>
      <c r="L33" s="6">
        <v>29</v>
      </c>
      <c r="M33" s="6">
        <v>28</v>
      </c>
      <c r="N33" s="6">
        <v>27</v>
      </c>
      <c r="O33" s="6">
        <v>26</v>
      </c>
      <c r="P33" s="6">
        <v>25</v>
      </c>
      <c r="Q33" s="6">
        <v>24</v>
      </c>
      <c r="R33" s="6">
        <v>23</v>
      </c>
      <c r="S33" s="6">
        <v>22</v>
      </c>
      <c r="T33" s="6">
        <v>21</v>
      </c>
      <c r="U33" s="6">
        <v>20</v>
      </c>
      <c r="V33" s="6">
        <v>19</v>
      </c>
      <c r="W33" s="6">
        <v>18</v>
      </c>
      <c r="X33" s="6">
        <v>17</v>
      </c>
      <c r="Y33" s="6">
        <v>16</v>
      </c>
      <c r="Z33" s="6">
        <v>16</v>
      </c>
      <c r="AA33" s="4"/>
      <c r="AB33" s="4"/>
      <c r="AC33" s="4"/>
      <c r="AD33" s="4"/>
      <c r="AE33" s="4"/>
      <c r="AF33" s="4"/>
      <c r="AG33" s="4">
        <v>14</v>
      </c>
      <c r="AH33" s="4">
        <v>14</v>
      </c>
      <c r="AI33" s="4">
        <v>0</v>
      </c>
      <c r="AL33" s="230" t="s">
        <v>97</v>
      </c>
      <c r="AM33" s="229"/>
      <c r="AN33" s="229"/>
      <c r="AO33" s="229"/>
      <c r="AP33" s="229"/>
      <c r="AQ33" s="229"/>
      <c r="AR33" s="229"/>
      <c r="AS33" s="229"/>
      <c r="AT33" s="229"/>
      <c r="AU33" s="53"/>
      <c r="AV33" s="53"/>
      <c r="AW33" s="53"/>
    </row>
    <row r="34" spans="1:49" ht="12.6" customHeight="1">
      <c r="A34" s="226"/>
      <c r="B34" s="4">
        <v>25</v>
      </c>
      <c r="C34" s="6">
        <v>40</v>
      </c>
      <c r="D34" s="6">
        <v>38</v>
      </c>
      <c r="E34" s="6">
        <v>37</v>
      </c>
      <c r="F34" s="6">
        <v>36</v>
      </c>
      <c r="G34" s="6">
        <v>35</v>
      </c>
      <c r="H34" s="6">
        <v>34</v>
      </c>
      <c r="I34" s="6">
        <v>33</v>
      </c>
      <c r="J34" s="6">
        <v>32</v>
      </c>
      <c r="K34" s="6">
        <v>31</v>
      </c>
      <c r="L34" s="6">
        <v>30</v>
      </c>
      <c r="M34" s="6">
        <v>29</v>
      </c>
      <c r="N34" s="6">
        <v>28</v>
      </c>
      <c r="O34" s="6">
        <v>27</v>
      </c>
      <c r="P34" s="6">
        <v>26</v>
      </c>
      <c r="Q34" s="6">
        <v>25</v>
      </c>
      <c r="R34" s="6">
        <v>24</v>
      </c>
      <c r="S34" s="6">
        <v>23</v>
      </c>
      <c r="T34" s="6">
        <v>22</v>
      </c>
      <c r="U34" s="6">
        <v>21</v>
      </c>
      <c r="V34" s="6">
        <v>20</v>
      </c>
      <c r="W34" s="6">
        <v>19</v>
      </c>
      <c r="X34" s="6">
        <v>18</v>
      </c>
      <c r="Y34" s="6">
        <v>17</v>
      </c>
      <c r="Z34" s="6">
        <v>16</v>
      </c>
      <c r="AA34" s="6">
        <v>16</v>
      </c>
      <c r="AB34" s="4"/>
      <c r="AC34" s="4"/>
      <c r="AD34" s="4"/>
      <c r="AE34" s="4"/>
      <c r="AF34" s="4"/>
      <c r="AG34" s="4">
        <v>14</v>
      </c>
      <c r="AH34" s="4">
        <v>14</v>
      </c>
      <c r="AI34" s="4">
        <v>0</v>
      </c>
      <c r="AL34" s="229"/>
      <c r="AM34" s="229"/>
      <c r="AN34" s="229"/>
      <c r="AO34" s="229"/>
      <c r="AP34" s="229"/>
      <c r="AQ34" s="229"/>
      <c r="AR34" s="229"/>
      <c r="AS34" s="229"/>
      <c r="AT34" s="229"/>
      <c r="AU34" s="53"/>
      <c r="AV34" s="53"/>
      <c r="AW34" s="53"/>
    </row>
    <row r="35" spans="1:49">
      <c r="A35" s="226"/>
      <c r="B35" s="4">
        <v>26</v>
      </c>
      <c r="C35" s="6">
        <v>40</v>
      </c>
      <c r="D35" s="6">
        <v>39</v>
      </c>
      <c r="E35" s="6">
        <v>38</v>
      </c>
      <c r="F35" s="6">
        <v>37</v>
      </c>
      <c r="G35" s="6">
        <v>36</v>
      </c>
      <c r="H35" s="6">
        <v>35</v>
      </c>
      <c r="I35" s="6">
        <v>34</v>
      </c>
      <c r="J35" s="6">
        <v>33</v>
      </c>
      <c r="K35" s="6">
        <v>32</v>
      </c>
      <c r="L35" s="6">
        <v>31</v>
      </c>
      <c r="M35" s="6">
        <v>30</v>
      </c>
      <c r="N35" s="6">
        <v>29</v>
      </c>
      <c r="O35" s="6">
        <v>28</v>
      </c>
      <c r="P35" s="6">
        <v>27</v>
      </c>
      <c r="Q35" s="6">
        <v>26</v>
      </c>
      <c r="R35" s="6">
        <v>25</v>
      </c>
      <c r="S35" s="6">
        <v>24</v>
      </c>
      <c r="T35" s="6">
        <v>23</v>
      </c>
      <c r="U35" s="6">
        <v>22</v>
      </c>
      <c r="V35" s="6">
        <v>21</v>
      </c>
      <c r="W35" s="6">
        <v>20</v>
      </c>
      <c r="X35" s="6">
        <v>19</v>
      </c>
      <c r="Y35" s="6">
        <v>18</v>
      </c>
      <c r="Z35" s="6">
        <v>17</v>
      </c>
      <c r="AA35" s="6">
        <v>16</v>
      </c>
      <c r="AB35" s="6">
        <v>16</v>
      </c>
      <c r="AC35" s="4"/>
      <c r="AD35" s="4"/>
      <c r="AE35" s="4"/>
      <c r="AF35" s="4"/>
      <c r="AG35" s="4">
        <v>14</v>
      </c>
      <c r="AH35" s="4">
        <v>14</v>
      </c>
      <c r="AI35" s="4">
        <v>0</v>
      </c>
      <c r="AL35" s="35"/>
      <c r="AM35" s="35"/>
      <c r="AN35" s="35"/>
      <c r="AO35" s="35"/>
      <c r="AP35" s="35"/>
      <c r="AQ35" s="35"/>
      <c r="AR35" s="35"/>
      <c r="AS35" s="35"/>
      <c r="AT35" s="35"/>
      <c r="AU35" s="53"/>
      <c r="AV35" s="53"/>
      <c r="AW35" s="53"/>
    </row>
    <row r="36" spans="1:49" ht="12.6" customHeight="1">
      <c r="A36" s="226"/>
      <c r="B36" s="4">
        <v>27</v>
      </c>
      <c r="C36" s="6">
        <v>40</v>
      </c>
      <c r="D36" s="6">
        <v>39</v>
      </c>
      <c r="E36" s="6">
        <v>38</v>
      </c>
      <c r="F36" s="6">
        <v>37</v>
      </c>
      <c r="G36" s="6">
        <v>36</v>
      </c>
      <c r="H36" s="6">
        <v>35</v>
      </c>
      <c r="I36" s="6">
        <v>34</v>
      </c>
      <c r="J36" s="6">
        <v>33</v>
      </c>
      <c r="K36" s="6">
        <v>32</v>
      </c>
      <c r="L36" s="6">
        <v>31</v>
      </c>
      <c r="M36" s="6">
        <v>30</v>
      </c>
      <c r="N36" s="6">
        <v>29</v>
      </c>
      <c r="O36" s="6">
        <v>28</v>
      </c>
      <c r="P36" s="6">
        <v>27</v>
      </c>
      <c r="Q36" s="6">
        <v>26</v>
      </c>
      <c r="R36" s="6">
        <v>25</v>
      </c>
      <c r="S36" s="6">
        <v>24</v>
      </c>
      <c r="T36" s="6">
        <v>23</v>
      </c>
      <c r="U36" s="6">
        <v>22</v>
      </c>
      <c r="V36" s="6">
        <v>21</v>
      </c>
      <c r="W36" s="6">
        <v>20</v>
      </c>
      <c r="X36" s="6">
        <v>19</v>
      </c>
      <c r="Y36" s="6">
        <v>18</v>
      </c>
      <c r="Z36" s="6">
        <v>17</v>
      </c>
      <c r="AA36" s="6">
        <v>16</v>
      </c>
      <c r="AB36" s="6">
        <v>16</v>
      </c>
      <c r="AC36" s="6">
        <v>16</v>
      </c>
      <c r="AD36" s="4"/>
      <c r="AE36" s="4"/>
      <c r="AF36" s="4"/>
      <c r="AG36" s="4">
        <v>14</v>
      </c>
      <c r="AH36" s="4">
        <v>14</v>
      </c>
      <c r="AI36" s="4">
        <v>0</v>
      </c>
      <c r="AL36" s="36" t="s">
        <v>31</v>
      </c>
      <c r="AM36" s="36"/>
      <c r="AN36" s="36"/>
      <c r="AO36" s="36"/>
      <c r="AP36" s="36"/>
      <c r="AQ36" s="36"/>
      <c r="AR36" s="36"/>
      <c r="AS36" s="36"/>
      <c r="AT36" s="36"/>
      <c r="AU36" s="53"/>
      <c r="AV36" s="53"/>
      <c r="AW36" s="53"/>
    </row>
    <row r="37" spans="1:49" ht="12.6" customHeight="1">
      <c r="A37" s="226"/>
      <c r="B37" s="4">
        <v>28</v>
      </c>
      <c r="C37" s="6">
        <v>40</v>
      </c>
      <c r="D37" s="6">
        <v>39</v>
      </c>
      <c r="E37" s="6">
        <v>38</v>
      </c>
      <c r="F37" s="6">
        <v>37</v>
      </c>
      <c r="G37" s="6">
        <v>36</v>
      </c>
      <c r="H37" s="6">
        <v>35</v>
      </c>
      <c r="I37" s="6">
        <v>34</v>
      </c>
      <c r="J37" s="6">
        <v>33</v>
      </c>
      <c r="K37" s="6">
        <v>32</v>
      </c>
      <c r="L37" s="6">
        <v>31</v>
      </c>
      <c r="M37" s="6">
        <v>30</v>
      </c>
      <c r="N37" s="6">
        <v>29</v>
      </c>
      <c r="O37" s="6">
        <v>28</v>
      </c>
      <c r="P37" s="6">
        <v>27</v>
      </c>
      <c r="Q37" s="6">
        <v>26</v>
      </c>
      <c r="R37" s="6">
        <v>25</v>
      </c>
      <c r="S37" s="6">
        <v>24</v>
      </c>
      <c r="T37" s="6">
        <v>23</v>
      </c>
      <c r="U37" s="6">
        <v>22</v>
      </c>
      <c r="V37" s="6">
        <v>21</v>
      </c>
      <c r="W37" s="6">
        <v>20</v>
      </c>
      <c r="X37" s="6">
        <v>19</v>
      </c>
      <c r="Y37" s="6">
        <v>18</v>
      </c>
      <c r="Z37" s="6">
        <v>17</v>
      </c>
      <c r="AA37" s="6">
        <v>16</v>
      </c>
      <c r="AB37" s="6">
        <v>16</v>
      </c>
      <c r="AC37" s="6">
        <v>16</v>
      </c>
      <c r="AD37" s="6">
        <v>16</v>
      </c>
      <c r="AE37" s="4"/>
      <c r="AF37" s="4"/>
      <c r="AG37" s="4">
        <v>14</v>
      </c>
      <c r="AH37" s="4">
        <v>14</v>
      </c>
      <c r="AI37" s="4">
        <v>0</v>
      </c>
      <c r="AL37" s="36"/>
      <c r="AM37" s="36"/>
      <c r="AN37" s="36"/>
      <c r="AO37" s="36"/>
      <c r="AP37" s="36"/>
      <c r="AQ37" s="36"/>
      <c r="AR37" s="36"/>
      <c r="AS37" s="36"/>
      <c r="AT37" s="36"/>
      <c r="AU37" s="53"/>
      <c r="AV37" s="53"/>
      <c r="AW37" s="53"/>
    </row>
    <row r="38" spans="1:49">
      <c r="A38" s="226"/>
      <c r="B38" s="4">
        <v>29</v>
      </c>
      <c r="C38" s="6">
        <v>40</v>
      </c>
      <c r="D38" s="6">
        <v>39</v>
      </c>
      <c r="E38" s="6">
        <v>38</v>
      </c>
      <c r="F38" s="6">
        <v>37</v>
      </c>
      <c r="G38" s="6">
        <v>36</v>
      </c>
      <c r="H38" s="6">
        <v>35</v>
      </c>
      <c r="I38" s="6">
        <v>34</v>
      </c>
      <c r="J38" s="6">
        <v>33</v>
      </c>
      <c r="K38" s="6">
        <v>32</v>
      </c>
      <c r="L38" s="6">
        <v>31</v>
      </c>
      <c r="M38" s="6">
        <v>30</v>
      </c>
      <c r="N38" s="6">
        <v>29</v>
      </c>
      <c r="O38" s="6">
        <v>28</v>
      </c>
      <c r="P38" s="6">
        <v>27</v>
      </c>
      <c r="Q38" s="6">
        <v>26</v>
      </c>
      <c r="R38" s="6">
        <v>25</v>
      </c>
      <c r="S38" s="6">
        <v>24</v>
      </c>
      <c r="T38" s="6">
        <v>23</v>
      </c>
      <c r="U38" s="6">
        <v>22</v>
      </c>
      <c r="V38" s="6">
        <v>21</v>
      </c>
      <c r="W38" s="6">
        <v>20</v>
      </c>
      <c r="X38" s="6">
        <v>19</v>
      </c>
      <c r="Y38" s="6">
        <v>18</v>
      </c>
      <c r="Z38" s="6">
        <v>17</v>
      </c>
      <c r="AA38" s="6">
        <v>16</v>
      </c>
      <c r="AB38" s="6">
        <v>16</v>
      </c>
      <c r="AC38" s="6">
        <v>16</v>
      </c>
      <c r="AD38" s="6">
        <v>16</v>
      </c>
      <c r="AE38" s="6">
        <v>16</v>
      </c>
      <c r="AF38" s="4"/>
      <c r="AG38" s="4">
        <v>14</v>
      </c>
      <c r="AH38" s="4">
        <v>14</v>
      </c>
      <c r="AI38" s="4">
        <v>0</v>
      </c>
      <c r="AL38" s="129"/>
      <c r="AM38" s="36"/>
      <c r="AN38" s="36"/>
      <c r="AO38" s="36"/>
      <c r="AP38" s="36"/>
      <c r="AQ38" s="36"/>
      <c r="AR38" s="36"/>
      <c r="AS38" s="36"/>
      <c r="AT38" s="36"/>
      <c r="AU38" s="53"/>
      <c r="AV38" s="53"/>
      <c r="AW38" s="53"/>
    </row>
    <row r="39" spans="1:49">
      <c r="A39" s="226"/>
      <c r="B39" s="4">
        <v>30</v>
      </c>
      <c r="C39" s="6">
        <v>40</v>
      </c>
      <c r="D39" s="6">
        <v>39</v>
      </c>
      <c r="E39" s="6">
        <v>38</v>
      </c>
      <c r="F39" s="6">
        <v>37</v>
      </c>
      <c r="G39" s="6">
        <v>36</v>
      </c>
      <c r="H39" s="6">
        <v>35</v>
      </c>
      <c r="I39" s="6">
        <v>34</v>
      </c>
      <c r="J39" s="6">
        <v>33</v>
      </c>
      <c r="K39" s="6">
        <v>32</v>
      </c>
      <c r="L39" s="6">
        <v>31</v>
      </c>
      <c r="M39" s="6">
        <v>30</v>
      </c>
      <c r="N39" s="6">
        <v>29</v>
      </c>
      <c r="O39" s="6">
        <v>28</v>
      </c>
      <c r="P39" s="6">
        <v>27</v>
      </c>
      <c r="Q39" s="6">
        <v>26</v>
      </c>
      <c r="R39" s="6">
        <v>25</v>
      </c>
      <c r="S39" s="6">
        <v>24</v>
      </c>
      <c r="T39" s="6">
        <v>23</v>
      </c>
      <c r="U39" s="6">
        <v>22</v>
      </c>
      <c r="V39" s="6">
        <v>21</v>
      </c>
      <c r="W39" s="6">
        <v>20</v>
      </c>
      <c r="X39" s="6">
        <v>19</v>
      </c>
      <c r="Y39" s="6">
        <v>18</v>
      </c>
      <c r="Z39" s="6">
        <v>17</v>
      </c>
      <c r="AA39" s="6">
        <v>16</v>
      </c>
      <c r="AB39" s="6">
        <v>16</v>
      </c>
      <c r="AC39" s="6">
        <v>16</v>
      </c>
      <c r="AD39" s="6">
        <v>16</v>
      </c>
      <c r="AE39" s="6">
        <v>16</v>
      </c>
      <c r="AF39" s="6">
        <v>16</v>
      </c>
      <c r="AG39" s="4">
        <v>14</v>
      </c>
      <c r="AH39" s="4">
        <v>14</v>
      </c>
      <c r="AI39" s="4">
        <v>0</v>
      </c>
      <c r="AL39" s="130" t="s">
        <v>910</v>
      </c>
      <c r="AM39" s="36"/>
      <c r="AN39" s="36"/>
      <c r="AO39" s="36"/>
      <c r="AP39" s="129"/>
      <c r="AQ39" s="36"/>
      <c r="AR39" s="36"/>
      <c r="AS39" s="36"/>
      <c r="AT39" s="36"/>
      <c r="AU39" s="53"/>
      <c r="AV39" s="53"/>
      <c r="AW39" s="53"/>
    </row>
    <row r="40" spans="1:49">
      <c r="A40" s="226"/>
      <c r="B40" s="4"/>
      <c r="C40" s="4">
        <v>1</v>
      </c>
      <c r="D40" s="4">
        <v>2</v>
      </c>
      <c r="E40" s="4">
        <v>3</v>
      </c>
      <c r="F40" s="4">
        <v>4</v>
      </c>
      <c r="G40" s="4">
        <v>5</v>
      </c>
      <c r="H40" s="4">
        <v>6</v>
      </c>
      <c r="I40" s="4">
        <v>7</v>
      </c>
      <c r="J40" s="4">
        <v>8</v>
      </c>
      <c r="K40" s="4">
        <v>9</v>
      </c>
      <c r="L40" s="4">
        <v>10</v>
      </c>
      <c r="M40" s="4">
        <v>11</v>
      </c>
      <c r="N40" s="4">
        <v>12</v>
      </c>
      <c r="O40" s="4">
        <v>13</v>
      </c>
      <c r="P40" s="4">
        <v>14</v>
      </c>
      <c r="Q40" s="4">
        <v>15</v>
      </c>
      <c r="R40" s="4">
        <v>16</v>
      </c>
      <c r="S40" s="4">
        <v>17</v>
      </c>
      <c r="T40" s="4">
        <v>18</v>
      </c>
      <c r="U40" s="4">
        <v>19</v>
      </c>
      <c r="V40" s="4">
        <v>20</v>
      </c>
      <c r="W40" s="4">
        <v>21</v>
      </c>
      <c r="X40" s="4">
        <v>22</v>
      </c>
      <c r="Y40" s="4">
        <v>23</v>
      </c>
      <c r="Z40" s="4">
        <v>24</v>
      </c>
      <c r="AA40" s="4">
        <v>25</v>
      </c>
      <c r="AB40" s="4">
        <v>26</v>
      </c>
      <c r="AC40" s="4">
        <v>27</v>
      </c>
      <c r="AD40" s="4">
        <v>28</v>
      </c>
      <c r="AE40" s="4">
        <v>29</v>
      </c>
      <c r="AF40" s="4">
        <v>30</v>
      </c>
      <c r="AG40" s="4"/>
      <c r="AH40" s="4"/>
      <c r="AI40" s="4"/>
    </row>
    <row r="41" spans="1:49">
      <c r="B41" s="225" t="s">
        <v>28</v>
      </c>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100"/>
      <c r="AH41" s="100"/>
    </row>
    <row r="43" spans="1:49">
      <c r="B43" s="224" t="s">
        <v>1172</v>
      </c>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row>
    <row r="44" spans="1:49">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row>
    <row r="45" spans="1:49">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row>
    <row r="47" spans="1:49">
      <c r="B47" s="225" t="s">
        <v>7</v>
      </c>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100"/>
      <c r="AH47" s="100"/>
    </row>
    <row r="48" spans="1:49">
      <c r="A48" s="226" t="s">
        <v>27</v>
      </c>
      <c r="B48" s="4"/>
      <c r="C48" s="4">
        <v>1</v>
      </c>
      <c r="D48" s="4">
        <v>2</v>
      </c>
      <c r="E48" s="4">
        <v>3</v>
      </c>
      <c r="F48" s="4">
        <v>4</v>
      </c>
      <c r="G48" s="4">
        <v>5</v>
      </c>
      <c r="H48" s="4">
        <v>6</v>
      </c>
      <c r="I48" s="4">
        <v>7</v>
      </c>
      <c r="J48" s="4">
        <v>8</v>
      </c>
      <c r="K48" s="4">
        <v>9</v>
      </c>
      <c r="L48" s="4">
        <v>10</v>
      </c>
      <c r="M48" s="4">
        <v>11</v>
      </c>
      <c r="N48" s="4">
        <v>12</v>
      </c>
      <c r="O48" s="4">
        <v>13</v>
      </c>
      <c r="P48" s="4">
        <v>14</v>
      </c>
      <c r="Q48" s="4">
        <v>15</v>
      </c>
      <c r="R48" s="4">
        <v>16</v>
      </c>
      <c r="S48" s="4">
        <v>17</v>
      </c>
      <c r="T48" s="4">
        <v>18</v>
      </c>
      <c r="U48" s="4">
        <v>19</v>
      </c>
      <c r="V48" s="4">
        <v>20</v>
      </c>
      <c r="W48" s="4">
        <v>21</v>
      </c>
      <c r="X48" s="4">
        <v>22</v>
      </c>
      <c r="Y48" s="4">
        <v>23</v>
      </c>
      <c r="Z48" s="4">
        <v>24</v>
      </c>
      <c r="AA48" s="4">
        <v>25</v>
      </c>
      <c r="AB48" s="4">
        <v>26</v>
      </c>
      <c r="AC48" s="4">
        <v>27</v>
      </c>
      <c r="AD48" s="4">
        <v>28</v>
      </c>
      <c r="AE48" s="4">
        <v>29</v>
      </c>
      <c r="AF48" s="4">
        <v>30</v>
      </c>
      <c r="AG48" s="101" t="s">
        <v>149</v>
      </c>
      <c r="AH48" s="101" t="s">
        <v>150</v>
      </c>
      <c r="AI48" s="101" t="s">
        <v>151</v>
      </c>
    </row>
    <row r="49" spans="1:41">
      <c r="A49" s="226"/>
      <c r="B49" s="4">
        <v>1</v>
      </c>
      <c r="C49" s="106">
        <f>C53/2</f>
        <v>20</v>
      </c>
      <c r="D49" s="105"/>
      <c r="E49" s="106"/>
      <c r="F49" s="105"/>
      <c r="G49" s="106"/>
      <c r="H49" s="105"/>
      <c r="I49" s="106"/>
      <c r="J49" s="105"/>
      <c r="K49" s="106"/>
      <c r="L49" s="105"/>
      <c r="M49" s="106"/>
      <c r="N49" s="105"/>
      <c r="O49" s="106"/>
      <c r="P49" s="105"/>
      <c r="Q49" s="106"/>
      <c r="R49" s="105"/>
      <c r="S49" s="106"/>
      <c r="T49" s="105"/>
      <c r="U49" s="106"/>
      <c r="V49" s="105"/>
      <c r="W49" s="106"/>
      <c r="X49" s="105"/>
      <c r="Y49" s="106"/>
      <c r="Z49" s="105"/>
      <c r="AA49" s="106"/>
      <c r="AB49" s="105"/>
      <c r="AC49" s="106"/>
      <c r="AD49" s="105"/>
      <c r="AE49" s="106"/>
      <c r="AF49" s="105"/>
      <c r="AG49" s="4">
        <f>AG53/2</f>
        <v>7</v>
      </c>
      <c r="AH49" s="4">
        <f>AH53/2</f>
        <v>7</v>
      </c>
      <c r="AI49" s="4">
        <v>0</v>
      </c>
    </row>
    <row r="50" spans="1:41">
      <c r="A50" s="226"/>
      <c r="B50" s="4">
        <v>2</v>
      </c>
      <c r="C50" s="106">
        <f>C53/2</f>
        <v>20</v>
      </c>
      <c r="D50" s="105">
        <f>D53/2</f>
        <v>19.5</v>
      </c>
      <c r="E50" s="106"/>
      <c r="F50" s="105"/>
      <c r="G50" s="106"/>
      <c r="H50" s="105"/>
      <c r="I50" s="106"/>
      <c r="J50" s="105"/>
      <c r="K50" s="106"/>
      <c r="L50" s="105"/>
      <c r="M50" s="106"/>
      <c r="N50" s="105"/>
      <c r="O50" s="106"/>
      <c r="P50" s="105"/>
      <c r="Q50" s="106"/>
      <c r="R50" s="105"/>
      <c r="S50" s="106"/>
      <c r="T50" s="105"/>
      <c r="U50" s="106"/>
      <c r="V50" s="105"/>
      <c r="W50" s="106"/>
      <c r="X50" s="105"/>
      <c r="Y50" s="106"/>
      <c r="Z50" s="105"/>
      <c r="AA50" s="106"/>
      <c r="AB50" s="105"/>
      <c r="AC50" s="106"/>
      <c r="AD50" s="105"/>
      <c r="AE50" s="106"/>
      <c r="AF50" s="105"/>
      <c r="AG50" s="4">
        <f>AG53/2</f>
        <v>7</v>
      </c>
      <c r="AH50" s="4">
        <f>AH53/2</f>
        <v>7</v>
      </c>
      <c r="AI50" s="4">
        <v>0</v>
      </c>
    </row>
    <row r="51" spans="1:41">
      <c r="A51" s="226"/>
      <c r="B51" s="4">
        <v>3</v>
      </c>
      <c r="C51" s="106">
        <f>C53/2</f>
        <v>20</v>
      </c>
      <c r="D51" s="105">
        <f>D53/2</f>
        <v>19.5</v>
      </c>
      <c r="E51" s="106">
        <f>E53/2</f>
        <v>19</v>
      </c>
      <c r="F51" s="105"/>
      <c r="G51" s="106"/>
      <c r="H51" s="105"/>
      <c r="I51" s="106"/>
      <c r="J51" s="105"/>
      <c r="K51" s="106"/>
      <c r="L51" s="105"/>
      <c r="M51" s="106"/>
      <c r="N51" s="105"/>
      <c r="O51" s="106"/>
      <c r="P51" s="105"/>
      <c r="Q51" s="106"/>
      <c r="R51" s="105"/>
      <c r="S51" s="106"/>
      <c r="T51" s="105"/>
      <c r="U51" s="106"/>
      <c r="V51" s="105"/>
      <c r="W51" s="106"/>
      <c r="X51" s="105"/>
      <c r="Y51" s="106"/>
      <c r="Z51" s="105"/>
      <c r="AA51" s="106"/>
      <c r="AB51" s="105"/>
      <c r="AC51" s="106"/>
      <c r="AD51" s="105"/>
      <c r="AE51" s="106"/>
      <c r="AF51" s="105"/>
      <c r="AG51" s="4">
        <f>AG53/2</f>
        <v>7</v>
      </c>
      <c r="AH51" s="4">
        <f>AH53/2</f>
        <v>7</v>
      </c>
      <c r="AI51" s="4">
        <v>0</v>
      </c>
    </row>
    <row r="52" spans="1:41">
      <c r="A52" s="226"/>
      <c r="B52" s="4">
        <v>4</v>
      </c>
      <c r="C52" s="106">
        <f>C53/2</f>
        <v>20</v>
      </c>
      <c r="D52" s="105">
        <f>D53/2</f>
        <v>19.5</v>
      </c>
      <c r="E52" s="106">
        <f>E53/2</f>
        <v>19</v>
      </c>
      <c r="F52" s="105">
        <f>F53/2</f>
        <v>18.5</v>
      </c>
      <c r="G52" s="106"/>
      <c r="H52" s="105"/>
      <c r="I52" s="106"/>
      <c r="J52" s="105"/>
      <c r="K52" s="106"/>
      <c r="L52" s="105"/>
      <c r="M52" s="106"/>
      <c r="N52" s="105"/>
      <c r="O52" s="106"/>
      <c r="P52" s="105"/>
      <c r="Q52" s="106"/>
      <c r="R52" s="105"/>
      <c r="S52" s="106"/>
      <c r="T52" s="105"/>
      <c r="U52" s="106"/>
      <c r="V52" s="105"/>
      <c r="W52" s="106"/>
      <c r="X52" s="105"/>
      <c r="Y52" s="106"/>
      <c r="Z52" s="105"/>
      <c r="AA52" s="106"/>
      <c r="AB52" s="105"/>
      <c r="AC52" s="106"/>
      <c r="AD52" s="105"/>
      <c r="AE52" s="106"/>
      <c r="AF52" s="105"/>
      <c r="AG52" s="4">
        <f>AG53/2</f>
        <v>7</v>
      </c>
      <c r="AH52" s="4">
        <f>AH53/2</f>
        <v>7</v>
      </c>
      <c r="AI52" s="4">
        <v>0</v>
      </c>
    </row>
    <row r="53" spans="1:41">
      <c r="A53" s="226"/>
      <c r="B53" s="4">
        <v>5</v>
      </c>
      <c r="C53" s="6">
        <v>40</v>
      </c>
      <c r="D53" s="6">
        <v>39</v>
      </c>
      <c r="E53" s="6">
        <v>38</v>
      </c>
      <c r="F53" s="6">
        <v>37</v>
      </c>
      <c r="G53" s="6">
        <v>36</v>
      </c>
      <c r="H53" s="6"/>
      <c r="I53" s="6"/>
      <c r="J53" s="6"/>
      <c r="K53" s="6"/>
      <c r="L53" s="6"/>
      <c r="M53" s="6"/>
      <c r="N53" s="6"/>
      <c r="O53" s="6"/>
      <c r="P53" s="6"/>
      <c r="Q53" s="6"/>
      <c r="R53" s="6"/>
      <c r="S53" s="6"/>
      <c r="T53" s="6"/>
      <c r="U53" s="6"/>
      <c r="V53" s="6"/>
      <c r="W53" s="6"/>
      <c r="X53" s="6"/>
      <c r="Y53" s="6"/>
      <c r="Z53" s="6"/>
      <c r="AA53" s="6"/>
      <c r="AB53" s="6"/>
      <c r="AC53" s="6"/>
      <c r="AD53" s="6"/>
      <c r="AE53" s="6"/>
      <c r="AF53" s="6"/>
      <c r="AG53" s="4">
        <v>14</v>
      </c>
      <c r="AH53" s="4">
        <v>14</v>
      </c>
      <c r="AI53" s="4">
        <v>0</v>
      </c>
    </row>
    <row r="54" spans="1:41">
      <c r="A54" s="226"/>
      <c r="B54" s="4">
        <v>6</v>
      </c>
      <c r="C54" s="6">
        <v>40</v>
      </c>
      <c r="D54" s="6">
        <v>39</v>
      </c>
      <c r="E54" s="6">
        <v>38</v>
      </c>
      <c r="F54" s="6">
        <v>37</v>
      </c>
      <c r="G54" s="6">
        <v>36</v>
      </c>
      <c r="H54" s="6">
        <v>35</v>
      </c>
      <c r="I54" s="6"/>
      <c r="J54" s="6"/>
      <c r="K54" s="6"/>
      <c r="L54" s="6"/>
      <c r="M54" s="6"/>
      <c r="N54" s="6"/>
      <c r="O54" s="6"/>
      <c r="P54" s="6"/>
      <c r="Q54" s="6"/>
      <c r="R54" s="6"/>
      <c r="S54" s="6"/>
      <c r="T54" s="6"/>
      <c r="U54" s="6"/>
      <c r="V54" s="6"/>
      <c r="W54" s="6"/>
      <c r="X54" s="6"/>
      <c r="Y54" s="6"/>
      <c r="Z54" s="6"/>
      <c r="AA54" s="6"/>
      <c r="AB54" s="6"/>
      <c r="AC54" s="6"/>
      <c r="AD54" s="6"/>
      <c r="AE54" s="6"/>
      <c r="AF54" s="6"/>
      <c r="AG54" s="4">
        <v>14</v>
      </c>
      <c r="AH54" s="4">
        <v>14</v>
      </c>
      <c r="AI54" s="4">
        <v>0</v>
      </c>
    </row>
    <row r="55" spans="1:41">
      <c r="A55" s="226"/>
      <c r="B55" s="4">
        <v>7</v>
      </c>
      <c r="C55" s="6">
        <v>40</v>
      </c>
      <c r="D55" s="6">
        <v>39</v>
      </c>
      <c r="E55" s="6">
        <v>38</v>
      </c>
      <c r="F55" s="6">
        <v>37</v>
      </c>
      <c r="G55" s="6">
        <v>36</v>
      </c>
      <c r="H55" s="6">
        <v>35</v>
      </c>
      <c r="I55" s="6">
        <v>34</v>
      </c>
      <c r="J55" s="6"/>
      <c r="K55" s="6"/>
      <c r="L55" s="6"/>
      <c r="M55" s="6"/>
      <c r="N55" s="6"/>
      <c r="O55" s="6"/>
      <c r="P55" s="6"/>
      <c r="Q55" s="6"/>
      <c r="R55" s="6"/>
      <c r="S55" s="6"/>
      <c r="T55" s="6"/>
      <c r="U55" s="6"/>
      <c r="V55" s="6"/>
      <c r="W55" s="6"/>
      <c r="X55" s="6"/>
      <c r="Y55" s="6"/>
      <c r="Z55" s="6"/>
      <c r="AA55" s="6"/>
      <c r="AB55" s="6"/>
      <c r="AC55" s="6"/>
      <c r="AD55" s="6"/>
      <c r="AE55" s="6"/>
      <c r="AF55" s="6"/>
      <c r="AG55" s="4">
        <v>14</v>
      </c>
      <c r="AH55" s="4">
        <v>14</v>
      </c>
      <c r="AI55" s="4">
        <v>0</v>
      </c>
    </row>
    <row r="56" spans="1:41">
      <c r="A56" s="226"/>
      <c r="B56" s="4">
        <v>8</v>
      </c>
      <c r="C56" s="6">
        <v>40</v>
      </c>
      <c r="D56" s="6">
        <v>39</v>
      </c>
      <c r="E56" s="6">
        <v>38</v>
      </c>
      <c r="F56" s="6">
        <v>37</v>
      </c>
      <c r="G56" s="6">
        <v>36</v>
      </c>
      <c r="H56" s="6">
        <v>35</v>
      </c>
      <c r="I56" s="6">
        <v>34</v>
      </c>
      <c r="J56" s="6">
        <v>33</v>
      </c>
      <c r="K56" s="6"/>
      <c r="L56" s="6"/>
      <c r="M56" s="6"/>
      <c r="N56" s="6"/>
      <c r="O56" s="6"/>
      <c r="P56" s="6"/>
      <c r="Q56" s="6"/>
      <c r="R56" s="6"/>
      <c r="S56" s="6"/>
      <c r="T56" s="6"/>
      <c r="U56" s="6"/>
      <c r="V56" s="6"/>
      <c r="W56" s="6"/>
      <c r="X56" s="6"/>
      <c r="Y56" s="6"/>
      <c r="Z56" s="6"/>
      <c r="AA56" s="6"/>
      <c r="AB56" s="6"/>
      <c r="AC56" s="6"/>
      <c r="AD56" s="6"/>
      <c r="AE56" s="6"/>
      <c r="AF56" s="6"/>
      <c r="AG56" s="4">
        <v>14</v>
      </c>
      <c r="AH56" s="4">
        <v>14</v>
      </c>
      <c r="AI56" s="4">
        <v>0</v>
      </c>
    </row>
    <row r="57" spans="1:41">
      <c r="A57" s="226"/>
      <c r="B57" s="4">
        <v>9</v>
      </c>
      <c r="C57" s="6">
        <v>40</v>
      </c>
      <c r="D57" s="6">
        <v>39</v>
      </c>
      <c r="E57" s="6">
        <v>38</v>
      </c>
      <c r="F57" s="6">
        <v>37</v>
      </c>
      <c r="G57" s="6">
        <v>36</v>
      </c>
      <c r="H57" s="6">
        <v>35</v>
      </c>
      <c r="I57" s="6">
        <v>34</v>
      </c>
      <c r="J57" s="6">
        <v>33</v>
      </c>
      <c r="K57" s="6">
        <v>32</v>
      </c>
      <c r="L57" s="6"/>
      <c r="M57" s="6"/>
      <c r="N57" s="6"/>
      <c r="O57" s="6"/>
      <c r="P57" s="6"/>
      <c r="Q57" s="6"/>
      <c r="R57" s="6"/>
      <c r="S57" s="6"/>
      <c r="T57" s="6"/>
      <c r="U57" s="6"/>
      <c r="V57" s="6"/>
      <c r="W57" s="6"/>
      <c r="X57" s="6"/>
      <c r="Y57" s="6"/>
      <c r="Z57" s="6"/>
      <c r="AA57" s="6"/>
      <c r="AB57" s="6"/>
      <c r="AC57" s="6"/>
      <c r="AD57" s="6"/>
      <c r="AE57" s="6"/>
      <c r="AF57" s="6"/>
      <c r="AG57" s="4">
        <v>14</v>
      </c>
      <c r="AH57" s="4">
        <v>14</v>
      </c>
      <c r="AI57" s="4">
        <v>0</v>
      </c>
    </row>
    <row r="58" spans="1:41">
      <c r="A58" s="226"/>
      <c r="B58" s="4">
        <v>10</v>
      </c>
      <c r="C58" s="6">
        <v>40</v>
      </c>
      <c r="D58" s="6">
        <v>39</v>
      </c>
      <c r="E58" s="6">
        <v>38</v>
      </c>
      <c r="F58" s="6">
        <v>37</v>
      </c>
      <c r="G58" s="6">
        <v>36</v>
      </c>
      <c r="H58" s="6">
        <v>35</v>
      </c>
      <c r="I58" s="6">
        <v>34</v>
      </c>
      <c r="J58" s="6">
        <v>33</v>
      </c>
      <c r="K58" s="6">
        <v>32</v>
      </c>
      <c r="L58" s="6">
        <v>31</v>
      </c>
      <c r="M58" s="6"/>
      <c r="N58" s="6"/>
      <c r="O58" s="6"/>
      <c r="P58" s="6"/>
      <c r="Q58" s="6"/>
      <c r="R58" s="6"/>
      <c r="S58" s="6"/>
      <c r="T58" s="6"/>
      <c r="U58" s="6"/>
      <c r="V58" s="6"/>
      <c r="W58" s="6"/>
      <c r="X58" s="6"/>
      <c r="Y58" s="6"/>
      <c r="Z58" s="6"/>
      <c r="AA58" s="6"/>
      <c r="AB58" s="6"/>
      <c r="AC58" s="6"/>
      <c r="AD58" s="6"/>
      <c r="AE58" s="6"/>
      <c r="AF58" s="6"/>
      <c r="AG58" s="4">
        <v>14</v>
      </c>
      <c r="AH58" s="4">
        <v>14</v>
      </c>
      <c r="AI58" s="4">
        <v>0</v>
      </c>
      <c r="AL58" s="82"/>
      <c r="AM58" s="82"/>
      <c r="AN58" s="82"/>
      <c r="AO58" s="82"/>
    </row>
    <row r="59" spans="1:41">
      <c r="A59" s="226"/>
      <c r="B59" s="4">
        <v>11</v>
      </c>
      <c r="C59" s="6">
        <v>40</v>
      </c>
      <c r="D59" s="6">
        <v>39</v>
      </c>
      <c r="E59" s="6">
        <v>38</v>
      </c>
      <c r="F59" s="6">
        <v>37</v>
      </c>
      <c r="G59" s="6">
        <v>36</v>
      </c>
      <c r="H59" s="6">
        <v>35</v>
      </c>
      <c r="I59" s="6">
        <v>34</v>
      </c>
      <c r="J59" s="6">
        <v>33</v>
      </c>
      <c r="K59" s="6">
        <v>32</v>
      </c>
      <c r="L59" s="6">
        <v>31</v>
      </c>
      <c r="M59" s="6">
        <v>30</v>
      </c>
      <c r="N59" s="6"/>
      <c r="O59" s="6"/>
      <c r="P59" s="6"/>
      <c r="Q59" s="6"/>
      <c r="R59" s="6"/>
      <c r="S59" s="6"/>
      <c r="T59" s="6"/>
      <c r="U59" s="6"/>
      <c r="V59" s="6"/>
      <c r="W59" s="6"/>
      <c r="X59" s="6"/>
      <c r="Y59" s="6"/>
      <c r="Z59" s="6"/>
      <c r="AA59" s="6"/>
      <c r="AB59" s="6"/>
      <c r="AC59" s="6"/>
      <c r="AD59" s="6"/>
      <c r="AE59" s="6"/>
      <c r="AF59" s="6"/>
      <c r="AG59" s="4">
        <v>14</v>
      </c>
      <c r="AH59" s="4">
        <v>14</v>
      </c>
      <c r="AI59" s="4">
        <v>0</v>
      </c>
    </row>
    <row r="60" spans="1:41">
      <c r="A60" s="226"/>
      <c r="B60" s="4">
        <v>12</v>
      </c>
      <c r="C60" s="6">
        <v>40</v>
      </c>
      <c r="D60" s="6">
        <v>39</v>
      </c>
      <c r="E60" s="6">
        <v>38</v>
      </c>
      <c r="F60" s="6">
        <v>37</v>
      </c>
      <c r="G60" s="6">
        <v>36</v>
      </c>
      <c r="H60" s="6">
        <v>35</v>
      </c>
      <c r="I60" s="6">
        <v>34</v>
      </c>
      <c r="J60" s="6">
        <v>33</v>
      </c>
      <c r="K60" s="6">
        <v>32</v>
      </c>
      <c r="L60" s="6">
        <v>31</v>
      </c>
      <c r="M60" s="6">
        <v>30</v>
      </c>
      <c r="N60" s="6">
        <v>29</v>
      </c>
      <c r="O60" s="6"/>
      <c r="P60" s="6"/>
      <c r="Q60" s="6"/>
      <c r="R60" s="6"/>
      <c r="S60" s="6"/>
      <c r="T60" s="6"/>
      <c r="U60" s="6"/>
      <c r="V60" s="6"/>
      <c r="W60" s="6"/>
      <c r="X60" s="6"/>
      <c r="Y60" s="6"/>
      <c r="Z60" s="6"/>
      <c r="AA60" s="6"/>
      <c r="AB60" s="6"/>
      <c r="AC60" s="6"/>
      <c r="AD60" s="6"/>
      <c r="AE60" s="6"/>
      <c r="AF60" s="6"/>
      <c r="AG60" s="4">
        <v>14</v>
      </c>
      <c r="AH60" s="4">
        <v>14</v>
      </c>
      <c r="AI60" s="4">
        <v>0</v>
      </c>
    </row>
    <row r="61" spans="1:41">
      <c r="A61" s="226"/>
      <c r="B61" s="4">
        <v>13</v>
      </c>
      <c r="C61" s="6">
        <v>40</v>
      </c>
      <c r="D61" s="6">
        <v>39</v>
      </c>
      <c r="E61" s="6">
        <v>38</v>
      </c>
      <c r="F61" s="6">
        <v>37</v>
      </c>
      <c r="G61" s="6">
        <v>36</v>
      </c>
      <c r="H61" s="6">
        <v>35</v>
      </c>
      <c r="I61" s="6">
        <v>34</v>
      </c>
      <c r="J61" s="6">
        <v>33</v>
      </c>
      <c r="K61" s="6">
        <v>32</v>
      </c>
      <c r="L61" s="6">
        <v>31</v>
      </c>
      <c r="M61" s="6">
        <v>30</v>
      </c>
      <c r="N61" s="6">
        <v>29</v>
      </c>
      <c r="O61" s="6">
        <v>28</v>
      </c>
      <c r="P61" s="6"/>
      <c r="Q61" s="6"/>
      <c r="R61" s="6"/>
      <c r="S61" s="6"/>
      <c r="T61" s="6"/>
      <c r="U61" s="6"/>
      <c r="V61" s="6"/>
      <c r="W61" s="6"/>
      <c r="X61" s="6"/>
      <c r="Y61" s="6"/>
      <c r="Z61" s="6"/>
      <c r="AA61" s="6"/>
      <c r="AB61" s="6"/>
      <c r="AC61" s="6"/>
      <c r="AD61" s="6"/>
      <c r="AE61" s="6"/>
      <c r="AF61" s="6"/>
      <c r="AG61" s="4">
        <v>14</v>
      </c>
      <c r="AH61" s="4">
        <v>14</v>
      </c>
      <c r="AI61" s="4">
        <v>0</v>
      </c>
    </row>
    <row r="62" spans="1:41">
      <c r="A62" s="226"/>
      <c r="B62" s="4">
        <v>14</v>
      </c>
      <c r="C62" s="6">
        <v>40</v>
      </c>
      <c r="D62" s="6">
        <v>39</v>
      </c>
      <c r="E62" s="6">
        <v>38</v>
      </c>
      <c r="F62" s="6">
        <v>37</v>
      </c>
      <c r="G62" s="6">
        <v>36</v>
      </c>
      <c r="H62" s="6">
        <v>35</v>
      </c>
      <c r="I62" s="6">
        <v>34</v>
      </c>
      <c r="J62" s="6">
        <v>33</v>
      </c>
      <c r="K62" s="6">
        <v>32</v>
      </c>
      <c r="L62" s="6">
        <v>31</v>
      </c>
      <c r="M62" s="6">
        <v>30</v>
      </c>
      <c r="N62" s="6">
        <v>29</v>
      </c>
      <c r="O62" s="6">
        <v>28</v>
      </c>
      <c r="P62" s="6">
        <v>27</v>
      </c>
      <c r="Q62" s="6"/>
      <c r="R62" s="6"/>
      <c r="S62" s="6"/>
      <c r="T62" s="6"/>
      <c r="U62" s="6"/>
      <c r="V62" s="6"/>
      <c r="W62" s="6"/>
      <c r="X62" s="6"/>
      <c r="Y62" s="6"/>
      <c r="Z62" s="6"/>
      <c r="AA62" s="6"/>
      <c r="AB62" s="6"/>
      <c r="AC62" s="6"/>
      <c r="AD62" s="6"/>
      <c r="AE62" s="6"/>
      <c r="AF62" s="6"/>
      <c r="AG62" s="4">
        <v>14</v>
      </c>
      <c r="AH62" s="4">
        <v>14</v>
      </c>
      <c r="AI62" s="4">
        <v>0</v>
      </c>
    </row>
    <row r="63" spans="1:41">
      <c r="A63" s="226"/>
      <c r="B63" s="4">
        <v>15</v>
      </c>
      <c r="C63" s="6">
        <v>40</v>
      </c>
      <c r="D63" s="6">
        <v>39</v>
      </c>
      <c r="E63" s="6">
        <v>38</v>
      </c>
      <c r="F63" s="6">
        <v>37</v>
      </c>
      <c r="G63" s="6">
        <v>36</v>
      </c>
      <c r="H63" s="6">
        <v>35</v>
      </c>
      <c r="I63" s="6">
        <v>34</v>
      </c>
      <c r="J63" s="6">
        <v>33</v>
      </c>
      <c r="K63" s="6">
        <v>32</v>
      </c>
      <c r="L63" s="6">
        <v>31</v>
      </c>
      <c r="M63" s="6">
        <v>30</v>
      </c>
      <c r="N63" s="6">
        <v>29</v>
      </c>
      <c r="O63" s="6">
        <v>28</v>
      </c>
      <c r="P63" s="6">
        <v>27</v>
      </c>
      <c r="Q63" s="6">
        <v>26</v>
      </c>
      <c r="R63" s="6"/>
      <c r="S63" s="6"/>
      <c r="T63" s="6"/>
      <c r="U63" s="6"/>
      <c r="V63" s="6"/>
      <c r="W63" s="6"/>
      <c r="X63" s="6"/>
      <c r="Y63" s="6"/>
      <c r="Z63" s="6"/>
      <c r="AA63" s="6"/>
      <c r="AB63" s="6"/>
      <c r="AC63" s="6"/>
      <c r="AD63" s="6"/>
      <c r="AE63" s="6"/>
      <c r="AF63" s="6"/>
      <c r="AG63" s="4">
        <v>14</v>
      </c>
      <c r="AH63" s="4">
        <v>14</v>
      </c>
      <c r="AI63" s="4">
        <v>0</v>
      </c>
    </row>
    <row r="64" spans="1:41">
      <c r="A64" s="226"/>
      <c r="B64" s="4">
        <v>16</v>
      </c>
      <c r="C64" s="6">
        <v>40</v>
      </c>
      <c r="D64" s="6">
        <v>39</v>
      </c>
      <c r="E64" s="6">
        <v>38</v>
      </c>
      <c r="F64" s="6">
        <v>37</v>
      </c>
      <c r="G64" s="6">
        <v>36</v>
      </c>
      <c r="H64" s="6">
        <v>35</v>
      </c>
      <c r="I64" s="6">
        <v>34</v>
      </c>
      <c r="J64" s="6">
        <v>33</v>
      </c>
      <c r="K64" s="6">
        <v>32</v>
      </c>
      <c r="L64" s="6">
        <v>31</v>
      </c>
      <c r="M64" s="6">
        <v>30</v>
      </c>
      <c r="N64" s="6">
        <v>29</v>
      </c>
      <c r="O64" s="6">
        <v>28</v>
      </c>
      <c r="P64" s="6">
        <v>27</v>
      </c>
      <c r="Q64" s="6">
        <v>26</v>
      </c>
      <c r="R64" s="6">
        <v>25</v>
      </c>
      <c r="S64" s="6"/>
      <c r="T64" s="6"/>
      <c r="U64" s="6"/>
      <c r="V64" s="6"/>
      <c r="W64" s="6"/>
      <c r="X64" s="6"/>
      <c r="Y64" s="6"/>
      <c r="Z64" s="6"/>
      <c r="AA64" s="6"/>
      <c r="AB64" s="6"/>
      <c r="AC64" s="6"/>
      <c r="AD64" s="6"/>
      <c r="AE64" s="6"/>
      <c r="AF64" s="6"/>
      <c r="AG64" s="4">
        <v>14</v>
      </c>
      <c r="AH64" s="4">
        <v>14</v>
      </c>
      <c r="AI64" s="4">
        <v>0</v>
      </c>
    </row>
    <row r="65" spans="1:35">
      <c r="A65" s="226"/>
      <c r="B65" s="4">
        <v>17</v>
      </c>
      <c r="C65" s="6">
        <v>40</v>
      </c>
      <c r="D65" s="6">
        <v>39</v>
      </c>
      <c r="E65" s="6">
        <v>38</v>
      </c>
      <c r="F65" s="6">
        <v>37</v>
      </c>
      <c r="G65" s="6">
        <v>36</v>
      </c>
      <c r="H65" s="6">
        <v>35</v>
      </c>
      <c r="I65" s="6">
        <v>34</v>
      </c>
      <c r="J65" s="6">
        <v>33</v>
      </c>
      <c r="K65" s="6">
        <v>32</v>
      </c>
      <c r="L65" s="6">
        <v>31</v>
      </c>
      <c r="M65" s="6">
        <v>30</v>
      </c>
      <c r="N65" s="6">
        <v>29</v>
      </c>
      <c r="O65" s="6">
        <v>28</v>
      </c>
      <c r="P65" s="6">
        <v>27</v>
      </c>
      <c r="Q65" s="6">
        <v>26</v>
      </c>
      <c r="R65" s="6">
        <v>25</v>
      </c>
      <c r="S65" s="6">
        <v>24</v>
      </c>
      <c r="T65" s="6"/>
      <c r="U65" s="6"/>
      <c r="V65" s="6"/>
      <c r="W65" s="6"/>
      <c r="X65" s="6"/>
      <c r="Y65" s="6"/>
      <c r="Z65" s="6"/>
      <c r="AA65" s="6"/>
      <c r="AB65" s="6"/>
      <c r="AC65" s="6"/>
      <c r="AD65" s="6"/>
      <c r="AE65" s="6"/>
      <c r="AF65" s="6"/>
      <c r="AG65" s="4">
        <v>14</v>
      </c>
      <c r="AH65" s="4">
        <v>14</v>
      </c>
      <c r="AI65" s="4">
        <v>0</v>
      </c>
    </row>
    <row r="66" spans="1:35">
      <c r="A66" s="226"/>
      <c r="B66" s="4">
        <v>18</v>
      </c>
      <c r="C66" s="6">
        <v>40</v>
      </c>
      <c r="D66" s="6">
        <v>39</v>
      </c>
      <c r="E66" s="6">
        <v>38</v>
      </c>
      <c r="F66" s="6">
        <v>37</v>
      </c>
      <c r="G66" s="6">
        <v>36</v>
      </c>
      <c r="H66" s="6">
        <v>35</v>
      </c>
      <c r="I66" s="6">
        <v>34</v>
      </c>
      <c r="J66" s="6">
        <v>33</v>
      </c>
      <c r="K66" s="6">
        <v>32</v>
      </c>
      <c r="L66" s="6">
        <v>31</v>
      </c>
      <c r="M66" s="6">
        <v>30</v>
      </c>
      <c r="N66" s="6">
        <v>29</v>
      </c>
      <c r="O66" s="6">
        <v>28</v>
      </c>
      <c r="P66" s="6">
        <v>27</v>
      </c>
      <c r="Q66" s="6">
        <v>26</v>
      </c>
      <c r="R66" s="6">
        <v>25</v>
      </c>
      <c r="S66" s="6">
        <v>24</v>
      </c>
      <c r="T66" s="6">
        <v>23</v>
      </c>
      <c r="U66" s="6"/>
      <c r="V66" s="6"/>
      <c r="W66" s="6"/>
      <c r="X66" s="6"/>
      <c r="Y66" s="6"/>
      <c r="Z66" s="6"/>
      <c r="AA66" s="6"/>
      <c r="AB66" s="6"/>
      <c r="AC66" s="6"/>
      <c r="AD66" s="6"/>
      <c r="AE66" s="6"/>
      <c r="AF66" s="6"/>
      <c r="AG66" s="4">
        <v>14</v>
      </c>
      <c r="AH66" s="4">
        <v>14</v>
      </c>
      <c r="AI66" s="4">
        <v>0</v>
      </c>
    </row>
    <row r="67" spans="1:35">
      <c r="A67" s="226"/>
      <c r="B67" s="4">
        <v>19</v>
      </c>
      <c r="C67" s="6">
        <v>40</v>
      </c>
      <c r="D67" s="6">
        <v>39</v>
      </c>
      <c r="E67" s="6">
        <v>38</v>
      </c>
      <c r="F67" s="6">
        <v>37</v>
      </c>
      <c r="G67" s="6">
        <v>36</v>
      </c>
      <c r="H67" s="6">
        <v>35</v>
      </c>
      <c r="I67" s="6">
        <v>34</v>
      </c>
      <c r="J67" s="6">
        <v>33</v>
      </c>
      <c r="K67" s="6">
        <v>32</v>
      </c>
      <c r="L67" s="6">
        <v>31</v>
      </c>
      <c r="M67" s="6">
        <v>30</v>
      </c>
      <c r="N67" s="6">
        <v>29</v>
      </c>
      <c r="O67" s="6">
        <v>28</v>
      </c>
      <c r="P67" s="6">
        <v>27</v>
      </c>
      <c r="Q67" s="6">
        <v>26</v>
      </c>
      <c r="R67" s="6">
        <v>25</v>
      </c>
      <c r="S67" s="6">
        <v>24</v>
      </c>
      <c r="T67" s="6">
        <v>23</v>
      </c>
      <c r="U67" s="6">
        <v>22</v>
      </c>
      <c r="V67" s="6"/>
      <c r="W67" s="6"/>
      <c r="X67" s="6"/>
      <c r="Y67" s="6"/>
      <c r="Z67" s="6"/>
      <c r="AA67" s="6"/>
      <c r="AB67" s="6"/>
      <c r="AC67" s="6"/>
      <c r="AD67" s="6"/>
      <c r="AE67" s="6"/>
      <c r="AF67" s="6"/>
      <c r="AG67" s="4">
        <v>14</v>
      </c>
      <c r="AH67" s="4">
        <v>14</v>
      </c>
      <c r="AI67" s="4">
        <v>0</v>
      </c>
    </row>
    <row r="68" spans="1:35">
      <c r="A68" s="226"/>
      <c r="B68" s="4">
        <v>20</v>
      </c>
      <c r="C68" s="6">
        <v>40</v>
      </c>
      <c r="D68" s="6">
        <v>39</v>
      </c>
      <c r="E68" s="6">
        <v>38</v>
      </c>
      <c r="F68" s="6">
        <v>37</v>
      </c>
      <c r="G68" s="6">
        <v>36</v>
      </c>
      <c r="H68" s="6">
        <v>35</v>
      </c>
      <c r="I68" s="6">
        <v>34</v>
      </c>
      <c r="J68" s="6">
        <v>33</v>
      </c>
      <c r="K68" s="6">
        <v>32</v>
      </c>
      <c r="L68" s="6">
        <v>31</v>
      </c>
      <c r="M68" s="6">
        <v>30</v>
      </c>
      <c r="N68" s="6">
        <v>29</v>
      </c>
      <c r="O68" s="6">
        <v>28</v>
      </c>
      <c r="P68" s="6">
        <v>27</v>
      </c>
      <c r="Q68" s="6">
        <v>26</v>
      </c>
      <c r="R68" s="6">
        <v>25</v>
      </c>
      <c r="S68" s="6">
        <v>24</v>
      </c>
      <c r="T68" s="6">
        <v>23</v>
      </c>
      <c r="U68" s="6">
        <v>22</v>
      </c>
      <c r="V68" s="6">
        <v>21</v>
      </c>
      <c r="W68" s="6"/>
      <c r="X68" s="6"/>
      <c r="Y68" s="6"/>
      <c r="Z68" s="6"/>
      <c r="AA68" s="6"/>
      <c r="AB68" s="6"/>
      <c r="AC68" s="6"/>
      <c r="AD68" s="6"/>
      <c r="AE68" s="6"/>
      <c r="AF68" s="6"/>
      <c r="AG68" s="4">
        <v>14</v>
      </c>
      <c r="AH68" s="4">
        <v>14</v>
      </c>
      <c r="AI68" s="4">
        <v>0</v>
      </c>
    </row>
    <row r="69" spans="1:35">
      <c r="A69" s="226"/>
      <c r="B69" s="4">
        <v>21</v>
      </c>
      <c r="C69" s="6">
        <v>40</v>
      </c>
      <c r="D69" s="6">
        <v>39</v>
      </c>
      <c r="E69" s="6">
        <v>38</v>
      </c>
      <c r="F69" s="6">
        <v>37</v>
      </c>
      <c r="G69" s="6">
        <v>36</v>
      </c>
      <c r="H69" s="6">
        <v>35</v>
      </c>
      <c r="I69" s="6">
        <v>34</v>
      </c>
      <c r="J69" s="6">
        <v>33</v>
      </c>
      <c r="K69" s="6">
        <v>32</v>
      </c>
      <c r="L69" s="6">
        <v>31</v>
      </c>
      <c r="M69" s="6">
        <v>30</v>
      </c>
      <c r="N69" s="6">
        <v>29</v>
      </c>
      <c r="O69" s="6">
        <v>28</v>
      </c>
      <c r="P69" s="6">
        <v>27</v>
      </c>
      <c r="Q69" s="6">
        <v>26</v>
      </c>
      <c r="R69" s="6">
        <v>25</v>
      </c>
      <c r="S69" s="6">
        <v>24</v>
      </c>
      <c r="T69" s="6">
        <v>23</v>
      </c>
      <c r="U69" s="6">
        <v>22</v>
      </c>
      <c r="V69" s="6">
        <v>21</v>
      </c>
      <c r="W69" s="6">
        <v>20</v>
      </c>
      <c r="X69" s="6"/>
      <c r="Y69" s="6"/>
      <c r="Z69" s="6"/>
      <c r="AA69" s="6"/>
      <c r="AB69" s="6"/>
      <c r="AC69" s="6"/>
      <c r="AD69" s="6"/>
      <c r="AE69" s="6"/>
      <c r="AF69" s="6"/>
      <c r="AG69" s="4">
        <v>14</v>
      </c>
      <c r="AH69" s="4">
        <v>14</v>
      </c>
      <c r="AI69" s="4">
        <v>0</v>
      </c>
    </row>
    <row r="70" spans="1:35">
      <c r="A70" s="226"/>
      <c r="B70" s="4">
        <v>22</v>
      </c>
      <c r="C70" s="6">
        <v>40</v>
      </c>
      <c r="D70" s="6">
        <v>39</v>
      </c>
      <c r="E70" s="6">
        <v>38</v>
      </c>
      <c r="F70" s="6">
        <v>37</v>
      </c>
      <c r="G70" s="6">
        <v>36</v>
      </c>
      <c r="H70" s="6">
        <v>35</v>
      </c>
      <c r="I70" s="6">
        <v>34</v>
      </c>
      <c r="J70" s="6">
        <v>33</v>
      </c>
      <c r="K70" s="6">
        <v>32</v>
      </c>
      <c r="L70" s="6">
        <v>31</v>
      </c>
      <c r="M70" s="6">
        <v>30</v>
      </c>
      <c r="N70" s="6">
        <v>29</v>
      </c>
      <c r="O70" s="6">
        <v>28</v>
      </c>
      <c r="P70" s="6">
        <v>27</v>
      </c>
      <c r="Q70" s="6">
        <v>26</v>
      </c>
      <c r="R70" s="6">
        <v>25</v>
      </c>
      <c r="S70" s="6">
        <v>24</v>
      </c>
      <c r="T70" s="6">
        <v>23</v>
      </c>
      <c r="U70" s="6">
        <v>22</v>
      </c>
      <c r="V70" s="6">
        <v>21</v>
      </c>
      <c r="W70" s="6">
        <v>20</v>
      </c>
      <c r="X70" s="6">
        <v>19</v>
      </c>
      <c r="Y70" s="6"/>
      <c r="Z70" s="6"/>
      <c r="AA70" s="6"/>
      <c r="AB70" s="6"/>
      <c r="AC70" s="6"/>
      <c r="AD70" s="6"/>
      <c r="AE70" s="6"/>
      <c r="AF70" s="6"/>
      <c r="AG70" s="4">
        <v>14</v>
      </c>
      <c r="AH70" s="4">
        <v>14</v>
      </c>
      <c r="AI70" s="4">
        <v>0</v>
      </c>
    </row>
    <row r="71" spans="1:35">
      <c r="A71" s="226"/>
      <c r="B71" s="4">
        <v>23</v>
      </c>
      <c r="C71" s="6">
        <v>40</v>
      </c>
      <c r="D71" s="6">
        <v>39</v>
      </c>
      <c r="E71" s="6">
        <v>38</v>
      </c>
      <c r="F71" s="6">
        <v>37</v>
      </c>
      <c r="G71" s="6">
        <v>36</v>
      </c>
      <c r="H71" s="6">
        <v>35</v>
      </c>
      <c r="I71" s="6">
        <v>34</v>
      </c>
      <c r="J71" s="6">
        <v>33</v>
      </c>
      <c r="K71" s="6">
        <v>32</v>
      </c>
      <c r="L71" s="6">
        <v>31</v>
      </c>
      <c r="M71" s="6">
        <v>30</v>
      </c>
      <c r="N71" s="6">
        <v>29</v>
      </c>
      <c r="O71" s="6">
        <v>28</v>
      </c>
      <c r="P71" s="6">
        <v>27</v>
      </c>
      <c r="Q71" s="6">
        <v>26</v>
      </c>
      <c r="R71" s="6">
        <v>25</v>
      </c>
      <c r="S71" s="6">
        <v>24</v>
      </c>
      <c r="T71" s="6">
        <v>23</v>
      </c>
      <c r="U71" s="6">
        <v>22</v>
      </c>
      <c r="V71" s="6">
        <v>21</v>
      </c>
      <c r="W71" s="6">
        <v>20</v>
      </c>
      <c r="X71" s="6">
        <v>19</v>
      </c>
      <c r="Y71" s="6">
        <v>18</v>
      </c>
      <c r="Z71" s="6"/>
      <c r="AA71" s="6"/>
      <c r="AB71" s="6"/>
      <c r="AC71" s="6"/>
      <c r="AD71" s="6"/>
      <c r="AE71" s="6"/>
      <c r="AF71" s="6"/>
      <c r="AG71" s="4">
        <v>14</v>
      </c>
      <c r="AH71" s="4">
        <v>14</v>
      </c>
      <c r="AI71" s="4">
        <v>0</v>
      </c>
    </row>
    <row r="72" spans="1:35">
      <c r="A72" s="226"/>
      <c r="B72" s="4">
        <v>24</v>
      </c>
      <c r="C72" s="6">
        <v>40</v>
      </c>
      <c r="D72" s="6">
        <v>39</v>
      </c>
      <c r="E72" s="6">
        <v>38</v>
      </c>
      <c r="F72" s="6">
        <v>37</v>
      </c>
      <c r="G72" s="6">
        <v>36</v>
      </c>
      <c r="H72" s="6">
        <v>35</v>
      </c>
      <c r="I72" s="6">
        <v>34</v>
      </c>
      <c r="J72" s="6">
        <v>33</v>
      </c>
      <c r="K72" s="6">
        <v>32</v>
      </c>
      <c r="L72" s="6">
        <v>31</v>
      </c>
      <c r="M72" s="6">
        <v>30</v>
      </c>
      <c r="N72" s="6">
        <v>29</v>
      </c>
      <c r="O72" s="6">
        <v>28</v>
      </c>
      <c r="P72" s="6">
        <v>27</v>
      </c>
      <c r="Q72" s="6">
        <v>26</v>
      </c>
      <c r="R72" s="6">
        <v>25</v>
      </c>
      <c r="S72" s="6">
        <v>24</v>
      </c>
      <c r="T72" s="6">
        <v>23</v>
      </c>
      <c r="U72" s="6">
        <v>22</v>
      </c>
      <c r="V72" s="6">
        <v>21</v>
      </c>
      <c r="W72" s="6">
        <v>20</v>
      </c>
      <c r="X72" s="6">
        <v>19</v>
      </c>
      <c r="Y72" s="6">
        <v>18</v>
      </c>
      <c r="Z72" s="6">
        <v>17</v>
      </c>
      <c r="AA72" s="6"/>
      <c r="AB72" s="6"/>
      <c r="AC72" s="6"/>
      <c r="AD72" s="6"/>
      <c r="AE72" s="6"/>
      <c r="AF72" s="6"/>
      <c r="AG72" s="4">
        <v>14</v>
      </c>
      <c r="AH72" s="4">
        <v>14</v>
      </c>
      <c r="AI72" s="4">
        <v>0</v>
      </c>
    </row>
    <row r="73" spans="1:35">
      <c r="A73" s="226"/>
      <c r="B73" s="4">
        <v>25</v>
      </c>
      <c r="C73" s="6">
        <v>40</v>
      </c>
      <c r="D73" s="6">
        <v>39</v>
      </c>
      <c r="E73" s="6">
        <v>38</v>
      </c>
      <c r="F73" s="6">
        <v>37</v>
      </c>
      <c r="G73" s="6">
        <v>36</v>
      </c>
      <c r="H73" s="6">
        <v>35</v>
      </c>
      <c r="I73" s="6">
        <v>34</v>
      </c>
      <c r="J73" s="6">
        <v>33</v>
      </c>
      <c r="K73" s="6">
        <v>32</v>
      </c>
      <c r="L73" s="6">
        <v>31</v>
      </c>
      <c r="M73" s="6">
        <v>30</v>
      </c>
      <c r="N73" s="6">
        <v>29</v>
      </c>
      <c r="O73" s="6">
        <v>28</v>
      </c>
      <c r="P73" s="6">
        <v>27</v>
      </c>
      <c r="Q73" s="6">
        <v>26</v>
      </c>
      <c r="R73" s="6">
        <v>25</v>
      </c>
      <c r="S73" s="6">
        <v>24</v>
      </c>
      <c r="T73" s="6">
        <v>23</v>
      </c>
      <c r="U73" s="6">
        <v>22</v>
      </c>
      <c r="V73" s="6">
        <v>21</v>
      </c>
      <c r="W73" s="6">
        <v>20</v>
      </c>
      <c r="X73" s="6">
        <v>19</v>
      </c>
      <c r="Y73" s="6">
        <v>18</v>
      </c>
      <c r="Z73" s="6">
        <v>17</v>
      </c>
      <c r="AA73" s="6">
        <v>16</v>
      </c>
      <c r="AB73" s="6"/>
      <c r="AC73" s="6"/>
      <c r="AD73" s="6"/>
      <c r="AE73" s="6"/>
      <c r="AF73" s="6"/>
      <c r="AG73" s="4">
        <v>14</v>
      </c>
      <c r="AH73" s="4">
        <v>14</v>
      </c>
      <c r="AI73" s="4">
        <v>0</v>
      </c>
    </row>
    <row r="74" spans="1:35">
      <c r="A74" s="226"/>
      <c r="B74" s="4">
        <v>26</v>
      </c>
      <c r="C74" s="6">
        <v>40</v>
      </c>
      <c r="D74" s="6">
        <v>39</v>
      </c>
      <c r="E74" s="6">
        <v>38</v>
      </c>
      <c r="F74" s="6">
        <v>37</v>
      </c>
      <c r="G74" s="6">
        <v>36</v>
      </c>
      <c r="H74" s="6">
        <v>35</v>
      </c>
      <c r="I74" s="6">
        <v>34</v>
      </c>
      <c r="J74" s="6">
        <v>33</v>
      </c>
      <c r="K74" s="6">
        <v>32</v>
      </c>
      <c r="L74" s="6">
        <v>31</v>
      </c>
      <c r="M74" s="6">
        <v>30</v>
      </c>
      <c r="N74" s="6">
        <v>29</v>
      </c>
      <c r="O74" s="6">
        <v>28</v>
      </c>
      <c r="P74" s="6">
        <v>27</v>
      </c>
      <c r="Q74" s="6">
        <v>26</v>
      </c>
      <c r="R74" s="6">
        <v>25</v>
      </c>
      <c r="S74" s="6">
        <v>24</v>
      </c>
      <c r="T74" s="6">
        <v>23</v>
      </c>
      <c r="U74" s="6">
        <v>22</v>
      </c>
      <c r="V74" s="6">
        <v>21</v>
      </c>
      <c r="W74" s="6">
        <v>20</v>
      </c>
      <c r="X74" s="6">
        <v>19</v>
      </c>
      <c r="Y74" s="6">
        <v>18</v>
      </c>
      <c r="Z74" s="6">
        <v>17</v>
      </c>
      <c r="AA74" s="6">
        <v>16</v>
      </c>
      <c r="AB74" s="6">
        <v>15</v>
      </c>
      <c r="AC74" s="6"/>
      <c r="AD74" s="6"/>
      <c r="AE74" s="6"/>
      <c r="AF74" s="6"/>
      <c r="AG74" s="4">
        <v>14</v>
      </c>
      <c r="AH74" s="4">
        <v>14</v>
      </c>
      <c r="AI74" s="4">
        <v>0</v>
      </c>
    </row>
    <row r="75" spans="1:35">
      <c r="A75" s="226"/>
      <c r="B75" s="4">
        <v>27</v>
      </c>
      <c r="C75" s="6">
        <v>40</v>
      </c>
      <c r="D75" s="6">
        <v>39</v>
      </c>
      <c r="E75" s="6">
        <v>38</v>
      </c>
      <c r="F75" s="6">
        <v>37</v>
      </c>
      <c r="G75" s="6">
        <v>36</v>
      </c>
      <c r="H75" s="6">
        <v>35</v>
      </c>
      <c r="I75" s="6">
        <v>34</v>
      </c>
      <c r="J75" s="6">
        <v>33</v>
      </c>
      <c r="K75" s="6">
        <v>32</v>
      </c>
      <c r="L75" s="6">
        <v>31</v>
      </c>
      <c r="M75" s="6">
        <v>30</v>
      </c>
      <c r="N75" s="6">
        <v>29</v>
      </c>
      <c r="O75" s="6">
        <v>28</v>
      </c>
      <c r="P75" s="6">
        <v>27</v>
      </c>
      <c r="Q75" s="6">
        <v>26</v>
      </c>
      <c r="R75" s="6">
        <v>25</v>
      </c>
      <c r="S75" s="6">
        <v>24</v>
      </c>
      <c r="T75" s="6">
        <v>23</v>
      </c>
      <c r="U75" s="6">
        <v>22</v>
      </c>
      <c r="V75" s="6">
        <v>21</v>
      </c>
      <c r="W75" s="6">
        <v>20</v>
      </c>
      <c r="X75" s="6">
        <v>19</v>
      </c>
      <c r="Y75" s="6">
        <v>18</v>
      </c>
      <c r="Z75" s="6">
        <v>17</v>
      </c>
      <c r="AA75" s="6">
        <v>16</v>
      </c>
      <c r="AB75" s="6">
        <v>15</v>
      </c>
      <c r="AC75" s="6">
        <v>14</v>
      </c>
      <c r="AD75" s="6"/>
      <c r="AE75" s="6"/>
      <c r="AF75" s="6"/>
      <c r="AG75" s="4">
        <v>14</v>
      </c>
      <c r="AH75" s="4">
        <v>14</v>
      </c>
      <c r="AI75" s="4">
        <v>0</v>
      </c>
    </row>
    <row r="76" spans="1:35">
      <c r="A76" s="226"/>
      <c r="B76" s="4">
        <v>28</v>
      </c>
      <c r="C76" s="6">
        <v>40</v>
      </c>
      <c r="D76" s="6">
        <v>39</v>
      </c>
      <c r="E76" s="6">
        <v>38</v>
      </c>
      <c r="F76" s="6">
        <v>37</v>
      </c>
      <c r="G76" s="6">
        <v>36</v>
      </c>
      <c r="H76" s="6">
        <v>35</v>
      </c>
      <c r="I76" s="6">
        <v>34</v>
      </c>
      <c r="J76" s="6">
        <v>33</v>
      </c>
      <c r="K76" s="6">
        <v>32</v>
      </c>
      <c r="L76" s="6">
        <v>31</v>
      </c>
      <c r="M76" s="6">
        <v>30</v>
      </c>
      <c r="N76" s="6">
        <v>29</v>
      </c>
      <c r="O76" s="6">
        <v>28</v>
      </c>
      <c r="P76" s="6">
        <v>27</v>
      </c>
      <c r="Q76" s="6">
        <v>26</v>
      </c>
      <c r="R76" s="6">
        <v>25</v>
      </c>
      <c r="S76" s="6">
        <v>24</v>
      </c>
      <c r="T76" s="6">
        <v>23</v>
      </c>
      <c r="U76" s="6">
        <v>22</v>
      </c>
      <c r="V76" s="6">
        <v>21</v>
      </c>
      <c r="W76" s="6">
        <v>20</v>
      </c>
      <c r="X76" s="6">
        <v>19</v>
      </c>
      <c r="Y76" s="6">
        <v>18</v>
      </c>
      <c r="Z76" s="6">
        <v>17</v>
      </c>
      <c r="AA76" s="6">
        <v>16</v>
      </c>
      <c r="AB76" s="6">
        <v>15</v>
      </c>
      <c r="AC76" s="6">
        <v>14</v>
      </c>
      <c r="AD76" s="6">
        <v>13</v>
      </c>
      <c r="AE76" s="6"/>
      <c r="AF76" s="6"/>
      <c r="AG76" s="4">
        <v>14</v>
      </c>
      <c r="AH76" s="4">
        <v>14</v>
      </c>
      <c r="AI76" s="4">
        <v>0</v>
      </c>
    </row>
    <row r="77" spans="1:35">
      <c r="A77" s="226"/>
      <c r="B77" s="4">
        <v>29</v>
      </c>
      <c r="C77" s="6">
        <v>40</v>
      </c>
      <c r="D77" s="6">
        <v>39</v>
      </c>
      <c r="E77" s="6">
        <v>38</v>
      </c>
      <c r="F77" s="6">
        <v>37</v>
      </c>
      <c r="G77" s="6">
        <v>36</v>
      </c>
      <c r="H77" s="6">
        <v>35</v>
      </c>
      <c r="I77" s="6">
        <v>34</v>
      </c>
      <c r="J77" s="6">
        <v>33</v>
      </c>
      <c r="K77" s="6">
        <v>32</v>
      </c>
      <c r="L77" s="6">
        <v>31</v>
      </c>
      <c r="M77" s="6">
        <v>30</v>
      </c>
      <c r="N77" s="6">
        <v>29</v>
      </c>
      <c r="O77" s="6">
        <v>28</v>
      </c>
      <c r="P77" s="6">
        <v>27</v>
      </c>
      <c r="Q77" s="6">
        <v>26</v>
      </c>
      <c r="R77" s="6">
        <v>25</v>
      </c>
      <c r="S77" s="6">
        <v>24</v>
      </c>
      <c r="T77" s="6">
        <v>23</v>
      </c>
      <c r="U77" s="6">
        <v>22</v>
      </c>
      <c r="V77" s="6">
        <v>21</v>
      </c>
      <c r="W77" s="6">
        <v>20</v>
      </c>
      <c r="X77" s="6">
        <v>19</v>
      </c>
      <c r="Y77" s="6">
        <v>18</v>
      </c>
      <c r="Z77" s="6">
        <v>17</v>
      </c>
      <c r="AA77" s="6">
        <v>16</v>
      </c>
      <c r="AB77" s="6">
        <v>15</v>
      </c>
      <c r="AC77" s="6">
        <v>14</v>
      </c>
      <c r="AD77" s="6">
        <v>13</v>
      </c>
      <c r="AE77" s="6">
        <v>12</v>
      </c>
      <c r="AF77" s="6"/>
      <c r="AG77" s="4">
        <v>14</v>
      </c>
      <c r="AH77" s="4">
        <v>14</v>
      </c>
      <c r="AI77" s="4">
        <v>0</v>
      </c>
    </row>
    <row r="78" spans="1:35">
      <c r="A78" s="226"/>
      <c r="B78" s="4">
        <v>30</v>
      </c>
      <c r="C78" s="6">
        <v>40</v>
      </c>
      <c r="D78" s="6">
        <v>39</v>
      </c>
      <c r="E78" s="6">
        <v>38</v>
      </c>
      <c r="F78" s="6">
        <v>37</v>
      </c>
      <c r="G78" s="6">
        <v>36</v>
      </c>
      <c r="H78" s="6">
        <v>35</v>
      </c>
      <c r="I78" s="6">
        <v>34</v>
      </c>
      <c r="J78" s="6">
        <v>33</v>
      </c>
      <c r="K78" s="6">
        <v>32</v>
      </c>
      <c r="L78" s="6">
        <v>31</v>
      </c>
      <c r="M78" s="6">
        <v>30</v>
      </c>
      <c r="N78" s="6">
        <v>29</v>
      </c>
      <c r="O78" s="6">
        <v>28</v>
      </c>
      <c r="P78" s="6">
        <v>27</v>
      </c>
      <c r="Q78" s="6">
        <v>26</v>
      </c>
      <c r="R78" s="6">
        <v>25</v>
      </c>
      <c r="S78" s="6">
        <v>24</v>
      </c>
      <c r="T78" s="6">
        <v>23</v>
      </c>
      <c r="U78" s="6">
        <v>22</v>
      </c>
      <c r="V78" s="6">
        <v>21</v>
      </c>
      <c r="W78" s="6">
        <v>20</v>
      </c>
      <c r="X78" s="6">
        <v>19</v>
      </c>
      <c r="Y78" s="6">
        <v>18</v>
      </c>
      <c r="Z78" s="6">
        <v>17</v>
      </c>
      <c r="AA78" s="6">
        <v>16</v>
      </c>
      <c r="AB78" s="6">
        <v>15</v>
      </c>
      <c r="AC78" s="6">
        <v>14</v>
      </c>
      <c r="AD78" s="6">
        <v>13</v>
      </c>
      <c r="AE78" s="6">
        <v>12</v>
      </c>
      <c r="AF78" s="6">
        <v>11</v>
      </c>
      <c r="AG78" s="4">
        <v>14</v>
      </c>
      <c r="AH78" s="4">
        <v>14</v>
      </c>
      <c r="AI78" s="4">
        <v>0</v>
      </c>
    </row>
    <row r="79" spans="1:35">
      <c r="A79" s="226"/>
      <c r="B79" s="4"/>
      <c r="C79" s="4">
        <v>1</v>
      </c>
      <c r="D79" s="4">
        <v>2</v>
      </c>
      <c r="E79" s="4">
        <v>3</v>
      </c>
      <c r="F79" s="4">
        <v>4</v>
      </c>
      <c r="G79" s="4">
        <v>5</v>
      </c>
      <c r="H79" s="4">
        <v>6</v>
      </c>
      <c r="I79" s="4">
        <v>7</v>
      </c>
      <c r="J79" s="4">
        <v>8</v>
      </c>
      <c r="K79" s="4">
        <v>9</v>
      </c>
      <c r="L79" s="4">
        <v>10</v>
      </c>
      <c r="M79" s="4">
        <v>11</v>
      </c>
      <c r="N79" s="4">
        <v>12</v>
      </c>
      <c r="O79" s="4">
        <v>13</v>
      </c>
      <c r="P79" s="4">
        <v>14</v>
      </c>
      <c r="Q79" s="4">
        <v>15</v>
      </c>
      <c r="R79" s="4">
        <v>16</v>
      </c>
      <c r="S79" s="4">
        <v>17</v>
      </c>
      <c r="T79" s="4">
        <v>18</v>
      </c>
      <c r="U79" s="4">
        <v>19</v>
      </c>
      <c r="V79" s="4">
        <v>20</v>
      </c>
      <c r="W79" s="4">
        <v>21</v>
      </c>
      <c r="X79" s="4">
        <v>22</v>
      </c>
      <c r="Y79" s="4">
        <v>23</v>
      </c>
      <c r="Z79" s="4">
        <v>24</v>
      </c>
      <c r="AA79" s="4">
        <v>25</v>
      </c>
      <c r="AB79" s="4">
        <v>26</v>
      </c>
      <c r="AC79" s="4">
        <v>27</v>
      </c>
      <c r="AD79" s="4">
        <v>28</v>
      </c>
      <c r="AE79" s="4">
        <v>29</v>
      </c>
      <c r="AF79" s="4">
        <v>30</v>
      </c>
      <c r="AG79" s="4"/>
      <c r="AH79" s="4"/>
      <c r="AI79" s="4"/>
    </row>
    <row r="80" spans="1:35">
      <c r="B80" s="225" t="s">
        <v>7</v>
      </c>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100"/>
      <c r="AH80" s="100"/>
    </row>
  </sheetData>
  <mergeCells count="17">
    <mergeCell ref="AL9:AT10"/>
    <mergeCell ref="AL12:AT13"/>
    <mergeCell ref="AL15:AT16"/>
    <mergeCell ref="AL18:AT19"/>
    <mergeCell ref="AL33:AT34"/>
    <mergeCell ref="AL21:AT22"/>
    <mergeCell ref="AL24:AT25"/>
    <mergeCell ref="AL27:AT28"/>
    <mergeCell ref="AL30:AT31"/>
    <mergeCell ref="B4:AI6"/>
    <mergeCell ref="B47:AF47"/>
    <mergeCell ref="A48:A79"/>
    <mergeCell ref="B80:AF80"/>
    <mergeCell ref="B8:AF8"/>
    <mergeCell ref="A9:A40"/>
    <mergeCell ref="B41:AF41"/>
    <mergeCell ref="B43:AI45"/>
  </mergeCells>
  <phoneticPr fontId="0" type="noConversion"/>
  <pageMargins left="0.17" right="0.17" top="0.19685039370078741" bottom="0.19685039370078741" header="0.19685039370078741" footer="0.19685039370078741"/>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4">
    <tabColor theme="4" tint="-0.249977111117893"/>
    <pageSetUpPr fitToPage="1"/>
  </sheetPr>
  <dimension ref="A1:O372"/>
  <sheetViews>
    <sheetView workbookViewId="0">
      <pane ySplit="5" topLeftCell="A6" activePane="bottomLeft" state="frozen"/>
      <selection activeCell="A6" sqref="A6"/>
      <selection pane="bottomLeft" activeCell="A6" sqref="A6"/>
    </sheetView>
  </sheetViews>
  <sheetFormatPr defaultColWidth="8.85546875" defaultRowHeight="15"/>
  <cols>
    <col min="1" max="1" width="19.5703125" style="218" bestFit="1" customWidth="1"/>
    <col min="2" max="2" width="15.5703125" style="99" customWidth="1"/>
    <col min="3" max="3" width="24.7109375" style="69" customWidth="1"/>
    <col min="4" max="4" width="19.42578125" style="99" bestFit="1" customWidth="1"/>
    <col min="5" max="5" width="24.7109375" style="108" bestFit="1" customWidth="1"/>
    <col min="6" max="13" width="19.140625" style="108" customWidth="1"/>
    <col min="14" max="15" width="14.5703125" style="108" customWidth="1"/>
    <col min="16" max="45" width="12.5703125" style="99" customWidth="1"/>
    <col min="46" max="16384" width="8.85546875" style="99"/>
  </cols>
  <sheetData>
    <row r="1" spans="1:15" ht="15" customHeight="1"/>
    <row r="2" spans="1:15" ht="19.5">
      <c r="A2" s="223" t="s">
        <v>6</v>
      </c>
      <c r="B2" s="243" t="s">
        <v>65</v>
      </c>
      <c r="C2" s="243"/>
      <c r="D2" s="243"/>
      <c r="F2" s="244"/>
      <c r="G2" s="244"/>
    </row>
    <row r="3" spans="1:15" ht="15" customHeight="1"/>
    <row r="4" spans="1:15" ht="15" customHeight="1"/>
    <row r="5" spans="1:15" s="104" customFormat="1" ht="15" customHeight="1">
      <c r="A5" s="107" t="s">
        <v>1252</v>
      </c>
      <c r="B5" s="107" t="s">
        <v>9</v>
      </c>
      <c r="C5" s="70" t="s">
        <v>8</v>
      </c>
      <c r="D5" s="70" t="s">
        <v>5</v>
      </c>
      <c r="E5" s="107" t="s">
        <v>10</v>
      </c>
      <c r="F5" s="151" t="s">
        <v>152</v>
      </c>
      <c r="G5" s="152" t="s">
        <v>153</v>
      </c>
      <c r="H5" s="153" t="s">
        <v>51</v>
      </c>
      <c r="I5" s="154" t="s">
        <v>154</v>
      </c>
      <c r="J5" s="155" t="s">
        <v>155</v>
      </c>
      <c r="K5" s="156" t="s">
        <v>156</v>
      </c>
    </row>
    <row r="6" spans="1:15" ht="15" customHeight="1">
      <c r="A6" s="94" t="s">
        <v>1174</v>
      </c>
      <c r="B6" s="131" t="s">
        <v>249</v>
      </c>
      <c r="C6" s="94" t="s">
        <v>63</v>
      </c>
      <c r="D6" s="132">
        <f t="shared" ref="D6:D69" si="0">SUM(F6:K6)</f>
        <v>188</v>
      </c>
      <c r="E6" s="157">
        <f t="shared" ref="E6:E69" si="1">SUM(F6:K6)-MIN(F6:K6)</f>
        <v>188</v>
      </c>
      <c r="F6" s="119">
        <v>39</v>
      </c>
      <c r="G6" s="119">
        <v>36</v>
      </c>
      <c r="H6" s="119">
        <v>0</v>
      </c>
      <c r="I6" s="120">
        <v>35</v>
      </c>
      <c r="J6" s="158">
        <v>38</v>
      </c>
      <c r="K6" s="158">
        <v>40</v>
      </c>
      <c r="L6" s="99"/>
      <c r="M6" s="99"/>
      <c r="N6" s="99"/>
      <c r="O6" s="99"/>
    </row>
    <row r="7" spans="1:15" s="200" customFormat="1" ht="15" customHeight="1">
      <c r="A7" s="94" t="s">
        <v>1175</v>
      </c>
      <c r="B7" s="131" t="str">
        <f>TAG_RESTRICTED_LIGHT!B6</f>
        <v>No</v>
      </c>
      <c r="C7" s="94" t="str">
        <f>TAG_RESTRICTED_LIGHT!C6</f>
        <v>Anthony Bradshaw</v>
      </c>
      <c r="D7" s="132">
        <f t="shared" si="0"/>
        <v>216</v>
      </c>
      <c r="E7" s="157">
        <f t="shared" si="1"/>
        <v>185</v>
      </c>
      <c r="F7" s="119">
        <f>IFERROR(VLOOKUP(C7,TAG_RESTRICTED_LIGHT!$C$93:$E$134,3,FALSE),0)</f>
        <v>35</v>
      </c>
      <c r="G7" s="119">
        <f>IFERROR(VLOOKUP(C7,TAG_RESTRICTED_LIGHT!$G$93:$I$134,3,FALSE),0)</f>
        <v>31</v>
      </c>
      <c r="H7" s="119">
        <f>IFERROR(VLOOKUP(C7,TAG_RESTRICTED_LIGHT!$K$93:$M$134,3,FALSE),0)</f>
        <v>40</v>
      </c>
      <c r="I7" s="120">
        <f>IFERROR(VLOOKUP(C7,TAG_RESTRICTED_LIGHT!$O$93:$Q$134,3,FALSE),0)</f>
        <v>38</v>
      </c>
      <c r="J7" s="158">
        <f>IFERROR(VLOOKUP(C7,TAG_RESTRICTED_LIGHT!$S$93:$U$134,3,FALSE),0)</f>
        <v>33</v>
      </c>
      <c r="K7" s="158">
        <f>IFERROR(VLOOKUP(C7,TAG_RESTRICTED_LIGHT!$W$93:$Y$134,3,FALSE),0)</f>
        <v>39</v>
      </c>
    </row>
    <row r="8" spans="1:15" ht="15" customHeight="1">
      <c r="A8" s="94" t="s">
        <v>1176</v>
      </c>
      <c r="B8" s="131" t="str">
        <f>TAG_RESTRICTED_LIGHT!B7</f>
        <v>No</v>
      </c>
      <c r="C8" s="94" t="str">
        <f>TAG_RESTRICTED_LIGHT!C7</f>
        <v>Kayne MacDonald</v>
      </c>
      <c r="D8" s="132">
        <f t="shared" si="0"/>
        <v>208</v>
      </c>
      <c r="E8" s="157">
        <f t="shared" si="1"/>
        <v>180</v>
      </c>
      <c r="F8" s="119">
        <f>IFERROR(VLOOKUP(C8,TAG_RESTRICTED_LIGHT!$C$93:$E$134,3,FALSE),0)</f>
        <v>28</v>
      </c>
      <c r="G8" s="119">
        <f>IFERROR(VLOOKUP(C8,TAG_RESTRICTED_LIGHT!$G$93:$I$134,3,FALSE),0)</f>
        <v>32</v>
      </c>
      <c r="H8" s="119">
        <f>IFERROR(VLOOKUP(C8,TAG_RESTRICTED_LIGHT!$K$93:$M$134,3,FALSE),0)</f>
        <v>39</v>
      </c>
      <c r="I8" s="120">
        <f>IFERROR(VLOOKUP(C8,TAG_RESTRICTED_LIGHT!$O$93:$Q$134,3,FALSE),0)</f>
        <v>36</v>
      </c>
      <c r="J8" s="158">
        <f>IFERROR(VLOOKUP(C8,TAG_RESTRICTED_LIGHT!$S$93:$U$134,3,FALSE),0)</f>
        <v>39</v>
      </c>
      <c r="K8" s="158">
        <f>IFERROR(VLOOKUP(C8,TAG_RESTRICTED_LIGHT!$W$93:$Y$134,3,FALSE),0)</f>
        <v>34</v>
      </c>
      <c r="L8" s="99"/>
      <c r="M8" s="99"/>
      <c r="N8" s="99"/>
      <c r="O8" s="99"/>
    </row>
    <row r="9" spans="1:15" s="203" customFormat="1" ht="15" hidden="1" customHeight="1">
      <c r="A9" s="94"/>
      <c r="B9" s="131" t="str">
        <f>TAG_RESTRICTED_HEAVY!B6</f>
        <v>Yes</v>
      </c>
      <c r="C9" s="94" t="str">
        <f>TAG_RESTRICTED_HEAVY!C6</f>
        <v>Stephen Mckay</v>
      </c>
      <c r="D9" s="132">
        <f t="shared" si="0"/>
        <v>78.5</v>
      </c>
      <c r="E9" s="157">
        <f t="shared" si="1"/>
        <v>78.5</v>
      </c>
      <c r="F9" s="119">
        <f>IFERROR(VLOOKUP(C9,TAG_RESTRICTED_HEAVY!$C$93:$E$134,3,FALSE),0)</f>
        <v>0</v>
      </c>
      <c r="G9" s="119">
        <f>IFERROR(VLOOKUP(C9,TAG_RESTRICTED_HEAVY!$G$93:$I$134,3,FALSE),0)</f>
        <v>0</v>
      </c>
      <c r="H9" s="119">
        <f>IFERROR(VLOOKUP(C9,TAG_RESTRICTED_HEAVY!$K$93:$M$134,3,FALSE),0)</f>
        <v>19.5</v>
      </c>
      <c r="I9" s="120">
        <f>IFERROR(VLOOKUP(C9,TAG_RESTRICTED_HEAVY!$O$93:$Q$134,3,FALSE),0)</f>
        <v>20</v>
      </c>
      <c r="J9" s="158">
        <f>IFERROR(VLOOKUP(C9,TAG_RESTRICTED_HEAVY!$S$93:$U$134,3,FALSE),0)</f>
        <v>20</v>
      </c>
      <c r="K9" s="158">
        <f>IFERROR(VLOOKUP(C9,TAG_RESTRICTED_HEAVY!$W$93:$Y$134,3,FALSE),0)</f>
        <v>19</v>
      </c>
    </row>
    <row r="10" spans="1:15" ht="15" hidden="1" customHeight="1">
      <c r="A10" s="94"/>
      <c r="B10" s="131" t="str">
        <f>TAG_RESTRICTED_LIGHT!B30</f>
        <v>Yes</v>
      </c>
      <c r="C10" s="94" t="str">
        <f>TAG_RESTRICTED_LIGHT!C30</f>
        <v>Stephen Mckay</v>
      </c>
      <c r="D10" s="132">
        <f t="shared" si="0"/>
        <v>24</v>
      </c>
      <c r="E10" s="157">
        <f t="shared" si="1"/>
        <v>24</v>
      </c>
      <c r="F10" s="119">
        <f>IFERROR(VLOOKUP(C10,TAG_RESTRICTED_LIGHT!$C$93:$E$134,3,FALSE),0)</f>
        <v>0</v>
      </c>
      <c r="G10" s="119">
        <f>IFERROR(VLOOKUP(C10,TAG_RESTRICTED_LIGHT!$G$93:$I$134,3,FALSE),0)</f>
        <v>24</v>
      </c>
      <c r="H10" s="119">
        <f>IFERROR(VLOOKUP(C10,TAG_RESTRICTED_LIGHT!$K$93:$M$134,3,FALSE),0)</f>
        <v>0</v>
      </c>
      <c r="I10" s="120">
        <f>IFERROR(VLOOKUP(C10,TAG_RESTRICTED_LIGHT!$O$93:$Q$134,3,FALSE),0)</f>
        <v>0</v>
      </c>
      <c r="J10" s="158">
        <f>IFERROR(VLOOKUP(C10,TAG_RESTRICTED_LIGHT!$S$93:$U$134,3,FALSE),0)</f>
        <v>0</v>
      </c>
      <c r="K10" s="158">
        <f>IFERROR(VLOOKUP(C10,TAG_RESTRICTED_LIGHT!$W$93:$Y$134,3,FALSE),0)</f>
        <v>0</v>
      </c>
      <c r="L10" s="99"/>
      <c r="M10" s="99"/>
      <c r="N10" s="99"/>
      <c r="O10" s="99"/>
    </row>
    <row r="11" spans="1:15" ht="15" customHeight="1">
      <c r="A11" s="94" t="s">
        <v>1177</v>
      </c>
      <c r="B11" s="131" t="str">
        <f>TAG_RESTRICTED_LIGHT!B8</f>
        <v>No</v>
      </c>
      <c r="C11" s="94" t="str">
        <f>TAG_RESTRICTED_LIGHT!C8</f>
        <v>Joshua Shipley</v>
      </c>
      <c r="D11" s="132">
        <f t="shared" si="0"/>
        <v>196</v>
      </c>
      <c r="E11" s="157">
        <f t="shared" si="1"/>
        <v>170</v>
      </c>
      <c r="F11" s="119">
        <f>IFERROR(VLOOKUP(C11,TAG_RESTRICTED_LIGHT!$C$93:$E$134,3,FALSE),0)</f>
        <v>26</v>
      </c>
      <c r="G11" s="119">
        <f>IFERROR(VLOOKUP(C11,TAG_RESTRICTED_LIGHT!$G$93:$I$134,3,FALSE),0)</f>
        <v>28</v>
      </c>
      <c r="H11" s="119">
        <f>IFERROR(VLOOKUP(C11,TAG_RESTRICTED_LIGHT!$K$93:$M$134,3,FALSE),0)</f>
        <v>34</v>
      </c>
      <c r="I11" s="120">
        <f>IFERROR(VLOOKUP(C11,TAG_RESTRICTED_LIGHT!$O$93:$Q$134,3,FALSE),0)</f>
        <v>37</v>
      </c>
      <c r="J11" s="158">
        <f>IFERROR(VLOOKUP(C11,TAG_RESTRICTED_LIGHT!$S$93:$U$134,3,FALSE),0)</f>
        <v>36</v>
      </c>
      <c r="K11" s="158">
        <f>IFERROR(VLOOKUP(C11,TAG_RESTRICTED_LIGHT!$W$93:$Y$134,3,FALSE),0)</f>
        <v>35</v>
      </c>
      <c r="L11" s="99"/>
      <c r="M11" s="99"/>
      <c r="N11" s="99"/>
      <c r="O11" s="99"/>
    </row>
    <row r="12" spans="1:15" ht="15" customHeight="1">
      <c r="A12" s="94" t="s">
        <v>1178</v>
      </c>
      <c r="B12" s="131" t="s">
        <v>47</v>
      </c>
      <c r="C12" s="94" t="s">
        <v>207</v>
      </c>
      <c r="D12" s="132">
        <f t="shared" si="0"/>
        <v>155</v>
      </c>
      <c r="E12" s="157">
        <f t="shared" si="1"/>
        <v>155</v>
      </c>
      <c r="F12" s="119">
        <v>31</v>
      </c>
      <c r="G12" s="119">
        <v>30</v>
      </c>
      <c r="H12" s="119">
        <v>36</v>
      </c>
      <c r="I12" s="120">
        <v>19</v>
      </c>
      <c r="J12" s="158">
        <v>39</v>
      </c>
      <c r="K12" s="158">
        <v>0</v>
      </c>
      <c r="L12" s="99"/>
      <c r="M12" s="99"/>
      <c r="N12" s="99"/>
      <c r="O12" s="99"/>
    </row>
    <row r="13" spans="1:15" ht="15" customHeight="1">
      <c r="A13" s="94" t="s">
        <v>1179</v>
      </c>
      <c r="B13" s="131" t="s">
        <v>249</v>
      </c>
      <c r="C13" s="94" t="s">
        <v>205</v>
      </c>
      <c r="D13" s="132">
        <f t="shared" si="0"/>
        <v>149</v>
      </c>
      <c r="E13" s="157">
        <f t="shared" si="1"/>
        <v>149</v>
      </c>
      <c r="F13" s="119">
        <v>37</v>
      </c>
      <c r="G13" s="119">
        <v>40</v>
      </c>
      <c r="H13" s="119">
        <v>34</v>
      </c>
      <c r="I13" s="120">
        <v>0</v>
      </c>
      <c r="J13" s="158">
        <v>38</v>
      </c>
      <c r="K13" s="158">
        <v>0</v>
      </c>
      <c r="L13" s="99"/>
      <c r="M13" s="99"/>
      <c r="N13" s="99"/>
      <c r="O13" s="99"/>
    </row>
    <row r="14" spans="1:15" ht="15" customHeight="1">
      <c r="A14" s="94" t="s">
        <v>1180</v>
      </c>
      <c r="B14" s="131" t="s">
        <v>47</v>
      </c>
      <c r="C14" s="94" t="s">
        <v>90</v>
      </c>
      <c r="D14" s="132">
        <f t="shared" si="0"/>
        <v>141</v>
      </c>
      <c r="E14" s="157">
        <f t="shared" si="1"/>
        <v>141</v>
      </c>
      <c r="F14" s="119">
        <v>32</v>
      </c>
      <c r="G14" s="119">
        <v>37</v>
      </c>
      <c r="H14" s="119">
        <v>36</v>
      </c>
      <c r="I14" s="120">
        <v>0</v>
      </c>
      <c r="J14" s="158">
        <v>0</v>
      </c>
      <c r="K14" s="158">
        <v>36</v>
      </c>
      <c r="L14" s="99"/>
      <c r="M14" s="99"/>
      <c r="N14" s="99"/>
      <c r="O14" s="99"/>
    </row>
    <row r="15" spans="1:15" ht="15" customHeight="1">
      <c r="A15" s="94" t="s">
        <v>1181</v>
      </c>
      <c r="B15" s="131" t="str">
        <f>TAG_RESTRICTED_LIGHT!B10</f>
        <v>No</v>
      </c>
      <c r="C15" s="94" t="str">
        <f>TAG_RESTRICTED_LIGHT!C10</f>
        <v>Brian Tabbernal</v>
      </c>
      <c r="D15" s="132">
        <f t="shared" si="0"/>
        <v>128</v>
      </c>
      <c r="E15" s="157">
        <f t="shared" si="1"/>
        <v>128</v>
      </c>
      <c r="F15" s="119">
        <f>IFERROR(VLOOKUP(C15,TAG_RESTRICTED_LIGHT!$C$93:$E$134,3,FALSE),0)</f>
        <v>20</v>
      </c>
      <c r="G15" s="119">
        <f>IFERROR(VLOOKUP(C15,TAG_RESTRICTED_LIGHT!$G$93:$I$134,3,FALSE),0)</f>
        <v>0</v>
      </c>
      <c r="H15" s="119">
        <f>IFERROR(VLOOKUP(C15,TAG_RESTRICTED_LIGHT!$K$93:$M$134,3,FALSE),0)</f>
        <v>0</v>
      </c>
      <c r="I15" s="120">
        <f>IFERROR(VLOOKUP(C15,TAG_RESTRICTED_LIGHT!$O$93:$Q$134,3,FALSE),0)</f>
        <v>34</v>
      </c>
      <c r="J15" s="158">
        <f>IFERROR(VLOOKUP(C15,TAG_RESTRICTED_LIGHT!$S$93:$U$134,3,FALSE),0)</f>
        <v>37</v>
      </c>
      <c r="K15" s="158">
        <f>IFERROR(VLOOKUP(C15,TAG_RESTRICTED_LIGHT!$W$93:$Y$134,3,FALSE),0)</f>
        <v>37</v>
      </c>
      <c r="L15" s="99"/>
      <c r="M15" s="99"/>
      <c r="N15" s="99"/>
      <c r="O15" s="99"/>
    </row>
    <row r="16" spans="1:15" s="203" customFormat="1" ht="15" hidden="1" customHeight="1">
      <c r="A16" s="94"/>
      <c r="B16" s="131" t="str">
        <f>TAG_HEAVY!B8</f>
        <v>Yes</v>
      </c>
      <c r="C16" s="94" t="str">
        <f>TAG_HEAVY!C8</f>
        <v>Nicholas Becker</v>
      </c>
      <c r="D16" s="132">
        <f t="shared" si="0"/>
        <v>38</v>
      </c>
      <c r="E16" s="157">
        <f t="shared" si="1"/>
        <v>38</v>
      </c>
      <c r="F16" s="119">
        <f>IFERROR(VLOOKUP(C16,TAG_HEAVY!$C$93:$E$134,3,FALSE),0)</f>
        <v>38</v>
      </c>
      <c r="G16" s="119">
        <f>IFERROR(VLOOKUP(C16,TAG_HEAVY!$G$93:$I$134,3,FALSE),0)</f>
        <v>0</v>
      </c>
      <c r="H16" s="119">
        <f>IFERROR(VLOOKUP(C16,TAG_HEAVY!$K$93:$M$134,3,FALSE),0)</f>
        <v>0</v>
      </c>
      <c r="I16" s="120">
        <f>IFERROR(VLOOKUP(C16,TAG_HEAVY!$O$93:$Q$134,3,FALSE),0)</f>
        <v>0</v>
      </c>
      <c r="J16" s="158">
        <f>IFERROR(VLOOKUP(C16,TAG_HEAVY!$S$93:$U$134,3,FALSE),0)</f>
        <v>0</v>
      </c>
      <c r="K16" s="158">
        <f>IFERROR(VLOOKUP(C16,TAG_HEAVY!$W$93:$Y$134,3,FALSE),0)</f>
        <v>0</v>
      </c>
    </row>
    <row r="17" spans="1:15" ht="15" hidden="1" customHeight="1">
      <c r="A17" s="94"/>
      <c r="B17" s="131" t="str">
        <f>TAG_LIGHT!B13</f>
        <v>Yes</v>
      </c>
      <c r="C17" s="94" t="str">
        <f>TAG_LIGHT!C13</f>
        <v>Nicholas Becker</v>
      </c>
      <c r="D17" s="132">
        <f t="shared" si="0"/>
        <v>35</v>
      </c>
      <c r="E17" s="157">
        <f t="shared" si="1"/>
        <v>35</v>
      </c>
      <c r="F17" s="119">
        <f>IFERROR(VLOOKUP(C17,TAG_LIGHT!$C$93:$E$134,3,FALSE),0)</f>
        <v>0</v>
      </c>
      <c r="G17" s="119">
        <f>IFERROR(VLOOKUP(C17,TAG_LIGHT!$G$93:$I$134,3,FALSE),0)</f>
        <v>0</v>
      </c>
      <c r="H17" s="119">
        <f>IFERROR(VLOOKUP(C17,TAG_LIGHT!$K$93:$M$134,3,FALSE),0)</f>
        <v>35</v>
      </c>
      <c r="I17" s="120">
        <f>IFERROR(VLOOKUP(C17,TAG_LIGHT!$O$93:$Q$134,3,FALSE),0)</f>
        <v>0</v>
      </c>
      <c r="J17" s="158">
        <f>IFERROR(VLOOKUP(C17,TAG_LIGHT!$S$93:$U$134,3,FALSE),0)</f>
        <v>0</v>
      </c>
      <c r="K17" s="158">
        <f>IFERROR(VLOOKUP(C17,TAG_LIGHT!$W$93:$Y$134,3,FALSE),0)</f>
        <v>0</v>
      </c>
      <c r="L17" s="99"/>
      <c r="M17" s="99"/>
      <c r="N17" s="99"/>
      <c r="O17" s="99"/>
    </row>
    <row r="18" spans="1:15" s="200" customFormat="1" ht="15" customHeight="1">
      <c r="A18" s="94" t="s">
        <v>1182</v>
      </c>
      <c r="B18" s="131" t="str">
        <f>TAG_RESTRICTED_LIGHT!B12</f>
        <v>Yes</v>
      </c>
      <c r="C18" s="94" t="str">
        <f>TAG_RESTRICTED_LIGHT!C12</f>
        <v>John Algie</v>
      </c>
      <c r="D18" s="132">
        <f t="shared" si="0"/>
        <v>109</v>
      </c>
      <c r="E18" s="157">
        <f t="shared" si="1"/>
        <v>109</v>
      </c>
      <c r="F18" s="119">
        <f>IFERROR(VLOOKUP(C18,TAG_RESTRICTED_LIGHT!$C$93:$E$134,3,FALSE),0)</f>
        <v>23</v>
      </c>
      <c r="G18" s="119">
        <f>IFERROR(VLOOKUP(C18,TAG_RESTRICTED_LIGHT!$G$93:$I$134,3,FALSE),0)</f>
        <v>25</v>
      </c>
      <c r="H18" s="119">
        <f>IFERROR(VLOOKUP(C18,TAG_RESTRICTED_LIGHT!$K$93:$M$134,3,FALSE),0)</f>
        <v>33</v>
      </c>
      <c r="I18" s="120">
        <f>IFERROR(VLOOKUP(C18,TAG_RESTRICTED_LIGHT!$O$93:$Q$134,3,FALSE),0)</f>
        <v>0</v>
      </c>
      <c r="J18" s="158">
        <f>IFERROR(VLOOKUP(C18,TAG_RESTRICTED_LIGHT!$S$93:$U$134,3,FALSE),0)</f>
        <v>28</v>
      </c>
      <c r="K18" s="158">
        <f>IFERROR(VLOOKUP(C18,TAG_RESTRICTED_LIGHT!$W$93:$Y$134,3,FALSE),0)</f>
        <v>0</v>
      </c>
    </row>
    <row r="19" spans="1:15" ht="15" customHeight="1">
      <c r="A19" s="94" t="s">
        <v>1183</v>
      </c>
      <c r="B19" s="131" t="s">
        <v>249</v>
      </c>
      <c r="C19" s="94" t="s">
        <v>236</v>
      </c>
      <c r="D19" s="132">
        <f t="shared" si="0"/>
        <v>103</v>
      </c>
      <c r="E19" s="157">
        <f t="shared" si="1"/>
        <v>103</v>
      </c>
      <c r="F19" s="119">
        <v>0</v>
      </c>
      <c r="G19" s="119">
        <v>24</v>
      </c>
      <c r="H19" s="119">
        <v>20</v>
      </c>
      <c r="I19" s="120">
        <v>20</v>
      </c>
      <c r="J19" s="158">
        <v>20</v>
      </c>
      <c r="K19" s="158">
        <v>19</v>
      </c>
      <c r="L19" s="99"/>
      <c r="M19" s="99"/>
      <c r="N19" s="99"/>
      <c r="O19" s="99"/>
    </row>
    <row r="20" spans="1:15" ht="15" customHeight="1">
      <c r="A20" s="94" t="s">
        <v>1184</v>
      </c>
      <c r="B20" s="131" t="s">
        <v>249</v>
      </c>
      <c r="C20" s="94" t="s">
        <v>111</v>
      </c>
      <c r="D20" s="132">
        <f t="shared" si="0"/>
        <v>95</v>
      </c>
      <c r="E20" s="157">
        <f t="shared" si="1"/>
        <v>95</v>
      </c>
      <c r="F20" s="119">
        <v>37</v>
      </c>
      <c r="G20" s="119">
        <v>0</v>
      </c>
      <c r="H20" s="119">
        <v>38</v>
      </c>
      <c r="I20" s="120">
        <v>0</v>
      </c>
      <c r="J20" s="158">
        <v>0</v>
      </c>
      <c r="K20" s="158">
        <v>20</v>
      </c>
      <c r="L20" s="99"/>
      <c r="M20" s="99"/>
      <c r="N20" s="99"/>
      <c r="O20" s="99"/>
    </row>
    <row r="21" spans="1:15" s="200" customFormat="1" ht="15" customHeight="1">
      <c r="A21" s="94" t="s">
        <v>1185</v>
      </c>
      <c r="B21" s="131" t="str">
        <f>TAG_RESTRICTED_LIGHT!B19</f>
        <v>No</v>
      </c>
      <c r="C21" s="94" t="str">
        <f>TAG_RESTRICTED_LIGHT!C19</f>
        <v>Nathan Kasalo</v>
      </c>
      <c r="D21" s="132">
        <f t="shared" si="0"/>
        <v>94</v>
      </c>
      <c r="E21" s="157">
        <f t="shared" si="1"/>
        <v>94</v>
      </c>
      <c r="F21" s="119">
        <f>IFERROR(VLOOKUP(C21,TAG_RESTRICTED_LIGHT!$C$93:$E$134,3,FALSE),0)</f>
        <v>0</v>
      </c>
      <c r="G21" s="119">
        <f>IFERROR(VLOOKUP(C21,TAG_RESTRICTED_LIGHT!$G$93:$I$134,3,FALSE),0)</f>
        <v>0</v>
      </c>
      <c r="H21" s="119">
        <f>IFERROR(VLOOKUP(C21,TAG_RESTRICTED_LIGHT!$K$93:$M$134,3,FALSE),0)</f>
        <v>30</v>
      </c>
      <c r="I21" s="120">
        <f>IFERROR(VLOOKUP(C21,TAG_RESTRICTED_LIGHT!$O$93:$Q$134,3,FALSE),0)</f>
        <v>33</v>
      </c>
      <c r="J21" s="158">
        <f>IFERROR(VLOOKUP(C21,TAG_RESTRICTED_LIGHT!$S$93:$U$134,3,FALSE),0)</f>
        <v>31</v>
      </c>
      <c r="K21" s="158">
        <f>IFERROR(VLOOKUP(C21,TAG_RESTRICTED_LIGHT!$W$93:$Y$134,3,FALSE),0)</f>
        <v>0</v>
      </c>
    </row>
    <row r="22" spans="1:15" s="217" customFormat="1" ht="15" customHeight="1">
      <c r="A22" s="94" t="s">
        <v>1186</v>
      </c>
      <c r="B22" s="131" t="s">
        <v>47</v>
      </c>
      <c r="C22" s="94" t="s">
        <v>230</v>
      </c>
      <c r="D22" s="132">
        <f t="shared" si="0"/>
        <v>90</v>
      </c>
      <c r="E22" s="157">
        <f t="shared" si="1"/>
        <v>90</v>
      </c>
      <c r="F22" s="119">
        <v>0</v>
      </c>
      <c r="G22" s="119">
        <v>20</v>
      </c>
      <c r="H22" s="119">
        <v>33</v>
      </c>
      <c r="I22" s="120">
        <v>0</v>
      </c>
      <c r="J22" s="158">
        <v>37</v>
      </c>
      <c r="K22" s="158">
        <v>0</v>
      </c>
    </row>
    <row r="23" spans="1:15" s="204" customFormat="1" ht="15" hidden="1" customHeight="1">
      <c r="A23" s="94"/>
      <c r="B23" s="131" t="str">
        <f>'4SSH'!B6</f>
        <v>Yes</v>
      </c>
      <c r="C23" s="94" t="str">
        <f>'4SSH'!C6</f>
        <v>Matt Sydenham</v>
      </c>
      <c r="D23" s="132">
        <f t="shared" si="0"/>
        <v>75</v>
      </c>
      <c r="E23" s="157">
        <f t="shared" si="1"/>
        <v>75</v>
      </c>
      <c r="F23" s="119">
        <f>IFERROR(VLOOKUP(C23,'4SSH'!$C$93:$E$134,3,FALSE),0)</f>
        <v>37</v>
      </c>
      <c r="G23" s="119">
        <f>IFERROR(VLOOKUP(C23,'4SSH'!$G$93:$I$134,3,FALSE),0)</f>
        <v>0</v>
      </c>
      <c r="H23" s="119">
        <f>IFERROR(VLOOKUP(C23,'4SSH'!$K$93:$M$134,3,FALSE),0)</f>
        <v>38</v>
      </c>
      <c r="I23" s="120">
        <f>IFERROR(VLOOKUP(C23,'4SSH'!$O$93:$Q$134,3,FALSE),0)</f>
        <v>0</v>
      </c>
      <c r="J23" s="158">
        <f>IFERROR(VLOOKUP(C23,'4SSH'!$S$93:$U$134,3,FALSE),0)</f>
        <v>0</v>
      </c>
      <c r="K23" s="158">
        <f>IFERROR(VLOOKUP(C23,'4SSH'!$W$93:$Y$134,3,FALSE),0)</f>
        <v>0</v>
      </c>
    </row>
    <row r="24" spans="1:15" s="204" customFormat="1" ht="15" hidden="1" customHeight="1">
      <c r="A24" s="94"/>
      <c r="B24" s="131" t="str">
        <f>TAG_RESTRICTED_HEAVY!B7</f>
        <v>Yes</v>
      </c>
      <c r="C24" s="94" t="str">
        <f>TAG_RESTRICTED_HEAVY!C7</f>
        <v>Matt Sydenham</v>
      </c>
      <c r="D24" s="132">
        <f t="shared" si="0"/>
        <v>20</v>
      </c>
      <c r="E24" s="157">
        <f t="shared" si="1"/>
        <v>20</v>
      </c>
      <c r="F24" s="119">
        <f>IFERROR(VLOOKUP(C24,TAG_RESTRICTED_HEAVY!$C$93:$E$134,3,FALSE),0)</f>
        <v>0</v>
      </c>
      <c r="G24" s="119">
        <f>IFERROR(VLOOKUP(C24,TAG_RESTRICTED_HEAVY!$G$93:$I$134,3,FALSE),0)</f>
        <v>0</v>
      </c>
      <c r="H24" s="119">
        <f>IFERROR(VLOOKUP(C24,TAG_RESTRICTED_HEAVY!$K$93:$M$134,3,FALSE),0)</f>
        <v>0</v>
      </c>
      <c r="I24" s="120">
        <f>IFERROR(VLOOKUP(C24,TAG_RESTRICTED_HEAVY!$O$93:$Q$134,3,FALSE),0)</f>
        <v>0</v>
      </c>
      <c r="J24" s="158">
        <f>IFERROR(VLOOKUP(C24,TAG_RESTRICTED_HEAVY!$S$93:$U$134,3,FALSE),0)</f>
        <v>0</v>
      </c>
      <c r="K24" s="158">
        <f>IFERROR(VLOOKUP(C24,TAG_RESTRICTED_HEAVY!$W$93:$Y$134,3,FALSE),0)</f>
        <v>20</v>
      </c>
    </row>
    <row r="25" spans="1:15" s="203" customFormat="1" ht="15" customHeight="1">
      <c r="A25" s="94" t="s">
        <v>1187</v>
      </c>
      <c r="B25" s="131" t="str">
        <f>TAG_RESTRICTED_LIGHT!B15</f>
        <v>Yes</v>
      </c>
      <c r="C25" s="94" t="str">
        <f>TAG_RESTRICTED_LIGHT!C15</f>
        <v>Andre Cortes</v>
      </c>
      <c r="D25" s="132">
        <f t="shared" si="0"/>
        <v>82</v>
      </c>
      <c r="E25" s="157">
        <f t="shared" si="1"/>
        <v>82</v>
      </c>
      <c r="F25" s="119">
        <f>IFERROR(VLOOKUP(C25,TAG_RESTRICTED_LIGHT!$C$93:$E$134,3,FALSE),0)</f>
        <v>33</v>
      </c>
      <c r="G25" s="119">
        <f>IFERROR(VLOOKUP(C25,TAG_RESTRICTED_LIGHT!$G$93:$I$134,3,FALSE),0)</f>
        <v>35</v>
      </c>
      <c r="H25" s="119">
        <f>IFERROR(VLOOKUP(C25,TAG_RESTRICTED_LIGHT!$K$93:$M$134,3,FALSE),0)</f>
        <v>14</v>
      </c>
      <c r="I25" s="120">
        <f>IFERROR(VLOOKUP(C25,TAG_RESTRICTED_LIGHT!$O$93:$Q$134,3,FALSE),0)</f>
        <v>0</v>
      </c>
      <c r="J25" s="158">
        <f>IFERROR(VLOOKUP(C25,TAG_RESTRICTED_LIGHT!$S$93:$U$134,3,FALSE),0)</f>
        <v>0</v>
      </c>
      <c r="K25" s="158">
        <f>IFERROR(VLOOKUP(C25,TAG_RESTRICTED_LIGHT!$W$93:$Y$134,3,FALSE),0)</f>
        <v>0</v>
      </c>
    </row>
    <row r="26" spans="1:15" ht="15" hidden="1" customHeight="1">
      <c r="A26" s="94"/>
      <c r="B26" s="131" t="str">
        <f>TAG_RESTRICTED_LIGHT!B14</f>
        <v>Yes</v>
      </c>
      <c r="C26" s="94" t="str">
        <f>TAG_RESTRICTED_LIGHT!C14</f>
        <v>Mathew Algie</v>
      </c>
      <c r="D26" s="132">
        <f t="shared" si="0"/>
        <v>77</v>
      </c>
      <c r="E26" s="157">
        <f t="shared" si="1"/>
        <v>77</v>
      </c>
      <c r="F26" s="119">
        <f>IFERROR(VLOOKUP(C26,TAG_RESTRICTED_LIGHT!$C$93:$E$134,3,FALSE),0)</f>
        <v>37</v>
      </c>
      <c r="G26" s="119">
        <f>IFERROR(VLOOKUP(C26,TAG_RESTRICTED_LIGHT!$G$93:$I$134,3,FALSE),0)</f>
        <v>40</v>
      </c>
      <c r="H26" s="119">
        <f>IFERROR(VLOOKUP(C26,TAG_RESTRICTED_LIGHT!$K$93:$M$134,3,FALSE),0)</f>
        <v>0</v>
      </c>
      <c r="I26" s="120">
        <f>IFERROR(VLOOKUP(C26,TAG_RESTRICTED_LIGHT!$O$93:$Q$134,3,FALSE),0)</f>
        <v>0</v>
      </c>
      <c r="J26" s="158">
        <f>IFERROR(VLOOKUP(C26,TAG_RESTRICTED_LIGHT!$S$93:$U$134,3,FALSE),0)</f>
        <v>0</v>
      </c>
      <c r="K26" s="158">
        <f>IFERROR(VLOOKUP(C26,TAG_RESTRICTED_LIGHT!$W$93:$Y$134,3,FALSE),0)</f>
        <v>0</v>
      </c>
      <c r="L26" s="99"/>
      <c r="M26" s="99"/>
      <c r="N26" s="99"/>
      <c r="O26" s="99"/>
    </row>
    <row r="27" spans="1:15" ht="15" hidden="1" customHeight="1">
      <c r="A27" s="94"/>
      <c r="B27" s="131" t="str">
        <f>TAG_LIGHT!B8</f>
        <v>Yes</v>
      </c>
      <c r="C27" s="94" t="str">
        <f>TAG_LIGHT!C8</f>
        <v>Mathew Algie</v>
      </c>
      <c r="D27" s="132">
        <f t="shared" si="0"/>
        <v>72</v>
      </c>
      <c r="E27" s="157">
        <f t="shared" si="1"/>
        <v>72</v>
      </c>
      <c r="F27" s="119">
        <f>IFERROR(VLOOKUP(C27,TAG_LIGHT!$C$93:$E$134,3,FALSE),0)</f>
        <v>0</v>
      </c>
      <c r="G27" s="119">
        <f>IFERROR(VLOOKUP(C27,TAG_LIGHT!$G$93:$I$134,3,FALSE),0)</f>
        <v>0</v>
      </c>
      <c r="H27" s="119">
        <f>IFERROR(VLOOKUP(C27,TAG_LIGHT!$K$93:$M$134,3,FALSE),0)</f>
        <v>34</v>
      </c>
      <c r="I27" s="120">
        <f>IFERROR(VLOOKUP(C27,TAG_LIGHT!$O$93:$Q$134,3,FALSE),0)</f>
        <v>0</v>
      </c>
      <c r="J27" s="158">
        <f>IFERROR(VLOOKUP(C27,TAG_LIGHT!$S$93:$U$134,3,FALSE),0)</f>
        <v>38</v>
      </c>
      <c r="K27" s="158">
        <f>IFERROR(VLOOKUP(C27,TAG_LIGHT!$W$93:$Y$134,3,FALSE),0)</f>
        <v>0</v>
      </c>
      <c r="L27" s="99"/>
      <c r="M27" s="99"/>
      <c r="N27" s="99"/>
      <c r="O27" s="99"/>
    </row>
    <row r="28" spans="1:15" ht="15" hidden="1" customHeight="1">
      <c r="A28" s="94"/>
      <c r="B28" s="131" t="str">
        <f>'4SSSH'!B7</f>
        <v>No</v>
      </c>
      <c r="C28" s="94" t="str">
        <f>'4SSSH'!C7</f>
        <v>Martin Emr</v>
      </c>
      <c r="D28" s="132">
        <f t="shared" si="0"/>
        <v>37</v>
      </c>
      <c r="E28" s="157">
        <f t="shared" si="1"/>
        <v>37</v>
      </c>
      <c r="F28" s="119">
        <f>IFERROR(VLOOKUP(C28,'4SSSH'!$C$93:$E$134,3,FALSE),0)</f>
        <v>37</v>
      </c>
      <c r="G28" s="119">
        <f>IFERROR(VLOOKUP(C28,'4SSSH'!$G$93:$I$134,3,FALSE),0)</f>
        <v>0</v>
      </c>
      <c r="H28" s="119">
        <f>IFERROR(VLOOKUP(C28,'4SSSH'!$K$93:$M$134,3,FALSE),0)</f>
        <v>0</v>
      </c>
      <c r="I28" s="120">
        <f>IFERROR(VLOOKUP(C28,'4SSSH'!$O$93:$Q$134,3,FALSE),0)</f>
        <v>0</v>
      </c>
      <c r="J28" s="158">
        <f>IFERROR(VLOOKUP(C28,'4SSSH'!$S$93:$U$134,3,FALSE),0)</f>
        <v>0</v>
      </c>
      <c r="K28" s="158">
        <f>IFERROR(VLOOKUP(C28,'4SSSH'!$W$93:$Y$134,3,FALSE),0)</f>
        <v>0</v>
      </c>
      <c r="L28" s="99"/>
      <c r="M28" s="99"/>
      <c r="N28" s="99"/>
      <c r="O28" s="99"/>
    </row>
    <row r="29" spans="1:15" ht="15" hidden="1" customHeight="1">
      <c r="A29" s="94"/>
      <c r="B29" s="131" t="str">
        <f>'4SSH'!B11</f>
        <v>No</v>
      </c>
      <c r="C29" s="94" t="str">
        <f>'4SSH'!C11</f>
        <v>Martin Emr</v>
      </c>
      <c r="D29" s="132">
        <f t="shared" si="0"/>
        <v>34</v>
      </c>
      <c r="E29" s="157">
        <f t="shared" si="1"/>
        <v>34</v>
      </c>
      <c r="F29" s="119">
        <f>IFERROR(VLOOKUP(C29,'4SSH'!$C$93:$E$134,3,FALSE),0)</f>
        <v>0</v>
      </c>
      <c r="G29" s="119">
        <f>IFERROR(VLOOKUP(C29,'4SSH'!$G$93:$I$134,3,FALSE),0)</f>
        <v>0</v>
      </c>
      <c r="H29" s="119">
        <f>IFERROR(VLOOKUP(C29,'4SSH'!$K$93:$M$134,3,FALSE),0)</f>
        <v>34</v>
      </c>
      <c r="I29" s="120">
        <f>IFERROR(VLOOKUP(C29,'4SSH'!$O$93:$Q$134,3,FALSE),0)</f>
        <v>0</v>
      </c>
      <c r="J29" s="158">
        <f>IFERROR(VLOOKUP(C29,'4SSH'!$S$93:$U$134,3,FALSE),0)</f>
        <v>0</v>
      </c>
      <c r="K29" s="158">
        <f>IFERROR(VLOOKUP(C29,'4SSH'!$W$93:$Y$134,3,FALSE),0)</f>
        <v>0</v>
      </c>
      <c r="L29" s="99"/>
      <c r="M29" s="99"/>
      <c r="N29" s="99"/>
      <c r="O29" s="99"/>
    </row>
    <row r="30" spans="1:15" ht="15" customHeight="1">
      <c r="A30" s="94" t="s">
        <v>1188</v>
      </c>
      <c r="B30" s="131" t="str">
        <f>TAG_LIGHT!B6</f>
        <v>Yes</v>
      </c>
      <c r="C30" s="94" t="str">
        <f>TAG_LIGHT!C6</f>
        <v>Daniel Frougas</v>
      </c>
      <c r="D30" s="132">
        <f t="shared" si="0"/>
        <v>79.5</v>
      </c>
      <c r="E30" s="157">
        <f t="shared" si="1"/>
        <v>79.5</v>
      </c>
      <c r="F30" s="119">
        <f>IFERROR(VLOOKUP(C30,TAG_LIGHT!$C$93:$E$134,3,FALSE),0)</f>
        <v>20</v>
      </c>
      <c r="G30" s="119">
        <f>IFERROR(VLOOKUP(C30,TAG_LIGHT!$G$93:$I$134,3,FALSE),0)</f>
        <v>19.5</v>
      </c>
      <c r="H30" s="119">
        <f>IFERROR(VLOOKUP(C30,TAG_LIGHT!$K$93:$M$134,3,FALSE),0)</f>
        <v>0</v>
      </c>
      <c r="I30" s="120">
        <f>IFERROR(VLOOKUP(C30,TAG_LIGHT!$O$93:$Q$134,3,FALSE),0)</f>
        <v>0</v>
      </c>
      <c r="J30" s="158">
        <f>IFERROR(VLOOKUP(C30,TAG_LIGHT!$S$93:$U$134,3,FALSE),0)</f>
        <v>40</v>
      </c>
      <c r="K30" s="158">
        <f>IFERROR(VLOOKUP(C30,TAG_LIGHT!$W$93:$Y$134,3,FALSE),0)</f>
        <v>0</v>
      </c>
      <c r="L30" s="99"/>
      <c r="M30" s="99"/>
      <c r="N30" s="99"/>
      <c r="O30" s="99"/>
    </row>
    <row r="31" spans="1:15" ht="15" customHeight="1">
      <c r="A31" s="94" t="s">
        <v>1189</v>
      </c>
      <c r="B31" s="131" t="str">
        <f>TAG_RESTRICTED_LIGHT!B13</f>
        <v>No</v>
      </c>
      <c r="C31" s="94" t="str">
        <f>TAG_RESTRICTED_LIGHT!C13</f>
        <v>Joshua Seiffert</v>
      </c>
      <c r="D31" s="132">
        <f t="shared" si="0"/>
        <v>79</v>
      </c>
      <c r="E31" s="157">
        <f t="shared" si="1"/>
        <v>79</v>
      </c>
      <c r="F31" s="119">
        <f>IFERROR(VLOOKUP(C31,TAG_RESTRICTED_LIGHT!$C$93:$E$134,3,FALSE),0)</f>
        <v>40</v>
      </c>
      <c r="G31" s="119">
        <f>IFERROR(VLOOKUP(C31,TAG_RESTRICTED_LIGHT!$G$93:$I$134,3,FALSE),0)</f>
        <v>39</v>
      </c>
      <c r="H31" s="119">
        <f>IFERROR(VLOOKUP(C31,TAG_RESTRICTED_LIGHT!$K$93:$M$134,3,FALSE),0)</f>
        <v>0</v>
      </c>
      <c r="I31" s="120">
        <f>IFERROR(VLOOKUP(C31,TAG_RESTRICTED_LIGHT!$O$93:$Q$134,3,FALSE),0)</f>
        <v>0</v>
      </c>
      <c r="J31" s="158">
        <f>IFERROR(VLOOKUP(C31,TAG_RESTRICTED_LIGHT!$S$93:$U$134,3,FALSE),0)</f>
        <v>0</v>
      </c>
      <c r="K31" s="158">
        <f>IFERROR(VLOOKUP(C31,TAG_RESTRICTED_LIGHT!$W$93:$Y$134,3,FALSE),0)</f>
        <v>0</v>
      </c>
      <c r="L31" s="99"/>
      <c r="M31" s="99"/>
      <c r="N31" s="99"/>
      <c r="O31" s="99"/>
    </row>
    <row r="32" spans="1:15" ht="15" customHeight="1">
      <c r="A32" s="94" t="s">
        <v>1190</v>
      </c>
      <c r="B32" s="131" t="str">
        <f>TAG_RESTRICTED_LIGHT!B16</f>
        <v>No</v>
      </c>
      <c r="C32" s="94" t="str">
        <f>TAG_RESTRICTED_LIGHT!C16</f>
        <v>Connor Hey</v>
      </c>
      <c r="D32" s="132">
        <f t="shared" si="0"/>
        <v>78</v>
      </c>
      <c r="E32" s="157">
        <f t="shared" si="1"/>
        <v>78</v>
      </c>
      <c r="F32" s="119">
        <f>IFERROR(VLOOKUP(C32,TAG_RESTRICTED_LIGHT!$C$93:$E$134,3,FALSE),0)</f>
        <v>0</v>
      </c>
      <c r="G32" s="119">
        <f>IFERROR(VLOOKUP(C32,TAG_RESTRICTED_LIGHT!$G$93:$I$134,3,FALSE),0)</f>
        <v>0</v>
      </c>
      <c r="H32" s="119">
        <f>IFERROR(VLOOKUP(C32,TAG_RESTRICTED_LIGHT!$K$93:$M$134,3,FALSE),0)</f>
        <v>0</v>
      </c>
      <c r="I32" s="120">
        <f>IFERROR(VLOOKUP(C32,TAG_RESTRICTED_LIGHT!$O$93:$Q$134,3,FALSE),0)</f>
        <v>40</v>
      </c>
      <c r="J32" s="158">
        <f>IFERROR(VLOOKUP(C32,TAG_RESTRICTED_LIGHT!$S$93:$U$134,3,FALSE),0)</f>
        <v>0</v>
      </c>
      <c r="K32" s="158">
        <f>IFERROR(VLOOKUP(C32,TAG_RESTRICTED_LIGHT!$W$93:$Y$134,3,FALSE),0)</f>
        <v>38</v>
      </c>
      <c r="L32" s="99"/>
      <c r="M32" s="99"/>
      <c r="N32" s="99"/>
      <c r="O32" s="99"/>
    </row>
    <row r="33" spans="1:15" ht="15" customHeight="1">
      <c r="A33" s="94" t="s">
        <v>1191</v>
      </c>
      <c r="B33" s="131" t="str">
        <f>'4SSH'!B7</f>
        <v>No</v>
      </c>
      <c r="C33" s="94" t="str">
        <f>'4SSH'!C7</f>
        <v>Russell Newell</v>
      </c>
      <c r="D33" s="132">
        <f t="shared" si="0"/>
        <v>74</v>
      </c>
      <c r="E33" s="157">
        <f t="shared" si="1"/>
        <v>74</v>
      </c>
      <c r="F33" s="119">
        <f>IFERROR(VLOOKUP(C33,'4SSH'!$C$93:$E$134,3,FALSE),0)</f>
        <v>38</v>
      </c>
      <c r="G33" s="119">
        <f>IFERROR(VLOOKUP(C33,'4SSH'!$G$93:$I$134,3,FALSE),0)</f>
        <v>0</v>
      </c>
      <c r="H33" s="119">
        <f>IFERROR(VLOOKUP(C33,'4SSH'!$K$93:$M$134,3,FALSE),0)</f>
        <v>36</v>
      </c>
      <c r="I33" s="120">
        <f>IFERROR(VLOOKUP(C33,'4SSH'!$O$93:$Q$134,3,FALSE),0)</f>
        <v>0</v>
      </c>
      <c r="J33" s="158">
        <f>IFERROR(VLOOKUP(C33,'4SSH'!$S$93:$U$134,3,FALSE),0)</f>
        <v>0</v>
      </c>
      <c r="K33" s="158">
        <f>IFERROR(VLOOKUP(C33,'4SSH'!$W$93:$Y$134,3,FALSE),0)</f>
        <v>0</v>
      </c>
      <c r="L33" s="99"/>
      <c r="M33" s="99"/>
      <c r="N33" s="99"/>
      <c r="O33" s="99"/>
    </row>
    <row r="34" spans="1:15" ht="15" hidden="1" customHeight="1">
      <c r="A34" s="94"/>
      <c r="B34" s="131" t="str">
        <f>TAG_RESTRICTED_LIGHT!B11</f>
        <v>No</v>
      </c>
      <c r="C34" s="94" t="str">
        <f>TAG_RESTRICTED_LIGHT!C11</f>
        <v>Lachlan Mineeff</v>
      </c>
      <c r="D34" s="132">
        <f t="shared" si="0"/>
        <v>97</v>
      </c>
      <c r="E34" s="157">
        <f t="shared" si="1"/>
        <v>97</v>
      </c>
      <c r="F34" s="119">
        <f>IFERROR(VLOOKUP(C34,TAG_RESTRICTED_LIGHT!$C$93:$E$134,3,FALSE),0)</f>
        <v>31</v>
      </c>
      <c r="G34" s="119">
        <f>IFERROR(VLOOKUP(C34,TAG_RESTRICTED_LIGHT!$G$93:$I$134,3,FALSE),0)</f>
        <v>30</v>
      </c>
      <c r="H34" s="119">
        <f>IFERROR(VLOOKUP(C34,TAG_RESTRICTED_LIGHT!$K$93:$M$134,3,FALSE),0)</f>
        <v>36</v>
      </c>
      <c r="I34" s="120">
        <f>IFERROR(VLOOKUP(C34,TAG_RESTRICTED_LIGHT!$O$93:$Q$134,3,FALSE),0)</f>
        <v>0</v>
      </c>
      <c r="J34" s="158">
        <f>IFERROR(VLOOKUP(C34,TAG_RESTRICTED_LIGHT!$S$93:$U$134,3,FALSE),0)</f>
        <v>0</v>
      </c>
      <c r="K34" s="158">
        <f>IFERROR(VLOOKUP(C34,TAG_RESTRICTED_LIGHT!$W$93:$Y$134,3,FALSE),0)</f>
        <v>0</v>
      </c>
      <c r="L34" s="99"/>
      <c r="M34" s="99"/>
      <c r="N34" s="99"/>
      <c r="O34" s="99"/>
    </row>
    <row r="35" spans="1:15" ht="15" hidden="1" customHeight="1">
      <c r="A35" s="94"/>
      <c r="B35" s="131" t="str">
        <f>TAG_LIGHT!B11</f>
        <v>No</v>
      </c>
      <c r="C35" s="94" t="str">
        <f>TAG_LIGHT!C11</f>
        <v>Lachlan Mineeff</v>
      </c>
      <c r="D35" s="132">
        <f t="shared" si="0"/>
        <v>58</v>
      </c>
      <c r="E35" s="157">
        <f t="shared" si="1"/>
        <v>58</v>
      </c>
      <c r="F35" s="119">
        <f>IFERROR(VLOOKUP(C35,TAG_LIGHT!$C$93:$E$134,3,FALSE),0)</f>
        <v>0</v>
      </c>
      <c r="G35" s="119">
        <f>IFERROR(VLOOKUP(C35,TAG_LIGHT!$G$93:$I$134,3,FALSE),0)</f>
        <v>0</v>
      </c>
      <c r="H35" s="119">
        <f>IFERROR(VLOOKUP(C35,TAG_LIGHT!$K$93:$M$134,3,FALSE),0)</f>
        <v>0</v>
      </c>
      <c r="I35" s="120">
        <f>IFERROR(VLOOKUP(C35,TAG_LIGHT!$O$93:$Q$134,3,FALSE),0)</f>
        <v>19</v>
      </c>
      <c r="J35" s="158">
        <f>IFERROR(VLOOKUP(C35,TAG_LIGHT!$S$93:$U$134,3,FALSE),0)</f>
        <v>39</v>
      </c>
      <c r="K35" s="158">
        <f>IFERROR(VLOOKUP(C35,TAG_LIGHT!$W$93:$Y$134,3,FALSE),0)</f>
        <v>0</v>
      </c>
      <c r="L35" s="99"/>
      <c r="M35" s="99"/>
      <c r="N35" s="99"/>
      <c r="O35" s="99"/>
    </row>
    <row r="36" spans="1:15" ht="15" customHeight="1">
      <c r="A36" s="94" t="s">
        <v>1192</v>
      </c>
      <c r="B36" s="131" t="s">
        <v>249</v>
      </c>
      <c r="C36" s="94" t="s">
        <v>114</v>
      </c>
      <c r="D36" s="132">
        <f t="shared" si="0"/>
        <v>73</v>
      </c>
      <c r="E36" s="157">
        <f t="shared" si="1"/>
        <v>73</v>
      </c>
      <c r="F36" s="119">
        <v>38</v>
      </c>
      <c r="G36" s="119">
        <v>0</v>
      </c>
      <c r="H36" s="119">
        <v>35</v>
      </c>
      <c r="I36" s="120">
        <v>0</v>
      </c>
      <c r="J36" s="158">
        <v>0</v>
      </c>
      <c r="K36" s="158">
        <v>0</v>
      </c>
      <c r="L36" s="99"/>
      <c r="M36" s="99"/>
      <c r="N36" s="99"/>
      <c r="O36" s="99"/>
    </row>
    <row r="37" spans="1:15" ht="15" customHeight="1">
      <c r="A37" s="94" t="s">
        <v>1193</v>
      </c>
      <c r="B37" s="131" t="str">
        <f>TAG_RESTRICTED_LIGHT!B18</f>
        <v>No</v>
      </c>
      <c r="C37" s="94" t="str">
        <f>TAG_RESTRICTED_LIGHT!C18</f>
        <v>Joshua Jackson</v>
      </c>
      <c r="D37" s="132">
        <f t="shared" si="0"/>
        <v>72</v>
      </c>
      <c r="E37" s="157">
        <f t="shared" si="1"/>
        <v>72</v>
      </c>
      <c r="F37" s="119">
        <f>IFERROR(VLOOKUP(C37,TAG_RESTRICTED_LIGHT!$C$93:$E$134,3,FALSE),0)</f>
        <v>29</v>
      </c>
      <c r="G37" s="119">
        <f>IFERROR(VLOOKUP(C37,TAG_RESTRICTED_LIGHT!$G$93:$I$134,3,FALSE),0)</f>
        <v>29</v>
      </c>
      <c r="H37" s="119">
        <f>IFERROR(VLOOKUP(C37,TAG_RESTRICTED_LIGHT!$K$93:$M$134,3,FALSE),0)</f>
        <v>14</v>
      </c>
      <c r="I37" s="120">
        <f>IFERROR(VLOOKUP(C37,TAG_RESTRICTED_LIGHT!$O$93:$Q$134,3,FALSE),0)</f>
        <v>0</v>
      </c>
      <c r="J37" s="158">
        <f>IFERROR(VLOOKUP(C37,TAG_RESTRICTED_LIGHT!$S$93:$U$134,3,FALSE),0)</f>
        <v>0</v>
      </c>
      <c r="K37" s="158">
        <f>IFERROR(VLOOKUP(C37,TAG_RESTRICTED_LIGHT!$W$93:$Y$134,3,FALSE),0)</f>
        <v>0</v>
      </c>
      <c r="L37" s="99"/>
      <c r="M37" s="99"/>
      <c r="N37" s="99"/>
      <c r="O37" s="99"/>
    </row>
    <row r="38" spans="1:15" s="200" customFormat="1" ht="15" customHeight="1">
      <c r="A38" s="94" t="s">
        <v>1194</v>
      </c>
      <c r="B38" s="131" t="s">
        <v>47</v>
      </c>
      <c r="C38" s="94" t="s">
        <v>139</v>
      </c>
      <c r="D38" s="132">
        <f t="shared" si="0"/>
        <v>71</v>
      </c>
      <c r="E38" s="157">
        <f t="shared" si="1"/>
        <v>71</v>
      </c>
      <c r="F38" s="119">
        <v>37</v>
      </c>
      <c r="G38" s="119">
        <v>0</v>
      </c>
      <c r="H38" s="119">
        <v>34</v>
      </c>
      <c r="I38" s="120">
        <v>0</v>
      </c>
      <c r="J38" s="158">
        <v>0</v>
      </c>
      <c r="K38" s="158">
        <v>0</v>
      </c>
    </row>
    <row r="39" spans="1:15" ht="15" customHeight="1">
      <c r="A39" s="94" t="s">
        <v>1195</v>
      </c>
      <c r="B39" s="131" t="str">
        <f>TAG_RESTRICTED_LIGHT!B20</f>
        <v>No</v>
      </c>
      <c r="C39" s="94" t="str">
        <f>TAG_RESTRICTED_LIGHT!C20</f>
        <v>James Ward</v>
      </c>
      <c r="D39" s="132">
        <f t="shared" si="0"/>
        <v>68</v>
      </c>
      <c r="E39" s="157">
        <f t="shared" si="1"/>
        <v>68</v>
      </c>
      <c r="F39" s="119">
        <f>IFERROR(VLOOKUP(C39,TAG_RESTRICTED_LIGHT!$C$93:$E$134,3,FALSE),0)</f>
        <v>24</v>
      </c>
      <c r="G39" s="119">
        <f>IFERROR(VLOOKUP(C39,TAG_RESTRICTED_LIGHT!$G$93:$I$134,3,FALSE),0)</f>
        <v>0</v>
      </c>
      <c r="H39" s="119">
        <f>IFERROR(VLOOKUP(C39,TAG_RESTRICTED_LIGHT!$K$93:$M$134,3,FALSE),0)</f>
        <v>14</v>
      </c>
      <c r="I39" s="120">
        <f>IFERROR(VLOOKUP(C39,TAG_RESTRICTED_LIGHT!$O$93:$Q$134,3,FALSE),0)</f>
        <v>0</v>
      </c>
      <c r="J39" s="158">
        <f>IFERROR(VLOOKUP(C39,TAG_RESTRICTED_LIGHT!$S$93:$U$134,3,FALSE),0)</f>
        <v>30</v>
      </c>
      <c r="K39" s="158">
        <f>IFERROR(VLOOKUP(C39,TAG_RESTRICTED_LIGHT!$W$93:$Y$134,3,FALSE),0)</f>
        <v>0</v>
      </c>
      <c r="L39" s="99"/>
      <c r="M39" s="99"/>
      <c r="N39" s="99"/>
      <c r="O39" s="99"/>
    </row>
    <row r="40" spans="1:15" ht="15" customHeight="1">
      <c r="A40" s="94" t="s">
        <v>1196</v>
      </c>
      <c r="B40" s="131" t="str">
        <f>Senior_Performance_Light!B6</f>
        <v>No</v>
      </c>
      <c r="C40" s="94" t="str">
        <f>Senior_Performance_Light!C6</f>
        <v>Matthew Gardner</v>
      </c>
      <c r="D40" s="132">
        <f t="shared" si="0"/>
        <v>53.5</v>
      </c>
      <c r="E40" s="157">
        <f t="shared" si="1"/>
        <v>53.5</v>
      </c>
      <c r="F40" s="119">
        <f>IFERROR(VLOOKUP(C40,Senior_Performance_Light!$C$93:$E$134,3,FALSE),0)</f>
        <v>34</v>
      </c>
      <c r="G40" s="119">
        <f>IFERROR(VLOOKUP(C40,Senior_Performance_Light!$G$93:$I$134,3,FALSE),0)</f>
        <v>19.5</v>
      </c>
      <c r="H40" s="119">
        <f>IFERROR(VLOOKUP(C40,Senior_Performance_Light!$K$93:$M$134,3,FALSE),0)</f>
        <v>0</v>
      </c>
      <c r="I40" s="120">
        <f>IFERROR(VLOOKUP(C40,Senior_Performance_Light!$O$93:$Q$134,3,FALSE),0)</f>
        <v>0</v>
      </c>
      <c r="J40" s="158">
        <f>IFERROR(VLOOKUP(C40,Senior_Performance_Light!$S$93:$U$134,3,FALSE),0)</f>
        <v>0</v>
      </c>
      <c r="K40" s="158">
        <f>IFERROR(VLOOKUP(C40,Senior_Performance_Light!$W$93:$Y$134,3,FALSE),0)</f>
        <v>0</v>
      </c>
      <c r="L40" s="99"/>
      <c r="M40" s="99"/>
      <c r="N40" s="99"/>
      <c r="O40" s="99"/>
    </row>
    <row r="41" spans="1:15" ht="15" customHeight="1">
      <c r="A41" s="94" t="s">
        <v>1197</v>
      </c>
      <c r="B41" s="131" t="str">
        <f>Senior_Performance_Light!B7</f>
        <v>No</v>
      </c>
      <c r="C41" s="94" t="str">
        <f>Senior_Performance_Light!C7</f>
        <v>Jessica Bollard</v>
      </c>
      <c r="D41" s="132">
        <f t="shared" si="0"/>
        <v>52.5</v>
      </c>
      <c r="E41" s="157">
        <f t="shared" si="1"/>
        <v>52.5</v>
      </c>
      <c r="F41" s="119">
        <f>IFERROR(VLOOKUP(C41,Senior_Performance_Light!$C$93:$E$134,3,FALSE),0)</f>
        <v>33</v>
      </c>
      <c r="G41" s="119">
        <f>IFERROR(VLOOKUP(C41,Senior_Performance_Light!$G$93:$I$134,3,FALSE),0)</f>
        <v>0</v>
      </c>
      <c r="H41" s="119">
        <f>IFERROR(VLOOKUP(C41,Senior_Performance_Light!$K$93:$M$134,3,FALSE),0)</f>
        <v>0</v>
      </c>
      <c r="I41" s="120">
        <f>IFERROR(VLOOKUP(C41,Senior_Performance_Light!$O$93:$Q$134,3,FALSE),0)</f>
        <v>19.5</v>
      </c>
      <c r="J41" s="158">
        <f>IFERROR(VLOOKUP(C41,Senior_Performance_Light!$S$93:$U$134,3,FALSE),0)</f>
        <v>0</v>
      </c>
      <c r="K41" s="158">
        <f>IFERROR(VLOOKUP(C41,Senior_Performance_Light!$W$93:$Y$134,3,FALSE),0)</f>
        <v>0</v>
      </c>
      <c r="L41" s="99"/>
      <c r="M41" s="99"/>
      <c r="N41" s="99"/>
      <c r="O41" s="99"/>
    </row>
    <row r="42" spans="1:15" s="204" customFormat="1" ht="15" customHeight="1">
      <c r="A42" s="94" t="s">
        <v>1198</v>
      </c>
      <c r="B42" s="131" t="str">
        <f>TAG_RESTRICTED_LIGHT!B21</f>
        <v>No</v>
      </c>
      <c r="C42" s="94" t="str">
        <f>TAG_RESTRICTED_LIGHT!C21</f>
        <v>Alexei Waughman</v>
      </c>
      <c r="D42" s="132">
        <f t="shared" si="0"/>
        <v>51</v>
      </c>
      <c r="E42" s="157">
        <f t="shared" si="1"/>
        <v>51</v>
      </c>
      <c r="F42" s="119">
        <f>IFERROR(VLOOKUP(C42,TAG_RESTRICTED_LIGHT!$C$93:$E$134,3,FALSE),0)</f>
        <v>0</v>
      </c>
      <c r="G42" s="119">
        <f>IFERROR(VLOOKUP(C42,TAG_RESTRICTED_LIGHT!$G$93:$I$134,3,FALSE),0)</f>
        <v>0</v>
      </c>
      <c r="H42" s="119">
        <f>IFERROR(VLOOKUP(C42,TAG_RESTRICTED_LIGHT!$K$93:$M$134,3,FALSE),0)</f>
        <v>37</v>
      </c>
      <c r="I42" s="120">
        <f>IFERROR(VLOOKUP(C42,TAG_RESTRICTED_LIGHT!$O$93:$Q$134,3,FALSE),0)</f>
        <v>0</v>
      </c>
      <c r="J42" s="158">
        <f>IFERROR(VLOOKUP(C42,TAG_RESTRICTED_LIGHT!$S$93:$U$134,3,FALSE),0)</f>
        <v>14</v>
      </c>
      <c r="K42" s="158">
        <f>IFERROR(VLOOKUP(C42,TAG_RESTRICTED_LIGHT!$W$93:$Y$134,3,FALSE),0)</f>
        <v>0</v>
      </c>
    </row>
    <row r="43" spans="1:15" ht="15" customHeight="1">
      <c r="A43" s="94" t="s">
        <v>1199</v>
      </c>
      <c r="B43" s="131" t="str">
        <f>TAG_RESTRICTED_LIGHT!B25</f>
        <v>No</v>
      </c>
      <c r="C43" s="94" t="str">
        <f>TAG_RESTRICTED_LIGHT!C25</f>
        <v>Blake Schembri</v>
      </c>
      <c r="D43" s="132">
        <f t="shared" si="0"/>
        <v>49</v>
      </c>
      <c r="E43" s="157">
        <f t="shared" si="1"/>
        <v>49</v>
      </c>
      <c r="F43" s="119">
        <f>IFERROR(VLOOKUP(C43,TAG_RESTRICTED_LIGHT!$C$93:$E$134,3,FALSE),0)</f>
        <v>0</v>
      </c>
      <c r="G43" s="119">
        <f>IFERROR(VLOOKUP(C43,TAG_RESTRICTED_LIGHT!$G$93:$I$134,3,FALSE),0)</f>
        <v>14</v>
      </c>
      <c r="H43" s="119">
        <f>IFERROR(VLOOKUP(C43,TAG_RESTRICTED_LIGHT!$K$93:$M$134,3,FALSE),0)</f>
        <v>0</v>
      </c>
      <c r="I43" s="120">
        <f>IFERROR(VLOOKUP(C43,TAG_RESTRICTED_LIGHT!$O$93:$Q$134,3,FALSE),0)</f>
        <v>0</v>
      </c>
      <c r="J43" s="158">
        <f>IFERROR(VLOOKUP(C43,TAG_RESTRICTED_LIGHT!$S$93:$U$134,3,FALSE),0)</f>
        <v>35</v>
      </c>
      <c r="K43" s="158">
        <f>IFERROR(VLOOKUP(C43,TAG_RESTRICTED_LIGHT!$W$93:$Y$134,3,FALSE),0)</f>
        <v>0</v>
      </c>
      <c r="L43" s="99"/>
      <c r="M43" s="99"/>
      <c r="N43" s="99"/>
      <c r="O43" s="99"/>
    </row>
    <row r="44" spans="1:15" ht="15" hidden="1" customHeight="1">
      <c r="A44" s="94"/>
      <c r="B44" s="131" t="str">
        <f>TAG_LIGHT!B10</f>
        <v>No</v>
      </c>
      <c r="C44" s="94" t="str">
        <f>TAG_LIGHT!C10</f>
        <v>James Swarbrick</v>
      </c>
      <c r="D44" s="132">
        <f t="shared" si="0"/>
        <v>72</v>
      </c>
      <c r="E44" s="157">
        <f t="shared" si="1"/>
        <v>72</v>
      </c>
      <c r="F44" s="119">
        <f>IFERROR(VLOOKUP(C44,TAG_LIGHT!$C$93:$E$134,3,FALSE),0)</f>
        <v>0</v>
      </c>
      <c r="G44" s="119">
        <f>IFERROR(VLOOKUP(C44,TAG_LIGHT!$G$93:$I$134,3,FALSE),0)</f>
        <v>0</v>
      </c>
      <c r="H44" s="119">
        <f>IFERROR(VLOOKUP(C44,TAG_LIGHT!$K$93:$M$134,3,FALSE),0)</f>
        <v>36</v>
      </c>
      <c r="I44" s="120">
        <f>IFERROR(VLOOKUP(C44,TAG_LIGHT!$O$93:$Q$134,3,FALSE),0)</f>
        <v>0</v>
      </c>
      <c r="J44" s="158">
        <f>IFERROR(VLOOKUP(C44,TAG_LIGHT!$S$93:$U$134,3,FALSE),0)</f>
        <v>0</v>
      </c>
      <c r="K44" s="158">
        <f>IFERROR(VLOOKUP(C44,TAG_LIGHT!$W$93:$Y$134,3,FALSE),0)</f>
        <v>36</v>
      </c>
      <c r="L44" s="99"/>
      <c r="M44" s="99"/>
      <c r="N44" s="99"/>
      <c r="O44" s="99"/>
    </row>
    <row r="45" spans="1:15" s="203" customFormat="1" ht="15" hidden="1" customHeight="1">
      <c r="A45" s="94"/>
      <c r="B45" s="131" t="str">
        <f>TAG_RESTRICTED_LIGHT!B17</f>
        <v>No</v>
      </c>
      <c r="C45" s="94" t="str">
        <f>TAG_RESTRICTED_LIGHT!C17</f>
        <v>James Swarbrick</v>
      </c>
      <c r="D45" s="132">
        <f t="shared" si="0"/>
        <v>69</v>
      </c>
      <c r="E45" s="157">
        <f t="shared" si="1"/>
        <v>69</v>
      </c>
      <c r="F45" s="119">
        <f>IFERROR(VLOOKUP(C45,TAG_RESTRICTED_LIGHT!$C$93:$E$134,3,FALSE),0)</f>
        <v>32</v>
      </c>
      <c r="G45" s="119">
        <f>IFERROR(VLOOKUP(C45,TAG_RESTRICTED_LIGHT!$G$93:$I$134,3,FALSE),0)</f>
        <v>37</v>
      </c>
      <c r="H45" s="119">
        <f>IFERROR(VLOOKUP(C45,TAG_RESTRICTED_LIGHT!$K$93:$M$134,3,FALSE),0)</f>
        <v>0</v>
      </c>
      <c r="I45" s="120">
        <f>IFERROR(VLOOKUP(C45,TAG_RESTRICTED_LIGHT!$O$93:$Q$134,3,FALSE),0)</f>
        <v>0</v>
      </c>
      <c r="J45" s="158">
        <f>IFERROR(VLOOKUP(C45,TAG_RESTRICTED_LIGHT!$S$93:$U$134,3,FALSE),0)</f>
        <v>0</v>
      </c>
      <c r="K45" s="158">
        <f>IFERROR(VLOOKUP(C45,TAG_RESTRICTED_LIGHT!$W$93:$Y$134,3,FALSE),0)</f>
        <v>0</v>
      </c>
    </row>
    <row r="46" spans="1:15" ht="15" customHeight="1">
      <c r="A46" s="94" t="s">
        <v>1200</v>
      </c>
      <c r="B46" s="131" t="str">
        <f>TAG_RESTRICTED_LIGHT!B24</f>
        <v>No</v>
      </c>
      <c r="C46" s="94" t="str">
        <f>TAG_RESTRICTED_LIGHT!C24</f>
        <v>Matthew Pilarcik</v>
      </c>
      <c r="D46" s="132">
        <f t="shared" si="0"/>
        <v>46</v>
      </c>
      <c r="E46" s="157">
        <f t="shared" si="1"/>
        <v>46</v>
      </c>
      <c r="F46" s="119">
        <f>IFERROR(VLOOKUP(C46,TAG_RESTRICTED_LIGHT!$C$93:$E$134,3,FALSE),0)</f>
        <v>0</v>
      </c>
      <c r="G46" s="119">
        <f>IFERROR(VLOOKUP(C46,TAG_RESTRICTED_LIGHT!$G$93:$I$134,3,FALSE),0)</f>
        <v>0</v>
      </c>
      <c r="H46" s="119">
        <f>IFERROR(VLOOKUP(C46,TAG_RESTRICTED_LIGHT!$K$93:$M$134,3,FALSE),0)</f>
        <v>32</v>
      </c>
      <c r="I46" s="120">
        <f>IFERROR(VLOOKUP(C46,TAG_RESTRICTED_LIGHT!$O$93:$Q$134,3,FALSE),0)</f>
        <v>14</v>
      </c>
      <c r="J46" s="158">
        <f>IFERROR(VLOOKUP(C46,TAG_RESTRICTED_LIGHT!$S$93:$U$134,3,FALSE),0)</f>
        <v>0</v>
      </c>
      <c r="K46" s="158">
        <f>IFERROR(VLOOKUP(C46,TAG_RESTRICTED_LIGHT!$W$93:$Y$134,3,FALSE),0)</f>
        <v>0</v>
      </c>
      <c r="L46" s="99"/>
      <c r="M46" s="99"/>
      <c r="N46" s="99"/>
      <c r="O46" s="99"/>
    </row>
    <row r="47" spans="1:15" ht="15" hidden="1" customHeight="1">
      <c r="A47" s="94"/>
      <c r="B47" s="131" t="str">
        <f>TAG_RESTRICTED_LIGHT!B9</f>
        <v>Yes</v>
      </c>
      <c r="C47" s="94" t="str">
        <f>TAG_RESTRICTED_LIGHT!C9</f>
        <v>Jack Lemon</v>
      </c>
      <c r="D47" s="132">
        <f t="shared" si="0"/>
        <v>149</v>
      </c>
      <c r="E47" s="157">
        <f t="shared" si="1"/>
        <v>149</v>
      </c>
      <c r="F47" s="119">
        <f>IFERROR(VLOOKUP(C47,TAG_RESTRICTED_LIGHT!$C$93:$E$134,3,FALSE),0)</f>
        <v>0</v>
      </c>
      <c r="G47" s="119">
        <f>IFERROR(VLOOKUP(C47,TAG_RESTRICTED_LIGHT!$G$93:$I$134,3,FALSE),0)</f>
        <v>36</v>
      </c>
      <c r="H47" s="119">
        <f>IFERROR(VLOOKUP(C47,TAG_RESTRICTED_LIGHT!$K$93:$M$134,3,FALSE),0)</f>
        <v>0</v>
      </c>
      <c r="I47" s="120">
        <f>IFERROR(VLOOKUP(C47,TAG_RESTRICTED_LIGHT!$O$93:$Q$134,3,FALSE),0)</f>
        <v>35</v>
      </c>
      <c r="J47" s="158">
        <f>IFERROR(VLOOKUP(C47,TAG_RESTRICTED_LIGHT!$S$93:$U$134,3,FALSE),0)</f>
        <v>38</v>
      </c>
      <c r="K47" s="158">
        <f>IFERROR(VLOOKUP(C47,TAG_RESTRICTED_LIGHT!$W$93:$Y$134,3,FALSE),0)</f>
        <v>40</v>
      </c>
      <c r="L47" s="99"/>
      <c r="M47" s="99"/>
      <c r="N47" s="99"/>
      <c r="O47" s="99"/>
    </row>
    <row r="48" spans="1:15" ht="15" hidden="1" customHeight="1">
      <c r="A48" s="94"/>
      <c r="B48" s="131" t="str">
        <f>TAG_HEAVY!B7</f>
        <v>Yes</v>
      </c>
      <c r="C48" s="94" t="str">
        <f>TAG_HEAVY!C7</f>
        <v>Jack Lemon</v>
      </c>
      <c r="D48" s="132">
        <f t="shared" si="0"/>
        <v>39</v>
      </c>
      <c r="E48" s="157">
        <f t="shared" si="1"/>
        <v>39</v>
      </c>
      <c r="F48" s="119">
        <f>IFERROR(VLOOKUP(C48,TAG_HEAVY!$C$93:$E$134,3,FALSE),0)</f>
        <v>39</v>
      </c>
      <c r="G48" s="119">
        <f>IFERROR(VLOOKUP(C48,TAG_HEAVY!$G$93:$I$134,3,FALSE),0)</f>
        <v>0</v>
      </c>
      <c r="H48" s="119">
        <f>IFERROR(VLOOKUP(C48,TAG_HEAVY!$K$93:$M$134,3,FALSE),0)</f>
        <v>0</v>
      </c>
      <c r="I48" s="120">
        <f>IFERROR(VLOOKUP(C48,TAG_HEAVY!$O$93:$Q$134,3,FALSE),0)</f>
        <v>0</v>
      </c>
      <c r="J48" s="158">
        <f>IFERROR(VLOOKUP(C48,TAG_HEAVY!$S$93:$U$134,3,FALSE),0)</f>
        <v>0</v>
      </c>
      <c r="K48" s="158">
        <f>IFERROR(VLOOKUP(C48,TAG_HEAVY!$W$93:$Y$134,3,FALSE),0)</f>
        <v>0</v>
      </c>
      <c r="L48" s="99"/>
      <c r="M48" s="99"/>
      <c r="N48" s="99"/>
      <c r="O48" s="99"/>
    </row>
    <row r="49" spans="1:15" ht="15" customHeight="1">
      <c r="A49" s="94" t="s">
        <v>1201</v>
      </c>
      <c r="B49" s="131" t="str">
        <f>TAG_RESTRICTED_LIGHT!B22</f>
        <v>No</v>
      </c>
      <c r="C49" s="94" t="str">
        <f>TAG_RESTRICTED_LIGHT!C22</f>
        <v>Hunter Sydenham</v>
      </c>
      <c r="D49" s="132">
        <f t="shared" si="0"/>
        <v>42</v>
      </c>
      <c r="E49" s="157">
        <f t="shared" si="1"/>
        <v>42</v>
      </c>
      <c r="F49" s="119">
        <f>IFERROR(VLOOKUP(C49,TAG_RESTRICTED_LIGHT!$C$93:$E$134,3,FALSE),0)</f>
        <v>14</v>
      </c>
      <c r="G49" s="119">
        <f>IFERROR(VLOOKUP(C49,TAG_RESTRICTED_LIGHT!$G$93:$I$134,3,FALSE),0)</f>
        <v>0</v>
      </c>
      <c r="H49" s="119">
        <f>IFERROR(VLOOKUP(C49,TAG_RESTRICTED_LIGHT!$K$93:$M$134,3,FALSE),0)</f>
        <v>14</v>
      </c>
      <c r="I49" s="120">
        <f>IFERROR(VLOOKUP(C49,TAG_RESTRICTED_LIGHT!$O$93:$Q$134,3,FALSE),0)</f>
        <v>0</v>
      </c>
      <c r="J49" s="158">
        <f>IFERROR(VLOOKUP(C49,TAG_RESTRICTED_LIGHT!$S$93:$U$134,3,FALSE),0)</f>
        <v>0</v>
      </c>
      <c r="K49" s="158">
        <f>IFERROR(VLOOKUP(C49,TAG_RESTRICTED_LIGHT!$W$93:$Y$134,3,FALSE),0)</f>
        <v>14</v>
      </c>
      <c r="L49" s="99"/>
      <c r="M49" s="99"/>
      <c r="N49" s="99"/>
      <c r="O49" s="99"/>
    </row>
    <row r="50" spans="1:15" ht="15" customHeight="1">
      <c r="A50" s="94" t="s">
        <v>1202</v>
      </c>
      <c r="B50" s="131" t="str">
        <f>TAG_LIGHT!B9</f>
        <v>No</v>
      </c>
      <c r="C50" s="94" t="str">
        <f>TAG_LIGHT!C9</f>
        <v>Tyler Brown</v>
      </c>
      <c r="D50" s="132">
        <f t="shared" si="0"/>
        <v>40</v>
      </c>
      <c r="E50" s="157">
        <f t="shared" si="1"/>
        <v>40</v>
      </c>
      <c r="F50" s="119">
        <f>IFERROR(VLOOKUP(C50,TAG_LIGHT!$C$93:$E$134,3,FALSE),0)</f>
        <v>0</v>
      </c>
      <c r="G50" s="119">
        <f>IFERROR(VLOOKUP(C50,TAG_LIGHT!$G$93:$I$134,3,FALSE),0)</f>
        <v>0</v>
      </c>
      <c r="H50" s="119">
        <f>IFERROR(VLOOKUP(C50,TAG_LIGHT!$K$93:$M$134,3,FALSE),0)</f>
        <v>40</v>
      </c>
      <c r="I50" s="120">
        <f>IFERROR(VLOOKUP(C50,TAG_LIGHT!$O$93:$Q$134,3,FALSE),0)</f>
        <v>0</v>
      </c>
      <c r="J50" s="158">
        <f>IFERROR(VLOOKUP(C50,TAG_LIGHT!$S$93:$U$134,3,FALSE),0)</f>
        <v>0</v>
      </c>
      <c r="K50" s="158">
        <f>IFERROR(VLOOKUP(C50,TAG_LIGHT!$W$93:$Y$134,3,FALSE),0)</f>
        <v>0</v>
      </c>
      <c r="L50" s="99"/>
      <c r="M50" s="99"/>
      <c r="N50" s="99"/>
      <c r="O50" s="99"/>
    </row>
    <row r="51" spans="1:15" ht="15" customHeight="1">
      <c r="A51" s="94" t="s">
        <v>1203</v>
      </c>
      <c r="B51" s="131" t="str">
        <f>TAG_HEAVY!B6</f>
        <v>No</v>
      </c>
      <c r="C51" s="94" t="str">
        <f>TAG_HEAVY!C6</f>
        <v>Simon Davison</v>
      </c>
      <c r="D51" s="132">
        <f t="shared" si="0"/>
        <v>40</v>
      </c>
      <c r="E51" s="157">
        <f t="shared" si="1"/>
        <v>40</v>
      </c>
      <c r="F51" s="119">
        <f>IFERROR(VLOOKUP(C51,TAG_HEAVY!$C$93:$E$134,3,FALSE),0)</f>
        <v>40</v>
      </c>
      <c r="G51" s="119">
        <f>IFERROR(VLOOKUP(C51,TAG_HEAVY!$G$93:$I$134,3,FALSE),0)</f>
        <v>0</v>
      </c>
      <c r="H51" s="119">
        <f>IFERROR(VLOOKUP(C51,TAG_HEAVY!$K$93:$M$134,3,FALSE),0)</f>
        <v>0</v>
      </c>
      <c r="I51" s="120">
        <f>IFERROR(VLOOKUP(C51,TAG_HEAVY!$O$93:$Q$134,3,FALSE),0)</f>
        <v>0</v>
      </c>
      <c r="J51" s="158">
        <f>IFERROR(VLOOKUP(C51,TAG_HEAVY!$S$93:$U$134,3,FALSE),0)</f>
        <v>0</v>
      </c>
      <c r="K51" s="158">
        <f>IFERROR(VLOOKUP(C51,TAG_HEAVY!$W$93:$Y$134,3,FALSE),0)</f>
        <v>0</v>
      </c>
      <c r="L51" s="99"/>
      <c r="M51" s="99"/>
      <c r="N51" s="99"/>
      <c r="O51" s="99"/>
    </row>
    <row r="52" spans="1:15" ht="15" customHeight="1">
      <c r="A52" s="94" t="s">
        <v>1204</v>
      </c>
      <c r="B52" s="131" t="str">
        <f>'4SSH'!B8</f>
        <v>No</v>
      </c>
      <c r="C52" s="94" t="str">
        <f>'4SSH'!C8</f>
        <v>Paul Mckinnon</v>
      </c>
      <c r="D52" s="132">
        <f t="shared" si="0"/>
        <v>40</v>
      </c>
      <c r="E52" s="157">
        <f t="shared" si="1"/>
        <v>40</v>
      </c>
      <c r="F52" s="119">
        <f>IFERROR(VLOOKUP(C52,'4SSH'!$C$93:$E$134,3,FALSE),0)</f>
        <v>40</v>
      </c>
      <c r="G52" s="119">
        <f>IFERROR(VLOOKUP(C52,'4SSH'!$G$93:$I$134,3,FALSE),0)</f>
        <v>0</v>
      </c>
      <c r="H52" s="119">
        <f>IFERROR(VLOOKUP(C52,'4SSH'!$K$93:$M$134,3,FALSE),0)</f>
        <v>0</v>
      </c>
      <c r="I52" s="120">
        <f>IFERROR(VLOOKUP(C52,'4SSH'!$O$93:$Q$134,3,FALSE),0)</f>
        <v>0</v>
      </c>
      <c r="J52" s="158">
        <f>IFERROR(VLOOKUP(C52,'4SSH'!$S$93:$U$134,3,FALSE),0)</f>
        <v>0</v>
      </c>
      <c r="K52" s="158">
        <f>IFERROR(VLOOKUP(C52,'4SSH'!$W$93:$Y$134,3,FALSE),0)</f>
        <v>0</v>
      </c>
      <c r="L52" s="99"/>
      <c r="M52" s="99"/>
      <c r="N52" s="99"/>
      <c r="O52" s="99"/>
    </row>
    <row r="53" spans="1:15" ht="15" customHeight="1">
      <c r="A53" s="94" t="s">
        <v>1205</v>
      </c>
      <c r="B53" s="131" t="str">
        <f>TAG_RESTRICTED_LIGHT!B23</f>
        <v>No</v>
      </c>
      <c r="C53" s="94" t="str">
        <f>TAG_RESTRICTED_LIGHT!C23</f>
        <v>Harrison Cutting</v>
      </c>
      <c r="D53" s="132">
        <f t="shared" si="0"/>
        <v>40</v>
      </c>
      <c r="E53" s="157">
        <f t="shared" si="1"/>
        <v>40</v>
      </c>
      <c r="F53" s="119">
        <f>IFERROR(VLOOKUP(C53,TAG_RESTRICTED_LIGHT!$C$93:$E$134,3,FALSE),0)</f>
        <v>0</v>
      </c>
      <c r="G53" s="119">
        <f>IFERROR(VLOOKUP(C53,TAG_RESTRICTED_LIGHT!$G$93:$I$134,3,FALSE),0)</f>
        <v>0</v>
      </c>
      <c r="H53" s="119">
        <f>IFERROR(VLOOKUP(C53,TAG_RESTRICTED_LIGHT!$K$93:$M$134,3,FALSE),0)</f>
        <v>0</v>
      </c>
      <c r="I53" s="120">
        <f>IFERROR(VLOOKUP(C53,TAG_RESTRICTED_LIGHT!$O$93:$Q$134,3,FALSE),0)</f>
        <v>0</v>
      </c>
      <c r="J53" s="158">
        <f>IFERROR(VLOOKUP(C53,TAG_RESTRICTED_LIGHT!$S$93:$U$134,3,FALSE),0)</f>
        <v>40</v>
      </c>
      <c r="K53" s="158">
        <f>IFERROR(VLOOKUP(C53,TAG_RESTRICTED_LIGHT!$W$93:$Y$134,3,FALSE),0)</f>
        <v>0</v>
      </c>
      <c r="L53" s="99"/>
      <c r="M53" s="99"/>
      <c r="N53" s="99"/>
      <c r="O53" s="99"/>
    </row>
    <row r="54" spans="1:15" ht="15" customHeight="1">
      <c r="A54" s="94" t="s">
        <v>1206</v>
      </c>
      <c r="B54" s="131" t="str">
        <f>'4SSH'!B9</f>
        <v>No</v>
      </c>
      <c r="C54" s="94" t="str">
        <f>'4SSH'!C9</f>
        <v>Shane Wilson</v>
      </c>
      <c r="D54" s="132">
        <f t="shared" si="0"/>
        <v>39</v>
      </c>
      <c r="E54" s="157">
        <f t="shared" si="1"/>
        <v>39</v>
      </c>
      <c r="F54" s="119">
        <f>IFERROR(VLOOKUP(C54,'4SSH'!$C$93:$E$134,3,FALSE),0)</f>
        <v>39</v>
      </c>
      <c r="G54" s="119">
        <f>IFERROR(VLOOKUP(C54,'4SSH'!$G$93:$I$134,3,FALSE),0)</f>
        <v>0</v>
      </c>
      <c r="H54" s="119">
        <f>IFERROR(VLOOKUP(C54,'4SSH'!$K$93:$M$134,3,FALSE),0)</f>
        <v>0</v>
      </c>
      <c r="I54" s="120">
        <f>IFERROR(VLOOKUP(C54,'4SSH'!$O$93:$Q$134,3,FALSE),0)</f>
        <v>0</v>
      </c>
      <c r="J54" s="158">
        <f>IFERROR(VLOOKUP(C54,'4SSH'!$S$93:$U$134,3,FALSE),0)</f>
        <v>0</v>
      </c>
      <c r="K54" s="158">
        <f>IFERROR(VLOOKUP(C54,'4SSH'!$W$93:$Y$134,3,FALSE),0)</f>
        <v>0</v>
      </c>
      <c r="L54" s="99"/>
      <c r="M54" s="99"/>
      <c r="N54" s="99"/>
      <c r="O54" s="99"/>
    </row>
    <row r="55" spans="1:15" ht="15" customHeight="1">
      <c r="A55" s="94" t="s">
        <v>1207</v>
      </c>
      <c r="B55" s="131" t="str">
        <f>TAG_RESTRICTED_LIGHT!B29</f>
        <v>Yes</v>
      </c>
      <c r="C55" s="94" t="str">
        <f>TAG_RESTRICTED_LIGHT!C29</f>
        <v>Courtney Becker</v>
      </c>
      <c r="D55" s="132">
        <f t="shared" si="0"/>
        <v>39</v>
      </c>
      <c r="E55" s="157">
        <f t="shared" si="1"/>
        <v>39</v>
      </c>
      <c r="F55" s="119">
        <f>IFERROR(VLOOKUP(C55,TAG_RESTRICTED_LIGHT!$C$93:$E$134,3,FALSE),0)</f>
        <v>0</v>
      </c>
      <c r="G55" s="119">
        <f>IFERROR(VLOOKUP(C55,TAG_RESTRICTED_LIGHT!$G$93:$I$134,3,FALSE),0)</f>
        <v>0</v>
      </c>
      <c r="H55" s="119">
        <f>IFERROR(VLOOKUP(C55,TAG_RESTRICTED_LIGHT!$K$93:$M$134,3,FALSE),0)</f>
        <v>0</v>
      </c>
      <c r="I55" s="120">
        <f>IFERROR(VLOOKUP(C55,TAG_RESTRICTED_LIGHT!$O$93:$Q$134,3,FALSE),0)</f>
        <v>39</v>
      </c>
      <c r="J55" s="158">
        <f>IFERROR(VLOOKUP(C55,TAG_RESTRICTED_LIGHT!$S$93:$U$134,3,FALSE),0)</f>
        <v>0</v>
      </c>
      <c r="K55" s="158">
        <f>IFERROR(VLOOKUP(C55,TAG_RESTRICTED_LIGHT!$W$93:$Y$134,3,FALSE),0)</f>
        <v>0</v>
      </c>
      <c r="L55" s="99"/>
      <c r="M55" s="99"/>
      <c r="N55" s="99"/>
      <c r="O55" s="99"/>
    </row>
    <row r="56" spans="1:15" ht="15" customHeight="1">
      <c r="A56" s="94" t="s">
        <v>1208</v>
      </c>
      <c r="B56" s="131" t="str">
        <f>'4SSSH'!B6</f>
        <v>No</v>
      </c>
      <c r="C56" s="94" t="str">
        <f>'4SSSH'!C6</f>
        <v>Adam Berghofer</v>
      </c>
      <c r="D56" s="132">
        <f t="shared" si="0"/>
        <v>39</v>
      </c>
      <c r="E56" s="157">
        <f t="shared" si="1"/>
        <v>39</v>
      </c>
      <c r="F56" s="119">
        <f>IFERROR(VLOOKUP(C56,'4SSSH'!$C$93:$E$134,3,FALSE),0)</f>
        <v>39</v>
      </c>
      <c r="G56" s="119">
        <f>IFERROR(VLOOKUP(C56,'4SSSH'!$G$93:$I$134,3,FALSE),0)</f>
        <v>0</v>
      </c>
      <c r="H56" s="119">
        <f>IFERROR(VLOOKUP(C56,'4SSSH'!$K$93:$M$134,3,FALSE),0)</f>
        <v>0</v>
      </c>
      <c r="I56" s="120">
        <f>IFERROR(VLOOKUP(C56,'4SSSH'!$O$93:$Q$134,3,FALSE),0)</f>
        <v>0</v>
      </c>
      <c r="J56" s="158">
        <f>IFERROR(VLOOKUP(C56,'4SSSH'!$S$93:$U$134,3,FALSE),0)</f>
        <v>0</v>
      </c>
      <c r="K56" s="158">
        <f>IFERROR(VLOOKUP(C56,'4SSSH'!$W$93:$Y$134,3,FALSE),0)</f>
        <v>0</v>
      </c>
      <c r="L56" s="99"/>
      <c r="M56" s="99"/>
      <c r="N56" s="99"/>
      <c r="O56" s="99"/>
    </row>
    <row r="57" spans="1:15" ht="15" customHeight="1">
      <c r="A57" s="94" t="s">
        <v>1209</v>
      </c>
      <c r="B57" s="131" t="str">
        <f>Senior_Performance_Light!B8</f>
        <v>No</v>
      </c>
      <c r="C57" s="94" t="str">
        <f>Senior_Performance_Light!C8</f>
        <v>Macey Cluderay</v>
      </c>
      <c r="D57" s="132">
        <f t="shared" si="0"/>
        <v>38</v>
      </c>
      <c r="E57" s="157">
        <f t="shared" si="1"/>
        <v>38</v>
      </c>
      <c r="F57" s="119">
        <f>IFERROR(VLOOKUP(C57,Senior_Performance_Light!$C$93:$E$134,3,FALSE),0)</f>
        <v>38</v>
      </c>
      <c r="G57" s="119">
        <f>IFERROR(VLOOKUP(C57,Senior_Performance_Light!$G$93:$I$134,3,FALSE),0)</f>
        <v>0</v>
      </c>
      <c r="H57" s="119">
        <f>IFERROR(VLOOKUP(C57,Senior_Performance_Light!$K$93:$M$134,3,FALSE),0)</f>
        <v>0</v>
      </c>
      <c r="I57" s="120">
        <f>IFERROR(VLOOKUP(C57,Senior_Performance_Light!$O$93:$Q$134,3,FALSE),0)</f>
        <v>0</v>
      </c>
      <c r="J57" s="158">
        <f>IFERROR(VLOOKUP(C57,Senior_Performance_Light!$S$93:$U$134,3,FALSE),0)</f>
        <v>0</v>
      </c>
      <c r="K57" s="158">
        <f>IFERROR(VLOOKUP(C57,Senior_Performance_Light!$W$93:$Y$134,3,FALSE),0)</f>
        <v>0</v>
      </c>
      <c r="L57" s="99"/>
      <c r="M57" s="99"/>
      <c r="N57" s="99"/>
      <c r="O57" s="99"/>
    </row>
    <row r="58" spans="1:15" ht="15" customHeight="1">
      <c r="A58" s="94" t="s">
        <v>1210</v>
      </c>
      <c r="B58" s="131" t="str">
        <f>TAG_RESTRICTED_LIGHT!B27</f>
        <v>No</v>
      </c>
      <c r="C58" s="94" t="str">
        <f>TAG_RESTRICTED_LIGHT!C27</f>
        <v>Dimitri Kozlinski</v>
      </c>
      <c r="D58" s="132">
        <f t="shared" si="0"/>
        <v>38</v>
      </c>
      <c r="E58" s="157">
        <f t="shared" si="1"/>
        <v>38</v>
      </c>
      <c r="F58" s="119">
        <f>IFERROR(VLOOKUP(C58,TAG_RESTRICTED_LIGHT!$C$93:$E$134,3,FALSE),0)</f>
        <v>0</v>
      </c>
      <c r="G58" s="119">
        <f>IFERROR(VLOOKUP(C58,TAG_RESTRICTED_LIGHT!$G$93:$I$134,3,FALSE),0)</f>
        <v>38</v>
      </c>
      <c r="H58" s="119">
        <f>IFERROR(VLOOKUP(C58,TAG_RESTRICTED_LIGHT!$K$93:$M$134,3,FALSE),0)</f>
        <v>0</v>
      </c>
      <c r="I58" s="120">
        <f>IFERROR(VLOOKUP(C58,TAG_RESTRICTED_LIGHT!$O$93:$Q$134,3,FALSE),0)</f>
        <v>0</v>
      </c>
      <c r="J58" s="158">
        <f>IFERROR(VLOOKUP(C58,TAG_RESTRICTED_LIGHT!$S$93:$U$134,3,FALSE),0)</f>
        <v>0</v>
      </c>
      <c r="K58" s="158">
        <f>IFERROR(VLOOKUP(C58,TAG_RESTRICTED_LIGHT!$W$93:$Y$134,3,FALSE),0)</f>
        <v>0</v>
      </c>
      <c r="L58" s="99"/>
      <c r="M58" s="99"/>
      <c r="N58" s="99"/>
      <c r="O58" s="99"/>
    </row>
    <row r="59" spans="1:15" ht="15" customHeight="1">
      <c r="A59" s="94" t="s">
        <v>1211</v>
      </c>
      <c r="B59" s="131" t="str">
        <f>'4SSH'!B10</f>
        <v>No</v>
      </c>
      <c r="C59" s="94" t="str">
        <f>'4SSH'!C10</f>
        <v>Steve Russo</v>
      </c>
      <c r="D59" s="132">
        <f t="shared" si="0"/>
        <v>37</v>
      </c>
      <c r="E59" s="157">
        <f t="shared" si="1"/>
        <v>37</v>
      </c>
      <c r="F59" s="119">
        <f>IFERROR(VLOOKUP(C59,'4SSH'!$C$93:$E$134,3,FALSE),0)</f>
        <v>0</v>
      </c>
      <c r="G59" s="119">
        <f>IFERROR(VLOOKUP(C59,'4SSH'!$G$93:$I$134,3,FALSE),0)</f>
        <v>0</v>
      </c>
      <c r="H59" s="119">
        <f>IFERROR(VLOOKUP(C59,'4SSH'!$K$93:$M$134,3,FALSE),0)</f>
        <v>37</v>
      </c>
      <c r="I59" s="120">
        <f>IFERROR(VLOOKUP(C59,'4SSH'!$O$93:$Q$134,3,FALSE),0)</f>
        <v>0</v>
      </c>
      <c r="J59" s="158">
        <f>IFERROR(VLOOKUP(C59,'4SSH'!$S$93:$U$134,3,FALSE),0)</f>
        <v>0</v>
      </c>
      <c r="K59" s="158">
        <f>IFERROR(VLOOKUP(C59,'4SSH'!$W$93:$Y$134,3,FALSE),0)</f>
        <v>0</v>
      </c>
      <c r="L59" s="99"/>
      <c r="M59" s="99"/>
      <c r="N59" s="99"/>
      <c r="O59" s="99"/>
    </row>
    <row r="60" spans="1:15" ht="15" customHeight="1">
      <c r="A60" s="94" t="s">
        <v>1212</v>
      </c>
      <c r="B60" s="131" t="str">
        <f>TAG_LIGHT!B12</f>
        <v>No</v>
      </c>
      <c r="C60" s="94" t="str">
        <f>TAG_LIGHT!C12</f>
        <v>Blake Keogh</v>
      </c>
      <c r="D60" s="132">
        <f t="shared" si="0"/>
        <v>37</v>
      </c>
      <c r="E60" s="157">
        <f t="shared" si="1"/>
        <v>37</v>
      </c>
      <c r="F60" s="119">
        <f>IFERROR(VLOOKUP(C60,TAG_LIGHT!$C$93:$E$134,3,FALSE),0)</f>
        <v>0</v>
      </c>
      <c r="G60" s="119">
        <f>IFERROR(VLOOKUP(C60,TAG_LIGHT!$G$93:$I$134,3,FALSE),0)</f>
        <v>0</v>
      </c>
      <c r="H60" s="119">
        <f>IFERROR(VLOOKUP(C60,TAG_LIGHT!$K$93:$M$134,3,FALSE),0)</f>
        <v>37</v>
      </c>
      <c r="I60" s="120">
        <f>IFERROR(VLOOKUP(C60,TAG_LIGHT!$O$93:$Q$134,3,FALSE),0)</f>
        <v>0</v>
      </c>
      <c r="J60" s="158">
        <f>IFERROR(VLOOKUP(C60,TAG_LIGHT!$S$93:$U$134,3,FALSE),0)</f>
        <v>0</v>
      </c>
      <c r="K60" s="158">
        <f>IFERROR(VLOOKUP(C60,TAG_LIGHT!$W$93:$Y$134,3,FALSE),0)</f>
        <v>0</v>
      </c>
      <c r="L60" s="99"/>
      <c r="M60" s="99"/>
      <c r="N60" s="99"/>
      <c r="O60" s="99"/>
    </row>
    <row r="61" spans="1:15" ht="15" customHeight="1">
      <c r="A61" s="94" t="s">
        <v>1213</v>
      </c>
      <c r="B61" s="131" t="str">
        <f>TAG_HEAVY!B9</f>
        <v>No</v>
      </c>
      <c r="C61" s="94" t="str">
        <f>TAG_HEAVY!C9</f>
        <v>Gerald Cluderay</v>
      </c>
      <c r="D61" s="132">
        <f t="shared" si="0"/>
        <v>36</v>
      </c>
      <c r="E61" s="157">
        <f t="shared" si="1"/>
        <v>36</v>
      </c>
      <c r="F61" s="119">
        <f>IFERROR(VLOOKUP(C61,TAG_HEAVY!$C$93:$E$134,3,FALSE),0)</f>
        <v>36</v>
      </c>
      <c r="G61" s="119">
        <f>IFERROR(VLOOKUP(C61,TAG_HEAVY!$G$93:$I$134,3,FALSE),0)</f>
        <v>0</v>
      </c>
      <c r="H61" s="119">
        <f>IFERROR(VLOOKUP(C61,TAG_HEAVY!$K$93:$M$134,3,FALSE),0)</f>
        <v>0</v>
      </c>
      <c r="I61" s="120">
        <f>IFERROR(VLOOKUP(C61,TAG_HEAVY!$O$93:$Q$134,3,FALSE),0)</f>
        <v>0</v>
      </c>
      <c r="J61" s="158">
        <f>IFERROR(VLOOKUP(C61,TAG_HEAVY!$S$93:$U$134,3,FALSE),0)</f>
        <v>0</v>
      </c>
      <c r="K61" s="158">
        <f>IFERROR(VLOOKUP(C61,TAG_HEAVY!$W$93:$Y$134,3,FALSE),0)</f>
        <v>0</v>
      </c>
      <c r="L61" s="99"/>
      <c r="M61" s="99"/>
      <c r="N61" s="99"/>
      <c r="O61" s="99"/>
    </row>
    <row r="62" spans="1:15" ht="15" customHeight="1">
      <c r="A62" s="94" t="s">
        <v>1214</v>
      </c>
      <c r="B62" s="131" t="str">
        <f>Senior_Performance_Light!B10</f>
        <v>No</v>
      </c>
      <c r="C62" s="94" t="str">
        <f>Senior_Performance_Light!C10</f>
        <v>Haris Sengul</v>
      </c>
      <c r="D62" s="132">
        <f t="shared" si="0"/>
        <v>35</v>
      </c>
      <c r="E62" s="157">
        <f t="shared" si="1"/>
        <v>35</v>
      </c>
      <c r="F62" s="119">
        <f>IFERROR(VLOOKUP(C62,Senior_Performance_Light!$C$93:$E$134,3,FALSE),0)</f>
        <v>35</v>
      </c>
      <c r="G62" s="119">
        <f>IFERROR(VLOOKUP(C62,Senior_Performance_Light!$G$93:$I$134,3,FALSE),0)</f>
        <v>0</v>
      </c>
      <c r="H62" s="119">
        <f>IFERROR(VLOOKUP(C62,Senior_Performance_Light!$K$93:$M$134,3,FALSE),0)</f>
        <v>0</v>
      </c>
      <c r="I62" s="120">
        <f>IFERROR(VLOOKUP(C62,Senior_Performance_Light!$O$93:$Q$134,3,FALSE),0)</f>
        <v>0</v>
      </c>
      <c r="J62" s="158">
        <f>IFERROR(VLOOKUP(C62,Senior_Performance_Light!$S$93:$U$134,3,FALSE),0)</f>
        <v>0</v>
      </c>
      <c r="K62" s="158">
        <f>IFERROR(VLOOKUP(C62,Senior_Performance_Light!$W$93:$Y$134,3,FALSE),0)</f>
        <v>0</v>
      </c>
      <c r="L62" s="99"/>
      <c r="M62" s="99"/>
      <c r="N62" s="99"/>
      <c r="O62" s="99"/>
    </row>
    <row r="63" spans="1:15" ht="15" customHeight="1">
      <c r="A63" s="94" t="s">
        <v>1215</v>
      </c>
      <c r="B63" s="131" t="str">
        <f>TAG_RESTRICTED_LIGHT!B28</f>
        <v>No</v>
      </c>
      <c r="C63" s="94" t="str">
        <f>TAG_RESTRICTED_LIGHT!C28</f>
        <v>Brock Stinson</v>
      </c>
      <c r="D63" s="132">
        <f t="shared" si="0"/>
        <v>34</v>
      </c>
      <c r="E63" s="157">
        <f t="shared" si="1"/>
        <v>34</v>
      </c>
      <c r="F63" s="119">
        <f>IFERROR(VLOOKUP(C63,TAG_RESTRICTED_LIGHT!$C$93:$E$134,3,FALSE),0)</f>
        <v>34</v>
      </c>
      <c r="G63" s="119">
        <f>IFERROR(VLOOKUP(C63,TAG_RESTRICTED_LIGHT!$G$93:$I$134,3,FALSE),0)</f>
        <v>0</v>
      </c>
      <c r="H63" s="119">
        <f>IFERROR(VLOOKUP(C63,TAG_RESTRICTED_LIGHT!$K$93:$M$134,3,FALSE),0)</f>
        <v>0</v>
      </c>
      <c r="I63" s="120">
        <f>IFERROR(VLOOKUP(C63,TAG_RESTRICTED_LIGHT!$O$93:$Q$134,3,FALSE),0)</f>
        <v>0</v>
      </c>
      <c r="J63" s="158">
        <f>IFERROR(VLOOKUP(C63,TAG_RESTRICTED_LIGHT!$S$93:$U$134,3,FALSE),0)</f>
        <v>0</v>
      </c>
      <c r="K63" s="158">
        <f>IFERROR(VLOOKUP(C63,TAG_RESTRICTED_LIGHT!$W$93:$Y$134,3,FALSE),0)</f>
        <v>0</v>
      </c>
      <c r="L63" s="99"/>
      <c r="M63" s="99"/>
      <c r="N63" s="99"/>
      <c r="O63" s="99"/>
    </row>
    <row r="64" spans="1:15" s="203" customFormat="1" ht="15" customHeight="1">
      <c r="A64" s="94" t="s">
        <v>1216</v>
      </c>
      <c r="B64" s="131" t="str">
        <f>Senior_Performance_Light!B11</f>
        <v>No</v>
      </c>
      <c r="C64" s="94" t="str">
        <f>Senior_Performance_Light!C11</f>
        <v>Victoria Lopes</v>
      </c>
      <c r="D64" s="132">
        <f t="shared" si="0"/>
        <v>20</v>
      </c>
      <c r="E64" s="157">
        <f t="shared" si="1"/>
        <v>20</v>
      </c>
      <c r="F64" s="119">
        <f>IFERROR(VLOOKUP(C64,Senior_Performance_Light!$C$93:$E$134,3,FALSE),0)</f>
        <v>0</v>
      </c>
      <c r="G64" s="119">
        <f>IFERROR(VLOOKUP(C64,Senior_Performance_Light!$G$93:$I$134,3,FALSE),0)</f>
        <v>0</v>
      </c>
      <c r="H64" s="119">
        <f>IFERROR(VLOOKUP(C64,Senior_Performance_Light!$K$93:$M$134,3,FALSE),0)</f>
        <v>20</v>
      </c>
      <c r="I64" s="120">
        <f>IFERROR(VLOOKUP(C64,Senior_Performance_Light!$O$93:$Q$134,3,FALSE),0)</f>
        <v>0</v>
      </c>
      <c r="J64" s="158">
        <f>IFERROR(VLOOKUP(C64,Senior_Performance_Light!$S$93:$U$134,3,FALSE),0)</f>
        <v>0</v>
      </c>
      <c r="K64" s="158">
        <f>IFERROR(VLOOKUP(C64,Senior_Performance_Light!$W$93:$Y$134,3,FALSE),0)</f>
        <v>0</v>
      </c>
    </row>
    <row r="65" spans="1:15" ht="15" customHeight="1">
      <c r="A65" s="94" t="s">
        <v>1217</v>
      </c>
      <c r="B65" s="131" t="str">
        <f>TAG_RESTRICTED_HEAVY!B8</f>
        <v>No</v>
      </c>
      <c r="C65" s="94" t="str">
        <f>TAG_RESTRICTED_HEAVY!C8</f>
        <v>Harrison Dengate</v>
      </c>
      <c r="D65" s="132">
        <f t="shared" si="0"/>
        <v>20</v>
      </c>
      <c r="E65" s="157">
        <f t="shared" si="1"/>
        <v>20</v>
      </c>
      <c r="F65" s="119">
        <f>IFERROR(VLOOKUP(C65,TAG_RESTRICTED_HEAVY!$C$93:$E$134,3,FALSE),0)</f>
        <v>0</v>
      </c>
      <c r="G65" s="119">
        <f>IFERROR(VLOOKUP(C65,TAG_RESTRICTED_HEAVY!$G$93:$I$134,3,FALSE),0)</f>
        <v>0</v>
      </c>
      <c r="H65" s="119">
        <f>IFERROR(VLOOKUP(C65,TAG_RESTRICTED_HEAVY!$K$93:$M$134,3,FALSE),0)</f>
        <v>20</v>
      </c>
      <c r="I65" s="120">
        <f>IFERROR(VLOOKUP(C65,TAG_RESTRICTED_HEAVY!$O$93:$Q$134,3,FALSE),0)</f>
        <v>0</v>
      </c>
      <c r="J65" s="158">
        <f>IFERROR(VLOOKUP(C65,TAG_RESTRICTED_HEAVY!$S$93:$U$134,3,FALSE),0)</f>
        <v>0</v>
      </c>
      <c r="K65" s="158">
        <f>IFERROR(VLOOKUP(C65,TAG_RESTRICTED_HEAVY!$W$93:$Y$134,3,FALSE),0)</f>
        <v>0</v>
      </c>
      <c r="L65" s="99"/>
      <c r="M65" s="99"/>
      <c r="N65" s="99"/>
      <c r="O65" s="99"/>
    </row>
    <row r="66" spans="1:15" ht="15" customHeight="1">
      <c r="A66" s="94" t="s">
        <v>1218</v>
      </c>
      <c r="B66" s="131" t="str">
        <f>Senior_Performance_Light!B9</f>
        <v>No</v>
      </c>
      <c r="C66" s="94" t="str">
        <f>Senior_Performance_Light!C9</f>
        <v>Brandon Colling</v>
      </c>
      <c r="D66" s="132">
        <f t="shared" si="0"/>
        <v>20</v>
      </c>
      <c r="E66" s="157">
        <f t="shared" si="1"/>
        <v>20</v>
      </c>
      <c r="F66" s="119">
        <f>IFERROR(VLOOKUP(C66,Senior_Performance_Light!$C$93:$E$134,3,FALSE),0)</f>
        <v>0</v>
      </c>
      <c r="G66" s="119">
        <f>IFERROR(VLOOKUP(C66,Senior_Performance_Light!$G$93:$I$134,3,FALSE),0)</f>
        <v>0</v>
      </c>
      <c r="H66" s="119">
        <f>IFERROR(VLOOKUP(C66,Senior_Performance_Light!$K$93:$M$134,3,FALSE),0)</f>
        <v>0</v>
      </c>
      <c r="I66" s="120">
        <f>IFERROR(VLOOKUP(C66,Senior_Performance_Light!$O$93:$Q$134,3,FALSE),0)</f>
        <v>20</v>
      </c>
      <c r="J66" s="158">
        <f>IFERROR(VLOOKUP(C66,Senior_Performance_Light!$S$93:$U$134,3,FALSE),0)</f>
        <v>0</v>
      </c>
      <c r="K66" s="158">
        <f>IFERROR(VLOOKUP(C66,Senior_Performance_Light!$W$93:$Y$134,3,FALSE),0)</f>
        <v>0</v>
      </c>
      <c r="L66" s="99"/>
      <c r="M66" s="99"/>
      <c r="N66" s="99"/>
      <c r="O66" s="99"/>
    </row>
    <row r="67" spans="1:15" ht="15" customHeight="1">
      <c r="A67" s="94" t="s">
        <v>1219</v>
      </c>
      <c r="B67" s="131" t="str">
        <f>Senior_Performance_Light!B13</f>
        <v>No</v>
      </c>
      <c r="C67" s="94" t="str">
        <f>Senior_Performance_Light!C13</f>
        <v>Derek Millmore</v>
      </c>
      <c r="D67" s="132">
        <f t="shared" si="0"/>
        <v>19</v>
      </c>
      <c r="E67" s="157">
        <f t="shared" si="1"/>
        <v>19</v>
      </c>
      <c r="F67" s="119">
        <f>IFERROR(VLOOKUP(C67,Senior_Performance_Light!$C$93:$E$134,3,FALSE),0)</f>
        <v>0</v>
      </c>
      <c r="G67" s="119">
        <f>IFERROR(VLOOKUP(C67,Senior_Performance_Light!$G$93:$I$134,3,FALSE),0)</f>
        <v>0</v>
      </c>
      <c r="H67" s="119">
        <f>IFERROR(VLOOKUP(C67,Senior_Performance_Light!$K$93:$M$134,3,FALSE),0)</f>
        <v>0</v>
      </c>
      <c r="I67" s="120">
        <f>IFERROR(VLOOKUP(C67,Senior_Performance_Light!$O$93:$Q$134,3,FALSE),0)</f>
        <v>19</v>
      </c>
      <c r="J67" s="158">
        <f>IFERROR(VLOOKUP(C67,Senior_Performance_Light!$S$93:$U$134,3,FALSE),0)</f>
        <v>0</v>
      </c>
      <c r="K67" s="158">
        <f>IFERROR(VLOOKUP(C67,Senior_Performance_Light!$W$93:$Y$134,3,FALSE),0)</f>
        <v>0</v>
      </c>
      <c r="L67" s="99"/>
      <c r="M67" s="99"/>
      <c r="N67" s="99"/>
      <c r="O67" s="99"/>
    </row>
    <row r="68" spans="1:15" ht="15" hidden="1" customHeight="1">
      <c r="A68" s="94"/>
      <c r="B68" s="131" t="str">
        <f>TAG_RESTRICTED_LIGHT!B26</f>
        <v>No</v>
      </c>
      <c r="C68" s="94" t="str">
        <f>TAG_RESTRICTED_LIGHT!C26</f>
        <v>Anthony Wiskich</v>
      </c>
      <c r="D68" s="132">
        <f t="shared" si="0"/>
        <v>48</v>
      </c>
      <c r="E68" s="157">
        <f t="shared" si="1"/>
        <v>48</v>
      </c>
      <c r="F68" s="119">
        <f>IFERROR(VLOOKUP(C68,TAG_RESTRICTED_LIGHT!$C$93:$E$134,3,FALSE),0)</f>
        <v>0</v>
      </c>
      <c r="G68" s="119">
        <f>IFERROR(VLOOKUP(C68,TAG_RESTRICTED_LIGHT!$G$93:$I$134,3,FALSE),0)</f>
        <v>0</v>
      </c>
      <c r="H68" s="119">
        <f>IFERROR(VLOOKUP(C68,TAG_RESTRICTED_LIGHT!$K$93:$M$134,3,FALSE),0)</f>
        <v>14</v>
      </c>
      <c r="I68" s="120">
        <f>IFERROR(VLOOKUP(C68,TAG_RESTRICTED_LIGHT!$O$93:$Q$134,3,FALSE),0)</f>
        <v>0</v>
      </c>
      <c r="J68" s="158">
        <f>IFERROR(VLOOKUP(C68,TAG_RESTRICTED_LIGHT!$S$93:$U$134,3,FALSE),0)</f>
        <v>34</v>
      </c>
      <c r="K68" s="158">
        <f>IFERROR(VLOOKUP(C68,TAG_RESTRICTED_LIGHT!$W$93:$Y$134,3,FALSE),0)</f>
        <v>0</v>
      </c>
      <c r="L68" s="99"/>
      <c r="M68" s="99"/>
      <c r="N68" s="99"/>
      <c r="O68" s="99"/>
    </row>
    <row r="69" spans="1:15" ht="15" hidden="1" customHeight="1">
      <c r="A69" s="94"/>
      <c r="B69" s="131" t="str">
        <f>TAG_LIGHT!B7</f>
        <v>No</v>
      </c>
      <c r="C69" s="94" t="str">
        <f>TAG_LIGHT!C7</f>
        <v>Anthony Wiskich</v>
      </c>
      <c r="D69" s="132">
        <f t="shared" si="0"/>
        <v>90</v>
      </c>
      <c r="E69" s="157">
        <f t="shared" si="1"/>
        <v>90</v>
      </c>
      <c r="F69" s="119">
        <f>IFERROR(VLOOKUP(C69,TAG_LIGHT!$C$93:$E$134,3,FALSE),0)</f>
        <v>0</v>
      </c>
      <c r="G69" s="119">
        <f>IFERROR(VLOOKUP(C69,TAG_LIGHT!$G$93:$I$134,3,FALSE),0)</f>
        <v>20</v>
      </c>
      <c r="H69" s="119">
        <f>IFERROR(VLOOKUP(C69,TAG_LIGHT!$K$93:$M$134,3,FALSE),0)</f>
        <v>33</v>
      </c>
      <c r="I69" s="120">
        <f>IFERROR(VLOOKUP(C69,TAG_LIGHT!$O$93:$Q$134,3,FALSE),0)</f>
        <v>0</v>
      </c>
      <c r="J69" s="158">
        <f>IFERROR(VLOOKUP(C69,TAG_LIGHT!$S$93:$U$134,3,FALSE),0)</f>
        <v>37</v>
      </c>
      <c r="K69" s="158">
        <f>IFERROR(VLOOKUP(C69,TAG_LIGHT!$W$93:$Y$134,3,FALSE),0)</f>
        <v>0</v>
      </c>
      <c r="L69" s="99"/>
      <c r="M69" s="99"/>
      <c r="N69" s="99"/>
      <c r="O69" s="99"/>
    </row>
    <row r="70" spans="1:15" ht="15" customHeight="1">
      <c r="A70" s="94" t="s">
        <v>1220</v>
      </c>
      <c r="B70" s="131" t="str">
        <f>Senior_Performance_Light!B12</f>
        <v>Yes</v>
      </c>
      <c r="C70" s="94" t="str">
        <f>Senior_Performance_Light!C12</f>
        <v>Cassandra Puckle</v>
      </c>
      <c r="D70" s="132">
        <f t="shared" ref="D70:D133" si="2">SUM(F70:K70)</f>
        <v>19</v>
      </c>
      <c r="E70" s="157">
        <f t="shared" ref="E70:E133" si="3">SUM(F70:K70)-MIN(F70:K70)</f>
        <v>19</v>
      </c>
      <c r="F70" s="119">
        <f>IFERROR(VLOOKUP(C70,Senior_Performance_Light!$C$93:$E$134,3,FALSE),0)</f>
        <v>0</v>
      </c>
      <c r="G70" s="119">
        <f>IFERROR(VLOOKUP(C70,Senior_Performance_Light!$G$93:$I$134,3,FALSE),0)</f>
        <v>19</v>
      </c>
      <c r="H70" s="119">
        <f>IFERROR(VLOOKUP(C70,Senior_Performance_Light!$K$93:$M$134,3,FALSE),0)</f>
        <v>0</v>
      </c>
      <c r="I70" s="120">
        <f>IFERROR(VLOOKUP(C70,Senior_Performance_Light!$O$93:$Q$134,3,FALSE),0)</f>
        <v>0</v>
      </c>
      <c r="J70" s="158">
        <f>IFERROR(VLOOKUP(C70,Senior_Performance_Light!$S$93:$U$134,3,FALSE),0)</f>
        <v>0</v>
      </c>
      <c r="K70" s="158">
        <f>IFERROR(VLOOKUP(C70,Senior_Performance_Light!$W$93:$Y$134,3,FALSE),0)</f>
        <v>0</v>
      </c>
      <c r="L70" s="99"/>
      <c r="M70" s="99"/>
      <c r="N70" s="99"/>
      <c r="O70" s="99"/>
    </row>
    <row r="71" spans="1:15" ht="15" customHeight="1">
      <c r="A71" s="94" t="s">
        <v>1221</v>
      </c>
      <c r="B71" s="131" t="str">
        <f>TAG_RESTRICTED_LIGHT!B31</f>
        <v>Yes</v>
      </c>
      <c r="C71" s="94" t="str">
        <f>TAG_RESTRICTED_LIGHT!C31</f>
        <v>Lachlan Toole</v>
      </c>
      <c r="D71" s="132">
        <f t="shared" si="2"/>
        <v>14</v>
      </c>
      <c r="E71" s="157">
        <f t="shared" si="3"/>
        <v>14</v>
      </c>
      <c r="F71" s="119">
        <f>IFERROR(VLOOKUP(C71,TAG_RESTRICTED_LIGHT!$C$93:$E$134,3,FALSE),0)</f>
        <v>14</v>
      </c>
      <c r="G71" s="119">
        <f>IFERROR(VLOOKUP(C71,TAG_RESTRICTED_LIGHT!$G$93:$I$134,3,FALSE),0)</f>
        <v>0</v>
      </c>
      <c r="H71" s="119">
        <f>IFERROR(VLOOKUP(C71,TAG_RESTRICTED_LIGHT!$K$93:$M$134,3,FALSE),0)</f>
        <v>0</v>
      </c>
      <c r="I71" s="120">
        <f>IFERROR(VLOOKUP(C71,TAG_RESTRICTED_LIGHT!$O$93:$Q$134,3,FALSE),0)</f>
        <v>0</v>
      </c>
      <c r="J71" s="158">
        <f>IFERROR(VLOOKUP(C71,TAG_RESTRICTED_LIGHT!$S$93:$U$134,3,FALSE),0)</f>
        <v>0</v>
      </c>
      <c r="K71" s="158">
        <f>IFERROR(VLOOKUP(C71,TAG_RESTRICTED_LIGHT!$W$93:$Y$134,3,FALSE),0)</f>
        <v>0</v>
      </c>
      <c r="L71" s="99"/>
      <c r="M71" s="99"/>
      <c r="N71" s="99"/>
      <c r="O71" s="99"/>
    </row>
    <row r="72" spans="1:15" ht="15" customHeight="1">
      <c r="A72" s="94" t="s">
        <v>1222</v>
      </c>
      <c r="B72" s="131" t="str">
        <f>TAG_RESTRICTED_LIGHT!B32</f>
        <v>No</v>
      </c>
      <c r="C72" s="94" t="str">
        <f>TAG_RESTRICTED_LIGHT!C32</f>
        <v>Chris Levy</v>
      </c>
      <c r="D72" s="132">
        <f t="shared" si="2"/>
        <v>14</v>
      </c>
      <c r="E72" s="157">
        <f t="shared" si="3"/>
        <v>14</v>
      </c>
      <c r="F72" s="119">
        <f>IFERROR(VLOOKUP(C72,TAG_RESTRICTED_LIGHT!$C$93:$E$134,3,FALSE),0)</f>
        <v>14</v>
      </c>
      <c r="G72" s="119">
        <f>IFERROR(VLOOKUP(C72,TAG_RESTRICTED_LIGHT!$G$93:$I$134,3,FALSE),0)</f>
        <v>0</v>
      </c>
      <c r="H72" s="119">
        <f>IFERROR(VLOOKUP(C72,TAG_RESTRICTED_LIGHT!$K$93:$M$134,3,FALSE),0)</f>
        <v>0</v>
      </c>
      <c r="I72" s="120">
        <f>IFERROR(VLOOKUP(C72,TAG_RESTRICTED_LIGHT!$O$93:$Q$134,3,FALSE),0)</f>
        <v>0</v>
      </c>
      <c r="J72" s="158">
        <f>IFERROR(VLOOKUP(C72,TAG_RESTRICTED_LIGHT!$S$93:$U$134,3,FALSE),0)</f>
        <v>0</v>
      </c>
      <c r="K72" s="158">
        <f>IFERROR(VLOOKUP(C72,TAG_RESTRICTED_LIGHT!$W$93:$Y$134,3,FALSE),0)</f>
        <v>0</v>
      </c>
      <c r="L72" s="99"/>
      <c r="M72" s="99"/>
      <c r="N72" s="99"/>
      <c r="O72" s="99"/>
    </row>
    <row r="73" spans="1:15" ht="15" customHeight="1">
      <c r="A73" s="94" t="s">
        <v>1223</v>
      </c>
      <c r="B73" s="131" t="str">
        <f>TAG_RESTRICTED_LIGHT!B33</f>
        <v>No</v>
      </c>
      <c r="C73" s="94" t="str">
        <f>TAG_RESTRICTED_LIGHT!C33</f>
        <v>Bradley Pay</v>
      </c>
      <c r="D73" s="132">
        <f t="shared" si="2"/>
        <v>14</v>
      </c>
      <c r="E73" s="157">
        <f t="shared" si="3"/>
        <v>14</v>
      </c>
      <c r="F73" s="119">
        <f>IFERROR(VLOOKUP(C73,TAG_RESTRICTED_LIGHT!$C$93:$E$134,3,FALSE),0)</f>
        <v>14</v>
      </c>
      <c r="G73" s="119">
        <f>IFERROR(VLOOKUP(C73,TAG_RESTRICTED_LIGHT!$G$93:$I$134,3,FALSE),0)</f>
        <v>0</v>
      </c>
      <c r="H73" s="119">
        <f>IFERROR(VLOOKUP(C73,TAG_RESTRICTED_LIGHT!$K$93:$M$134,3,FALSE),0)</f>
        <v>0</v>
      </c>
      <c r="I73" s="120">
        <f>IFERROR(VLOOKUP(C73,TAG_RESTRICTED_LIGHT!$O$93:$Q$134,3,FALSE),0)</f>
        <v>0</v>
      </c>
      <c r="J73" s="158">
        <f>IFERROR(VLOOKUP(C73,TAG_RESTRICTED_LIGHT!$S$93:$U$134,3,FALSE),0)</f>
        <v>0</v>
      </c>
      <c r="K73" s="158">
        <f>IFERROR(VLOOKUP(C73,TAG_RESTRICTED_LIGHT!$W$93:$Y$134,3,FALSE),0)</f>
        <v>0</v>
      </c>
      <c r="L73" s="99"/>
      <c r="M73" s="99"/>
      <c r="N73" s="99"/>
      <c r="O73" s="99"/>
    </row>
    <row r="74" spans="1:15" ht="15" customHeight="1">
      <c r="A74" s="94"/>
      <c r="B74" s="131">
        <f>TAG_RESTRICTED_LIGHT!B34</f>
        <v>0</v>
      </c>
      <c r="C74" s="94">
        <f>TAG_RESTRICTED_LIGHT!C34</f>
        <v>0</v>
      </c>
      <c r="D74" s="132">
        <f t="shared" si="2"/>
        <v>0</v>
      </c>
      <c r="E74" s="157">
        <f t="shared" si="3"/>
        <v>0</v>
      </c>
      <c r="F74" s="119">
        <f>IFERROR(VLOOKUP(C74,TAG_RESTRICTED_LIGHT!$C$93:$E$134,3,FALSE),0)</f>
        <v>0</v>
      </c>
      <c r="G74" s="119">
        <f>IFERROR(VLOOKUP(C74,TAG_RESTRICTED_LIGHT!$G$93:$I$134,3,FALSE),0)</f>
        <v>0</v>
      </c>
      <c r="H74" s="119">
        <f>IFERROR(VLOOKUP(C74,TAG_RESTRICTED_LIGHT!$K$93:$M$134,3,FALSE),0)</f>
        <v>0</v>
      </c>
      <c r="I74" s="120">
        <f>IFERROR(VLOOKUP(C74,TAG_RESTRICTED_LIGHT!$O$93:$Q$134,3,FALSE),0)</f>
        <v>0</v>
      </c>
      <c r="J74" s="158">
        <f>IFERROR(VLOOKUP(C74,TAG_RESTRICTED_LIGHT!$S$93:$U$134,3,FALSE),0)</f>
        <v>0</v>
      </c>
      <c r="K74" s="158">
        <f>IFERROR(VLOOKUP(C74,TAG_RESTRICTED_LIGHT!$W$93:$Y$134,3,FALSE),0)</f>
        <v>0</v>
      </c>
      <c r="L74" s="99"/>
      <c r="M74" s="99"/>
      <c r="N74" s="99"/>
      <c r="O74" s="99"/>
    </row>
    <row r="75" spans="1:15" ht="15" customHeight="1">
      <c r="A75" s="94"/>
      <c r="B75" s="131">
        <f>'4SSH'!B12</f>
        <v>0</v>
      </c>
      <c r="C75" s="94">
        <f>'4SSH'!C12</f>
        <v>0</v>
      </c>
      <c r="D75" s="132">
        <f t="shared" si="2"/>
        <v>0</v>
      </c>
      <c r="E75" s="157">
        <f t="shared" si="3"/>
        <v>0</v>
      </c>
      <c r="F75" s="119">
        <f>IFERROR(VLOOKUP(C75,'4SSH'!$C$93:$E$134,3,FALSE),0)</f>
        <v>0</v>
      </c>
      <c r="G75" s="119">
        <f>IFERROR(VLOOKUP(C75,'4SSH'!$G$93:$I$134,3,FALSE),0)</f>
        <v>0</v>
      </c>
      <c r="H75" s="119">
        <f>IFERROR(VLOOKUP(C75,'4SSH'!$K$93:$M$134,3,FALSE),0)</f>
        <v>0</v>
      </c>
      <c r="I75" s="120">
        <f>IFERROR(VLOOKUP(C75,'4SSH'!$O$93:$Q$134,3,FALSE),0)</f>
        <v>0</v>
      </c>
      <c r="J75" s="158">
        <f>IFERROR(VLOOKUP(C75,'4SSH'!$S$93:$U$134,3,FALSE),0)</f>
        <v>0</v>
      </c>
      <c r="K75" s="158">
        <f>IFERROR(VLOOKUP(C75,'4SSH'!$W$93:$Y$134,3,FALSE),0)</f>
        <v>0</v>
      </c>
      <c r="L75" s="99"/>
      <c r="M75" s="99"/>
      <c r="N75" s="99"/>
      <c r="O75" s="99"/>
    </row>
    <row r="76" spans="1:15" ht="15" customHeight="1">
      <c r="A76" s="94"/>
      <c r="B76" s="131">
        <f>'4SSH'!B13</f>
        <v>0</v>
      </c>
      <c r="C76" s="94">
        <f>'4SSH'!C13</f>
        <v>0</v>
      </c>
      <c r="D76" s="132">
        <f t="shared" si="2"/>
        <v>0</v>
      </c>
      <c r="E76" s="157">
        <f t="shared" si="3"/>
        <v>0</v>
      </c>
      <c r="F76" s="119">
        <f>IFERROR(VLOOKUP(C76,'4SSH'!$C$93:$E$134,3,FALSE),0)</f>
        <v>0</v>
      </c>
      <c r="G76" s="119">
        <f>IFERROR(VLOOKUP(C76,'4SSH'!$G$93:$I$134,3,FALSE),0)</f>
        <v>0</v>
      </c>
      <c r="H76" s="119">
        <f>IFERROR(VLOOKUP(C76,'4SSH'!$K$93:$M$134,3,FALSE),0)</f>
        <v>0</v>
      </c>
      <c r="I76" s="120">
        <f>IFERROR(VLOOKUP(C76,'4SSH'!$O$93:$Q$134,3,FALSE),0)</f>
        <v>0</v>
      </c>
      <c r="J76" s="158">
        <f>IFERROR(VLOOKUP(C76,'4SSH'!$S$93:$U$134,3,FALSE),0)</f>
        <v>0</v>
      </c>
      <c r="K76" s="158">
        <f>IFERROR(VLOOKUP(C76,'4SSH'!$W$93:$Y$134,3,FALSE),0)</f>
        <v>0</v>
      </c>
      <c r="L76" s="99"/>
      <c r="M76" s="99"/>
      <c r="N76" s="99"/>
      <c r="O76" s="99"/>
    </row>
    <row r="77" spans="1:15" ht="15" customHeight="1">
      <c r="A77" s="94"/>
      <c r="B77" s="131">
        <f>'4SSH'!B14</f>
        <v>0</v>
      </c>
      <c r="C77" s="94">
        <f>'4SSH'!C14</f>
        <v>0</v>
      </c>
      <c r="D77" s="132">
        <f t="shared" si="2"/>
        <v>0</v>
      </c>
      <c r="E77" s="157">
        <f t="shared" si="3"/>
        <v>0</v>
      </c>
      <c r="F77" s="119">
        <f>IFERROR(VLOOKUP(C77,'4SSH'!$C$93:$E$134,3,FALSE),0)</f>
        <v>0</v>
      </c>
      <c r="G77" s="119">
        <f>IFERROR(VLOOKUP(C77,'4SSH'!$G$93:$I$134,3,FALSE),0)</f>
        <v>0</v>
      </c>
      <c r="H77" s="119">
        <f>IFERROR(VLOOKUP(C77,'4SSH'!$K$93:$M$134,3,FALSE),0)</f>
        <v>0</v>
      </c>
      <c r="I77" s="120">
        <f>IFERROR(VLOOKUP(C77,'4SSH'!$O$93:$Q$134,3,FALSE),0)</f>
        <v>0</v>
      </c>
      <c r="J77" s="158">
        <f>IFERROR(VLOOKUP(C77,'4SSH'!$S$93:$U$134,3,FALSE),0)</f>
        <v>0</v>
      </c>
      <c r="K77" s="158">
        <f>IFERROR(VLOOKUP(C77,'4SSH'!$W$93:$Y$134,3,FALSE),0)</f>
        <v>0</v>
      </c>
      <c r="L77" s="99"/>
      <c r="M77" s="99"/>
      <c r="N77" s="99"/>
      <c r="O77" s="99"/>
    </row>
    <row r="78" spans="1:15" ht="15" customHeight="1">
      <c r="A78" s="94"/>
      <c r="B78" s="131">
        <f>'4SSH'!B15</f>
        <v>0</v>
      </c>
      <c r="C78" s="94">
        <f>'4SSH'!C15</f>
        <v>0</v>
      </c>
      <c r="D78" s="132">
        <f t="shared" si="2"/>
        <v>0</v>
      </c>
      <c r="E78" s="157">
        <f t="shared" si="3"/>
        <v>0</v>
      </c>
      <c r="F78" s="119">
        <f>IFERROR(VLOOKUP(C78,'4SSH'!$C$93:$E$134,3,FALSE),0)</f>
        <v>0</v>
      </c>
      <c r="G78" s="119">
        <f>IFERROR(VLOOKUP(C78,'4SSH'!$G$93:$I$134,3,FALSE),0)</f>
        <v>0</v>
      </c>
      <c r="H78" s="119">
        <f>IFERROR(VLOOKUP(C78,'4SSH'!$K$93:$M$134,3,FALSE),0)</f>
        <v>0</v>
      </c>
      <c r="I78" s="120">
        <f>IFERROR(VLOOKUP(C78,'4SSH'!$O$93:$Q$134,3,FALSE),0)</f>
        <v>0</v>
      </c>
      <c r="J78" s="158">
        <f>IFERROR(VLOOKUP(C78,'4SSH'!$S$93:$U$134,3,FALSE),0)</f>
        <v>0</v>
      </c>
      <c r="K78" s="158">
        <f>IFERROR(VLOOKUP(C78,'4SSH'!$W$93:$Y$134,3,FALSE),0)</f>
        <v>0</v>
      </c>
      <c r="L78" s="99"/>
      <c r="M78" s="99"/>
      <c r="N78" s="99"/>
      <c r="O78" s="99"/>
    </row>
    <row r="79" spans="1:15" ht="15" customHeight="1">
      <c r="A79" s="94"/>
      <c r="B79" s="131">
        <f>'4SSH'!B16</f>
        <v>0</v>
      </c>
      <c r="C79" s="94">
        <f>'4SSH'!C16</f>
        <v>0</v>
      </c>
      <c r="D79" s="132">
        <f t="shared" si="2"/>
        <v>0</v>
      </c>
      <c r="E79" s="157">
        <f t="shared" si="3"/>
        <v>0</v>
      </c>
      <c r="F79" s="119">
        <f>IFERROR(VLOOKUP(C79,'4SSH'!$C$93:$E$134,3,FALSE),0)</f>
        <v>0</v>
      </c>
      <c r="G79" s="119">
        <f>IFERROR(VLOOKUP(C79,'4SSH'!$G$93:$I$134,3,FALSE),0)</f>
        <v>0</v>
      </c>
      <c r="H79" s="119">
        <f>IFERROR(VLOOKUP(C79,'4SSH'!$K$93:$M$134,3,FALSE),0)</f>
        <v>0</v>
      </c>
      <c r="I79" s="120">
        <f>IFERROR(VLOOKUP(C79,'4SSH'!$O$93:$Q$134,3,FALSE),0)</f>
        <v>0</v>
      </c>
      <c r="J79" s="158">
        <f>IFERROR(VLOOKUP(C79,'4SSH'!$S$93:$U$134,3,FALSE),0)</f>
        <v>0</v>
      </c>
      <c r="K79" s="158">
        <f>IFERROR(VLOOKUP(C79,'4SSH'!$W$93:$Y$134,3,FALSE),0)</f>
        <v>0</v>
      </c>
      <c r="L79" s="99"/>
      <c r="M79" s="99"/>
      <c r="N79" s="99"/>
      <c r="O79" s="99"/>
    </row>
    <row r="80" spans="1:15" ht="15" customHeight="1">
      <c r="A80" s="94"/>
      <c r="B80" s="131">
        <f>'4SSH'!B17</f>
        <v>0</v>
      </c>
      <c r="C80" s="94">
        <f>'4SSH'!C17</f>
        <v>0</v>
      </c>
      <c r="D80" s="132">
        <f t="shared" si="2"/>
        <v>0</v>
      </c>
      <c r="E80" s="157">
        <f t="shared" si="3"/>
        <v>0</v>
      </c>
      <c r="F80" s="119">
        <f>IFERROR(VLOOKUP(C80,'4SSH'!$C$93:$E$134,3,FALSE),0)</f>
        <v>0</v>
      </c>
      <c r="G80" s="119">
        <f>IFERROR(VLOOKUP(C80,'4SSH'!$G$93:$I$134,3,FALSE),0)</f>
        <v>0</v>
      </c>
      <c r="H80" s="119">
        <f>IFERROR(VLOOKUP(C80,'4SSH'!$K$93:$M$134,3,FALSE),0)</f>
        <v>0</v>
      </c>
      <c r="I80" s="120">
        <f>IFERROR(VLOOKUP(C80,'4SSH'!$O$93:$Q$134,3,FALSE),0)</f>
        <v>0</v>
      </c>
      <c r="J80" s="158">
        <f>IFERROR(VLOOKUP(C80,'4SSH'!$S$93:$U$134,3,FALSE),0)</f>
        <v>0</v>
      </c>
      <c r="K80" s="158">
        <f>IFERROR(VLOOKUP(C80,'4SSH'!$W$93:$Y$134,3,FALSE),0)</f>
        <v>0</v>
      </c>
      <c r="L80" s="99"/>
      <c r="M80" s="99"/>
      <c r="N80" s="99"/>
      <c r="O80" s="99"/>
    </row>
    <row r="81" spans="1:15" ht="15" customHeight="1">
      <c r="A81" s="94"/>
      <c r="B81" s="131">
        <f>'4SSH'!B18</f>
        <v>0</v>
      </c>
      <c r="C81" s="94">
        <f>'4SSH'!C18</f>
        <v>0</v>
      </c>
      <c r="D81" s="132">
        <f t="shared" si="2"/>
        <v>0</v>
      </c>
      <c r="E81" s="157">
        <f t="shared" si="3"/>
        <v>0</v>
      </c>
      <c r="F81" s="119">
        <f>IFERROR(VLOOKUP(C81,'4SSH'!$C$93:$E$134,3,FALSE),0)</f>
        <v>0</v>
      </c>
      <c r="G81" s="119">
        <f>IFERROR(VLOOKUP(C81,'4SSH'!$G$93:$I$134,3,FALSE),0)</f>
        <v>0</v>
      </c>
      <c r="H81" s="119">
        <f>IFERROR(VLOOKUP(C81,'4SSH'!$K$93:$M$134,3,FALSE),0)</f>
        <v>0</v>
      </c>
      <c r="I81" s="120">
        <f>IFERROR(VLOOKUP(C81,'4SSH'!$O$93:$Q$134,3,FALSE),0)</f>
        <v>0</v>
      </c>
      <c r="J81" s="158">
        <f>IFERROR(VLOOKUP(C81,'4SSH'!$S$93:$U$134,3,FALSE),0)</f>
        <v>0</v>
      </c>
      <c r="K81" s="158">
        <f>IFERROR(VLOOKUP(C81,'4SSH'!$W$93:$Y$134,3,FALSE),0)</f>
        <v>0</v>
      </c>
      <c r="L81" s="99"/>
      <c r="M81" s="99"/>
      <c r="N81" s="99"/>
      <c r="O81" s="99"/>
    </row>
    <row r="82" spans="1:15" ht="15" customHeight="1">
      <c r="A82" s="94"/>
      <c r="B82" s="131">
        <f>'4SSH'!B19</f>
        <v>0</v>
      </c>
      <c r="C82" s="94">
        <f>'4SSH'!C19</f>
        <v>0</v>
      </c>
      <c r="D82" s="132">
        <f t="shared" si="2"/>
        <v>0</v>
      </c>
      <c r="E82" s="157">
        <f t="shared" si="3"/>
        <v>0</v>
      </c>
      <c r="F82" s="119">
        <f>IFERROR(VLOOKUP(C82,'4SSH'!$C$93:$E$134,3,FALSE),0)</f>
        <v>0</v>
      </c>
      <c r="G82" s="119">
        <f>IFERROR(VLOOKUP(C82,'4SSH'!$G$93:$I$134,3,FALSE),0)</f>
        <v>0</v>
      </c>
      <c r="H82" s="119">
        <f>IFERROR(VLOOKUP(C82,'4SSH'!$K$93:$M$134,3,FALSE),0)</f>
        <v>0</v>
      </c>
      <c r="I82" s="120">
        <f>IFERROR(VLOOKUP(C82,'4SSH'!$O$93:$Q$134,3,FALSE),0)</f>
        <v>0</v>
      </c>
      <c r="J82" s="158">
        <f>IFERROR(VLOOKUP(C82,'4SSH'!$S$93:$U$134,3,FALSE),0)</f>
        <v>0</v>
      </c>
      <c r="K82" s="158">
        <f>IFERROR(VLOOKUP(C82,'4SSH'!$W$93:$Y$134,3,FALSE),0)</f>
        <v>0</v>
      </c>
      <c r="L82" s="99"/>
      <c r="M82" s="99"/>
      <c r="N82" s="99"/>
      <c r="O82" s="99"/>
    </row>
    <row r="83" spans="1:15" ht="15" customHeight="1">
      <c r="A83" s="94"/>
      <c r="B83" s="131">
        <f>'4SSH'!B20</f>
        <v>0</v>
      </c>
      <c r="C83" s="94">
        <f>'4SSH'!C20</f>
        <v>0</v>
      </c>
      <c r="D83" s="132">
        <f t="shared" si="2"/>
        <v>0</v>
      </c>
      <c r="E83" s="157">
        <f t="shared" si="3"/>
        <v>0</v>
      </c>
      <c r="F83" s="119">
        <f>IFERROR(VLOOKUP(C83,'4SSH'!$C$93:$E$134,3,FALSE),0)</f>
        <v>0</v>
      </c>
      <c r="G83" s="119">
        <f>IFERROR(VLOOKUP(C83,'4SSH'!$G$93:$I$134,3,FALSE),0)</f>
        <v>0</v>
      </c>
      <c r="H83" s="119">
        <f>IFERROR(VLOOKUP(C83,'4SSH'!$K$93:$M$134,3,FALSE),0)</f>
        <v>0</v>
      </c>
      <c r="I83" s="120">
        <f>IFERROR(VLOOKUP(C83,'4SSH'!$O$93:$Q$134,3,FALSE),0)</f>
        <v>0</v>
      </c>
      <c r="J83" s="158">
        <f>IFERROR(VLOOKUP(C83,'4SSH'!$S$93:$U$134,3,FALSE),0)</f>
        <v>0</v>
      </c>
      <c r="K83" s="158">
        <f>IFERROR(VLOOKUP(C83,'4SSH'!$W$93:$Y$134,3,FALSE),0)</f>
        <v>0</v>
      </c>
      <c r="L83" s="99"/>
      <c r="M83" s="99"/>
      <c r="N83" s="99"/>
      <c r="O83" s="99"/>
    </row>
    <row r="84" spans="1:15" ht="15" customHeight="1">
      <c r="A84" s="94"/>
      <c r="B84" s="131">
        <f>'4SSH'!B21</f>
        <v>0</v>
      </c>
      <c r="C84" s="94">
        <f>'4SSH'!C21</f>
        <v>0</v>
      </c>
      <c r="D84" s="132">
        <f t="shared" si="2"/>
        <v>0</v>
      </c>
      <c r="E84" s="157">
        <f t="shared" si="3"/>
        <v>0</v>
      </c>
      <c r="F84" s="119">
        <f>IFERROR(VLOOKUP(C84,'4SSH'!$C$93:$E$134,3,FALSE),0)</f>
        <v>0</v>
      </c>
      <c r="G84" s="119">
        <f>IFERROR(VLOOKUP(C84,'4SSH'!$G$93:$I$134,3,FALSE),0)</f>
        <v>0</v>
      </c>
      <c r="H84" s="119">
        <f>IFERROR(VLOOKUP(C84,'4SSH'!$K$93:$M$134,3,FALSE),0)</f>
        <v>0</v>
      </c>
      <c r="I84" s="120">
        <f>IFERROR(VLOOKUP(C84,'4SSH'!$O$93:$Q$134,3,FALSE),0)</f>
        <v>0</v>
      </c>
      <c r="J84" s="158">
        <f>IFERROR(VLOOKUP(C84,'4SSH'!$S$93:$U$134,3,FALSE),0)</f>
        <v>0</v>
      </c>
      <c r="K84" s="158">
        <f>IFERROR(VLOOKUP(C84,'4SSH'!$W$93:$Y$134,3,FALSE),0)</f>
        <v>0</v>
      </c>
      <c r="L84" s="99"/>
      <c r="M84" s="99"/>
      <c r="N84" s="99"/>
      <c r="O84" s="99"/>
    </row>
    <row r="85" spans="1:15" ht="15" customHeight="1">
      <c r="A85" s="94"/>
      <c r="B85" s="131">
        <f>'4SSH'!B22</f>
        <v>0</v>
      </c>
      <c r="C85" s="94">
        <f>'4SSH'!C22</f>
        <v>0</v>
      </c>
      <c r="D85" s="132">
        <f t="shared" si="2"/>
        <v>0</v>
      </c>
      <c r="E85" s="157">
        <f t="shared" si="3"/>
        <v>0</v>
      </c>
      <c r="F85" s="119">
        <f>IFERROR(VLOOKUP(C85,'4SSH'!$C$93:$E$134,3,FALSE),0)</f>
        <v>0</v>
      </c>
      <c r="G85" s="119">
        <f>IFERROR(VLOOKUP(C85,'4SSH'!$G$93:$I$134,3,FALSE),0)</f>
        <v>0</v>
      </c>
      <c r="H85" s="119">
        <f>IFERROR(VLOOKUP(C85,'4SSH'!$K$93:$M$134,3,FALSE),0)</f>
        <v>0</v>
      </c>
      <c r="I85" s="120">
        <f>IFERROR(VLOOKUP(C85,'4SSH'!$O$93:$Q$134,3,FALSE),0)</f>
        <v>0</v>
      </c>
      <c r="J85" s="158">
        <f>IFERROR(VLOOKUP(C85,'4SSH'!$S$93:$U$134,3,FALSE),0)</f>
        <v>0</v>
      </c>
      <c r="K85" s="158">
        <f>IFERROR(VLOOKUP(C85,'4SSH'!$W$93:$Y$134,3,FALSE),0)</f>
        <v>0</v>
      </c>
      <c r="L85" s="99"/>
      <c r="M85" s="99"/>
      <c r="N85" s="99"/>
      <c r="O85" s="99"/>
    </row>
    <row r="86" spans="1:15" ht="15" customHeight="1">
      <c r="A86" s="94"/>
      <c r="B86" s="131">
        <f>'4SSH'!B23</f>
        <v>0</v>
      </c>
      <c r="C86" s="94">
        <f>'4SSH'!C23</f>
        <v>0</v>
      </c>
      <c r="D86" s="132">
        <f t="shared" si="2"/>
        <v>0</v>
      </c>
      <c r="E86" s="157">
        <f t="shared" si="3"/>
        <v>0</v>
      </c>
      <c r="F86" s="119">
        <f>IFERROR(VLOOKUP(C86,'4SSH'!$C$93:$E$134,3,FALSE),0)</f>
        <v>0</v>
      </c>
      <c r="G86" s="119">
        <f>IFERROR(VLOOKUP(C86,'4SSH'!$G$93:$I$134,3,FALSE),0)</f>
        <v>0</v>
      </c>
      <c r="H86" s="119">
        <f>IFERROR(VLOOKUP(C86,'4SSH'!$K$93:$M$134,3,FALSE),0)</f>
        <v>0</v>
      </c>
      <c r="I86" s="120">
        <f>IFERROR(VLOOKUP(C86,'4SSH'!$O$93:$Q$134,3,FALSE),0)</f>
        <v>0</v>
      </c>
      <c r="J86" s="158">
        <f>IFERROR(VLOOKUP(C86,'4SSH'!$S$93:$U$134,3,FALSE),0)</f>
        <v>0</v>
      </c>
      <c r="K86" s="158">
        <f>IFERROR(VLOOKUP(C86,'4SSH'!$W$93:$Y$134,3,FALSE),0)</f>
        <v>0</v>
      </c>
      <c r="L86" s="99"/>
      <c r="M86" s="99"/>
      <c r="N86" s="99"/>
      <c r="O86" s="99"/>
    </row>
    <row r="87" spans="1:15" ht="15" customHeight="1">
      <c r="A87" s="94"/>
      <c r="B87" s="131">
        <f>'4SSH'!B24</f>
        <v>0</v>
      </c>
      <c r="C87" s="94">
        <f>'4SSH'!C24</f>
        <v>0</v>
      </c>
      <c r="D87" s="132">
        <f t="shared" si="2"/>
        <v>0</v>
      </c>
      <c r="E87" s="157">
        <f t="shared" si="3"/>
        <v>0</v>
      </c>
      <c r="F87" s="119">
        <f>IFERROR(VLOOKUP(C87,'4SSH'!$C$93:$E$134,3,FALSE),0)</f>
        <v>0</v>
      </c>
      <c r="G87" s="119">
        <f>IFERROR(VLOOKUP(C87,'4SSH'!$G$93:$I$134,3,FALSE),0)</f>
        <v>0</v>
      </c>
      <c r="H87" s="119">
        <f>IFERROR(VLOOKUP(C87,'4SSH'!$K$93:$M$134,3,FALSE),0)</f>
        <v>0</v>
      </c>
      <c r="I87" s="120">
        <f>IFERROR(VLOOKUP(C87,'4SSH'!$O$93:$Q$134,3,FALSE),0)</f>
        <v>0</v>
      </c>
      <c r="J87" s="158">
        <f>IFERROR(VLOOKUP(C87,'4SSH'!$S$93:$U$134,3,FALSE),0)</f>
        <v>0</v>
      </c>
      <c r="K87" s="158">
        <f>IFERROR(VLOOKUP(C87,'4SSH'!$W$93:$Y$134,3,FALSE),0)</f>
        <v>0</v>
      </c>
      <c r="L87" s="99"/>
      <c r="M87" s="99"/>
      <c r="N87" s="99"/>
      <c r="O87" s="99"/>
    </row>
    <row r="88" spans="1:15" ht="15" customHeight="1">
      <c r="A88" s="94"/>
      <c r="B88" s="131">
        <f>'4SSH'!B25</f>
        <v>0</v>
      </c>
      <c r="C88" s="94">
        <f>'4SSH'!C25</f>
        <v>0</v>
      </c>
      <c r="D88" s="132">
        <f t="shared" si="2"/>
        <v>0</v>
      </c>
      <c r="E88" s="157">
        <f t="shared" si="3"/>
        <v>0</v>
      </c>
      <c r="F88" s="119">
        <f>IFERROR(VLOOKUP(C88,'4SSH'!$C$93:$E$134,3,FALSE),0)</f>
        <v>0</v>
      </c>
      <c r="G88" s="119">
        <f>IFERROR(VLOOKUP(C88,'4SSH'!$G$93:$I$134,3,FALSE),0)</f>
        <v>0</v>
      </c>
      <c r="H88" s="119">
        <f>IFERROR(VLOOKUP(C88,'4SSH'!$K$93:$M$134,3,FALSE),0)</f>
        <v>0</v>
      </c>
      <c r="I88" s="120">
        <f>IFERROR(VLOOKUP(C88,'4SSH'!$O$93:$Q$134,3,FALSE),0)</f>
        <v>0</v>
      </c>
      <c r="J88" s="158">
        <f>IFERROR(VLOOKUP(C88,'4SSH'!$S$93:$U$134,3,FALSE),0)</f>
        <v>0</v>
      </c>
      <c r="K88" s="158">
        <f>IFERROR(VLOOKUP(C88,'4SSH'!$W$93:$Y$134,3,FALSE),0)</f>
        <v>0</v>
      </c>
      <c r="L88" s="99"/>
      <c r="M88" s="99"/>
      <c r="N88" s="99"/>
      <c r="O88" s="99"/>
    </row>
    <row r="89" spans="1:15" ht="15" customHeight="1">
      <c r="A89" s="94"/>
      <c r="B89" s="131">
        <f>'4SSH'!B26</f>
        <v>0</v>
      </c>
      <c r="C89" s="94">
        <f>'4SSH'!C26</f>
        <v>0</v>
      </c>
      <c r="D89" s="132">
        <f t="shared" si="2"/>
        <v>0</v>
      </c>
      <c r="E89" s="157">
        <f t="shared" si="3"/>
        <v>0</v>
      </c>
      <c r="F89" s="119">
        <f>IFERROR(VLOOKUP(C89,'4SSH'!$C$93:$E$134,3,FALSE),0)</f>
        <v>0</v>
      </c>
      <c r="G89" s="119">
        <f>IFERROR(VLOOKUP(C89,'4SSH'!$G$93:$I$134,3,FALSE),0)</f>
        <v>0</v>
      </c>
      <c r="H89" s="119">
        <f>IFERROR(VLOOKUP(C89,'4SSH'!$K$93:$M$134,3,FALSE),0)</f>
        <v>0</v>
      </c>
      <c r="I89" s="120">
        <f>IFERROR(VLOOKUP(C89,'4SSH'!$O$93:$Q$134,3,FALSE),0)</f>
        <v>0</v>
      </c>
      <c r="J89" s="158">
        <f>IFERROR(VLOOKUP(C89,'4SSH'!$S$93:$U$134,3,FALSE),0)</f>
        <v>0</v>
      </c>
      <c r="K89" s="158">
        <f>IFERROR(VLOOKUP(C89,'4SSH'!$W$93:$Y$134,3,FALSE),0)</f>
        <v>0</v>
      </c>
      <c r="L89" s="99"/>
      <c r="M89" s="99"/>
      <c r="N89" s="99"/>
      <c r="O89" s="99"/>
    </row>
    <row r="90" spans="1:15" ht="15" customHeight="1">
      <c r="A90" s="94"/>
      <c r="B90" s="131">
        <f>'4SSH'!B27</f>
        <v>0</v>
      </c>
      <c r="C90" s="94">
        <f>'4SSH'!C27</f>
        <v>0</v>
      </c>
      <c r="D90" s="132">
        <f t="shared" si="2"/>
        <v>0</v>
      </c>
      <c r="E90" s="157">
        <f t="shared" si="3"/>
        <v>0</v>
      </c>
      <c r="F90" s="119">
        <f>IFERROR(VLOOKUP(C90,'4SSH'!$C$93:$E$134,3,FALSE),0)</f>
        <v>0</v>
      </c>
      <c r="G90" s="119">
        <f>IFERROR(VLOOKUP(C90,'4SSH'!$G$93:$I$134,3,FALSE),0)</f>
        <v>0</v>
      </c>
      <c r="H90" s="119">
        <f>IFERROR(VLOOKUP(C90,'4SSH'!$K$93:$M$134,3,FALSE),0)</f>
        <v>0</v>
      </c>
      <c r="I90" s="120">
        <f>IFERROR(VLOOKUP(C90,'4SSH'!$O$93:$Q$134,3,FALSE),0)</f>
        <v>0</v>
      </c>
      <c r="J90" s="158">
        <f>IFERROR(VLOOKUP(C90,'4SSH'!$S$93:$U$134,3,FALSE),0)</f>
        <v>0</v>
      </c>
      <c r="K90" s="158">
        <f>IFERROR(VLOOKUP(C90,'4SSH'!$W$93:$Y$134,3,FALSE),0)</f>
        <v>0</v>
      </c>
      <c r="L90" s="99"/>
      <c r="M90" s="99"/>
      <c r="N90" s="99"/>
      <c r="O90" s="99"/>
    </row>
    <row r="91" spans="1:15" ht="15" customHeight="1">
      <c r="A91" s="94"/>
      <c r="B91" s="131">
        <f>'4SSH'!B28</f>
        <v>0</v>
      </c>
      <c r="C91" s="94">
        <f>'4SSH'!C28</f>
        <v>0</v>
      </c>
      <c r="D91" s="132">
        <f t="shared" si="2"/>
        <v>0</v>
      </c>
      <c r="E91" s="157">
        <f t="shared" si="3"/>
        <v>0</v>
      </c>
      <c r="F91" s="119">
        <f>IFERROR(VLOOKUP(C91,'4SSH'!$C$93:$E$134,3,FALSE),0)</f>
        <v>0</v>
      </c>
      <c r="G91" s="119">
        <f>IFERROR(VLOOKUP(C91,'4SSH'!$G$93:$I$134,3,FALSE),0)</f>
        <v>0</v>
      </c>
      <c r="H91" s="119">
        <f>IFERROR(VLOOKUP(C91,'4SSH'!$K$93:$M$134,3,FALSE),0)</f>
        <v>0</v>
      </c>
      <c r="I91" s="120">
        <f>IFERROR(VLOOKUP(C91,'4SSH'!$O$93:$Q$134,3,FALSE),0)</f>
        <v>0</v>
      </c>
      <c r="J91" s="158">
        <f>IFERROR(VLOOKUP(C91,'4SSH'!$S$93:$U$134,3,FALSE),0)</f>
        <v>0</v>
      </c>
      <c r="K91" s="158">
        <f>IFERROR(VLOOKUP(C91,'4SSH'!$W$93:$Y$134,3,FALSE),0)</f>
        <v>0</v>
      </c>
      <c r="L91" s="99"/>
      <c r="M91" s="99"/>
      <c r="N91" s="99"/>
      <c r="O91" s="99"/>
    </row>
    <row r="92" spans="1:15" ht="15" customHeight="1">
      <c r="A92" s="94"/>
      <c r="B92" s="131">
        <f>'4SSH'!B29</f>
        <v>0</v>
      </c>
      <c r="C92" s="94">
        <f>'4SSH'!C29</f>
        <v>0</v>
      </c>
      <c r="D92" s="132">
        <f t="shared" si="2"/>
        <v>0</v>
      </c>
      <c r="E92" s="157">
        <f t="shared" si="3"/>
        <v>0</v>
      </c>
      <c r="F92" s="119">
        <f>IFERROR(VLOOKUP(C92,'4SSH'!$C$93:$E$134,3,FALSE),0)</f>
        <v>0</v>
      </c>
      <c r="G92" s="119">
        <f>IFERROR(VLOOKUP(C92,'4SSH'!$G$93:$I$134,3,FALSE),0)</f>
        <v>0</v>
      </c>
      <c r="H92" s="119">
        <f>IFERROR(VLOOKUP(C92,'4SSH'!$K$93:$M$134,3,FALSE),0)</f>
        <v>0</v>
      </c>
      <c r="I92" s="120">
        <f>IFERROR(VLOOKUP(C92,'4SSH'!$O$93:$Q$134,3,FALSE),0)</f>
        <v>0</v>
      </c>
      <c r="J92" s="158">
        <f>IFERROR(VLOOKUP(C92,'4SSH'!$S$93:$U$134,3,FALSE),0)</f>
        <v>0</v>
      </c>
      <c r="K92" s="158">
        <f>IFERROR(VLOOKUP(C92,'4SSH'!$W$93:$Y$134,3,FALSE),0)</f>
        <v>0</v>
      </c>
      <c r="L92" s="99"/>
      <c r="M92" s="99"/>
      <c r="N92" s="99"/>
      <c r="O92" s="99"/>
    </row>
    <row r="93" spans="1:15" ht="15" customHeight="1">
      <c r="A93" s="94"/>
      <c r="B93" s="131">
        <f>'4SSH'!B30</f>
        <v>0</v>
      </c>
      <c r="C93" s="94">
        <f>'4SSH'!C30</f>
        <v>0</v>
      </c>
      <c r="D93" s="132">
        <f t="shared" si="2"/>
        <v>0</v>
      </c>
      <c r="E93" s="157">
        <f t="shared" si="3"/>
        <v>0</v>
      </c>
      <c r="F93" s="119">
        <f>IFERROR(VLOOKUP(C93,'4SSH'!$C$93:$E$134,3,FALSE),0)</f>
        <v>0</v>
      </c>
      <c r="G93" s="119">
        <f>IFERROR(VLOOKUP(C93,'4SSH'!$G$93:$I$134,3,FALSE),0)</f>
        <v>0</v>
      </c>
      <c r="H93" s="119">
        <f>IFERROR(VLOOKUP(C93,'4SSH'!$K$93:$M$134,3,FALSE),0)</f>
        <v>0</v>
      </c>
      <c r="I93" s="120">
        <f>IFERROR(VLOOKUP(C93,'4SSH'!$O$93:$Q$134,3,FALSE),0)</f>
        <v>0</v>
      </c>
      <c r="J93" s="158">
        <f>IFERROR(VLOOKUP(C93,'4SSH'!$S$93:$U$134,3,FALSE),0)</f>
        <v>0</v>
      </c>
      <c r="K93" s="158">
        <f>IFERROR(VLOOKUP(C93,'4SSH'!$W$93:$Y$134,3,FALSE),0)</f>
        <v>0</v>
      </c>
      <c r="L93" s="99"/>
      <c r="M93" s="99"/>
      <c r="N93" s="99"/>
      <c r="O93" s="99"/>
    </row>
    <row r="94" spans="1:15" ht="15" customHeight="1">
      <c r="A94" s="94"/>
      <c r="B94" s="131">
        <f>'4SSH'!B31</f>
        <v>0</v>
      </c>
      <c r="C94" s="94">
        <f>'4SSH'!C31</f>
        <v>0</v>
      </c>
      <c r="D94" s="132">
        <f t="shared" si="2"/>
        <v>0</v>
      </c>
      <c r="E94" s="157">
        <f t="shared" si="3"/>
        <v>0</v>
      </c>
      <c r="F94" s="119">
        <f>IFERROR(VLOOKUP(C94,'4SSH'!$C$93:$E$134,3,FALSE),0)</f>
        <v>0</v>
      </c>
      <c r="G94" s="119">
        <f>IFERROR(VLOOKUP(C94,'4SSH'!$G$93:$I$134,3,FALSE),0)</f>
        <v>0</v>
      </c>
      <c r="H94" s="119">
        <f>IFERROR(VLOOKUP(C94,'4SSH'!$K$93:$M$134,3,FALSE),0)</f>
        <v>0</v>
      </c>
      <c r="I94" s="120">
        <f>IFERROR(VLOOKUP(C94,'4SSH'!$O$93:$Q$134,3,FALSE),0)</f>
        <v>0</v>
      </c>
      <c r="J94" s="158">
        <f>IFERROR(VLOOKUP(C94,'4SSH'!$S$93:$U$134,3,FALSE),0)</f>
        <v>0</v>
      </c>
      <c r="K94" s="158">
        <f>IFERROR(VLOOKUP(C94,'4SSH'!$W$93:$Y$134,3,FALSE),0)</f>
        <v>0</v>
      </c>
      <c r="L94" s="99"/>
      <c r="M94" s="99"/>
      <c r="N94" s="99"/>
      <c r="O94" s="99"/>
    </row>
    <row r="95" spans="1:15" ht="15" customHeight="1">
      <c r="A95" s="94"/>
      <c r="B95" s="131">
        <f>'4SSH'!B32</f>
        <v>0</v>
      </c>
      <c r="C95" s="94">
        <f>'4SSH'!C32</f>
        <v>0</v>
      </c>
      <c r="D95" s="132">
        <f t="shared" si="2"/>
        <v>0</v>
      </c>
      <c r="E95" s="157">
        <f t="shared" si="3"/>
        <v>0</v>
      </c>
      <c r="F95" s="119">
        <f>IFERROR(VLOOKUP(C95,'4SSH'!$C$93:$E$134,3,FALSE),0)</f>
        <v>0</v>
      </c>
      <c r="G95" s="119">
        <f>IFERROR(VLOOKUP(C95,'4SSH'!$G$93:$I$134,3,FALSE),0)</f>
        <v>0</v>
      </c>
      <c r="H95" s="119">
        <f>IFERROR(VLOOKUP(C95,'4SSH'!$K$93:$M$134,3,FALSE),0)</f>
        <v>0</v>
      </c>
      <c r="I95" s="120">
        <f>IFERROR(VLOOKUP(C95,'4SSH'!$O$93:$Q$134,3,FALSE),0)</f>
        <v>0</v>
      </c>
      <c r="J95" s="158">
        <f>IFERROR(VLOOKUP(C95,'4SSH'!$S$93:$U$134,3,FALSE),0)</f>
        <v>0</v>
      </c>
      <c r="K95" s="158">
        <f>IFERROR(VLOOKUP(C95,'4SSH'!$W$93:$Y$134,3,FALSE),0)</f>
        <v>0</v>
      </c>
      <c r="L95" s="99"/>
      <c r="M95" s="99"/>
      <c r="N95" s="99"/>
      <c r="O95" s="99"/>
    </row>
    <row r="96" spans="1:15" ht="15" customHeight="1">
      <c r="A96" s="94"/>
      <c r="B96" s="131">
        <f>'4SSH'!B33</f>
        <v>0</v>
      </c>
      <c r="C96" s="94">
        <f>'4SSH'!C33</f>
        <v>0</v>
      </c>
      <c r="D96" s="132">
        <f t="shared" si="2"/>
        <v>0</v>
      </c>
      <c r="E96" s="157">
        <f t="shared" si="3"/>
        <v>0</v>
      </c>
      <c r="F96" s="119">
        <f>IFERROR(VLOOKUP(C96,'4SSH'!$C$93:$E$134,3,FALSE),0)</f>
        <v>0</v>
      </c>
      <c r="G96" s="119">
        <f>IFERROR(VLOOKUP(C96,'4SSH'!$G$93:$I$134,3,FALSE),0)</f>
        <v>0</v>
      </c>
      <c r="H96" s="119">
        <f>IFERROR(VLOOKUP(C96,'4SSH'!$K$93:$M$134,3,FALSE),0)</f>
        <v>0</v>
      </c>
      <c r="I96" s="120">
        <f>IFERROR(VLOOKUP(C96,'4SSH'!$O$93:$Q$134,3,FALSE),0)</f>
        <v>0</v>
      </c>
      <c r="J96" s="158">
        <f>IFERROR(VLOOKUP(C96,'4SSH'!$S$93:$U$134,3,FALSE),0)</f>
        <v>0</v>
      </c>
      <c r="K96" s="158">
        <f>IFERROR(VLOOKUP(C96,'4SSH'!$W$93:$Y$134,3,FALSE),0)</f>
        <v>0</v>
      </c>
      <c r="L96" s="99"/>
      <c r="M96" s="99"/>
      <c r="N96" s="99"/>
      <c r="O96" s="99"/>
    </row>
    <row r="97" spans="1:15" ht="15" customHeight="1">
      <c r="A97" s="94"/>
      <c r="B97" s="131">
        <f>'4SSH'!B34</f>
        <v>0</v>
      </c>
      <c r="C97" s="94">
        <f>'4SSH'!C34</f>
        <v>0</v>
      </c>
      <c r="D97" s="132">
        <f t="shared" si="2"/>
        <v>0</v>
      </c>
      <c r="E97" s="157">
        <f t="shared" si="3"/>
        <v>0</v>
      </c>
      <c r="F97" s="119">
        <f>IFERROR(VLOOKUP(C97,'4SSH'!$C$93:$E$134,3,FALSE),0)</f>
        <v>0</v>
      </c>
      <c r="G97" s="119">
        <f>IFERROR(VLOOKUP(C97,'4SSH'!$G$93:$I$134,3,FALSE),0)</f>
        <v>0</v>
      </c>
      <c r="H97" s="119">
        <f>IFERROR(VLOOKUP(C97,'4SSH'!$K$93:$M$134,3,FALSE),0)</f>
        <v>0</v>
      </c>
      <c r="I97" s="120">
        <f>IFERROR(VLOOKUP(C97,'4SSH'!$O$93:$Q$134,3,FALSE),0)</f>
        <v>0</v>
      </c>
      <c r="J97" s="158">
        <f>IFERROR(VLOOKUP(C97,'4SSH'!$S$93:$U$134,3,FALSE),0)</f>
        <v>0</v>
      </c>
      <c r="K97" s="158">
        <f>IFERROR(VLOOKUP(C97,'4SSH'!$W$93:$Y$134,3,FALSE),0)</f>
        <v>0</v>
      </c>
      <c r="L97" s="99"/>
      <c r="M97" s="99"/>
      <c r="N97" s="99"/>
      <c r="O97" s="99"/>
    </row>
    <row r="98" spans="1:15" ht="15" customHeight="1">
      <c r="A98" s="94"/>
      <c r="B98" s="131">
        <f>'4SSH'!B35</f>
        <v>0</v>
      </c>
      <c r="C98" s="94">
        <f>'4SSH'!C35</f>
        <v>0</v>
      </c>
      <c r="D98" s="132">
        <f t="shared" si="2"/>
        <v>0</v>
      </c>
      <c r="E98" s="157">
        <f t="shared" si="3"/>
        <v>0</v>
      </c>
      <c r="F98" s="119">
        <f>IFERROR(VLOOKUP(C98,'4SSH'!$C$93:$E$134,3,FALSE),0)</f>
        <v>0</v>
      </c>
      <c r="G98" s="119">
        <f>IFERROR(VLOOKUP(C98,'4SSH'!$G$93:$I$134,3,FALSE),0)</f>
        <v>0</v>
      </c>
      <c r="H98" s="119">
        <f>IFERROR(VLOOKUP(C98,'4SSH'!$K$93:$M$134,3,FALSE),0)</f>
        <v>0</v>
      </c>
      <c r="I98" s="120">
        <f>IFERROR(VLOOKUP(C98,'4SSH'!$O$93:$Q$134,3,FALSE),0)</f>
        <v>0</v>
      </c>
      <c r="J98" s="158">
        <f>IFERROR(VLOOKUP(C98,'4SSH'!$S$93:$U$134,3,FALSE),0)</f>
        <v>0</v>
      </c>
      <c r="K98" s="158">
        <f>IFERROR(VLOOKUP(C98,'4SSH'!$W$93:$Y$134,3,FALSE),0)</f>
        <v>0</v>
      </c>
      <c r="L98" s="99"/>
      <c r="M98" s="99"/>
      <c r="N98" s="99"/>
      <c r="O98" s="99"/>
    </row>
    <row r="99" spans="1:15" ht="15" customHeight="1">
      <c r="A99" s="94"/>
      <c r="B99" s="131">
        <f>'4SSH'!B36</f>
        <v>0</v>
      </c>
      <c r="C99" s="94">
        <f>'4SSH'!C36</f>
        <v>0</v>
      </c>
      <c r="D99" s="132">
        <f t="shared" si="2"/>
        <v>0</v>
      </c>
      <c r="E99" s="157">
        <f t="shared" si="3"/>
        <v>0</v>
      </c>
      <c r="F99" s="119">
        <f>IFERROR(VLOOKUP(C99,'4SSH'!$C$93:$E$134,3,FALSE),0)</f>
        <v>0</v>
      </c>
      <c r="G99" s="119">
        <f>IFERROR(VLOOKUP(C99,'4SSH'!$G$93:$I$134,3,FALSE),0)</f>
        <v>0</v>
      </c>
      <c r="H99" s="119">
        <f>IFERROR(VLOOKUP(C99,'4SSH'!$K$93:$M$134,3,FALSE),0)</f>
        <v>0</v>
      </c>
      <c r="I99" s="120">
        <f>IFERROR(VLOOKUP(C99,'4SSH'!$O$93:$Q$134,3,FALSE),0)</f>
        <v>0</v>
      </c>
      <c r="J99" s="158">
        <f>IFERROR(VLOOKUP(C99,'4SSH'!$S$93:$U$134,3,FALSE),0)</f>
        <v>0</v>
      </c>
      <c r="K99" s="158">
        <f>IFERROR(VLOOKUP(C99,'4SSH'!$W$93:$Y$134,3,FALSE),0)</f>
        <v>0</v>
      </c>
      <c r="L99" s="99"/>
      <c r="M99" s="99"/>
      <c r="N99" s="99"/>
      <c r="O99" s="99"/>
    </row>
    <row r="100" spans="1:15" ht="15" customHeight="1">
      <c r="A100" s="94"/>
      <c r="B100" s="131">
        <f>'4SSH'!B37</f>
        <v>0</v>
      </c>
      <c r="C100" s="94">
        <f>'4SSH'!C37</f>
        <v>0</v>
      </c>
      <c r="D100" s="132">
        <f t="shared" si="2"/>
        <v>0</v>
      </c>
      <c r="E100" s="157">
        <f t="shared" si="3"/>
        <v>0</v>
      </c>
      <c r="F100" s="119">
        <f>IFERROR(VLOOKUP(C100,'4SSH'!$C$93:$E$134,3,FALSE),0)</f>
        <v>0</v>
      </c>
      <c r="G100" s="119">
        <f>IFERROR(VLOOKUP(C100,'4SSH'!$G$93:$I$134,3,FALSE),0)</f>
        <v>0</v>
      </c>
      <c r="H100" s="119">
        <f>IFERROR(VLOOKUP(C100,'4SSH'!$K$93:$M$134,3,FALSE),0)</f>
        <v>0</v>
      </c>
      <c r="I100" s="120">
        <f>IFERROR(VLOOKUP(C100,'4SSH'!$O$93:$Q$134,3,FALSE),0)</f>
        <v>0</v>
      </c>
      <c r="J100" s="158">
        <f>IFERROR(VLOOKUP(C100,'4SSH'!$S$93:$U$134,3,FALSE),0)</f>
        <v>0</v>
      </c>
      <c r="K100" s="158">
        <f>IFERROR(VLOOKUP(C100,'4SSH'!$W$93:$Y$134,3,FALSE),0)</f>
        <v>0</v>
      </c>
      <c r="L100" s="99"/>
      <c r="M100" s="99"/>
      <c r="N100" s="99"/>
      <c r="O100" s="99"/>
    </row>
    <row r="101" spans="1:15" ht="15" customHeight="1">
      <c r="A101" s="94"/>
      <c r="B101" s="131">
        <f>'4SSH'!B38</f>
        <v>0</v>
      </c>
      <c r="C101" s="94">
        <f>'4SSH'!C38</f>
        <v>0</v>
      </c>
      <c r="D101" s="132">
        <f t="shared" si="2"/>
        <v>0</v>
      </c>
      <c r="E101" s="157">
        <f t="shared" si="3"/>
        <v>0</v>
      </c>
      <c r="F101" s="119">
        <f>IFERROR(VLOOKUP(C101,'4SSH'!$C$93:$E$134,3,FALSE),0)</f>
        <v>0</v>
      </c>
      <c r="G101" s="119">
        <f>IFERROR(VLOOKUP(C101,'4SSH'!$G$93:$I$134,3,FALSE),0)</f>
        <v>0</v>
      </c>
      <c r="H101" s="119">
        <f>IFERROR(VLOOKUP(C101,'4SSH'!$K$93:$M$134,3,FALSE),0)</f>
        <v>0</v>
      </c>
      <c r="I101" s="120">
        <f>IFERROR(VLOOKUP(C101,'4SSH'!$O$93:$Q$134,3,FALSE),0)</f>
        <v>0</v>
      </c>
      <c r="J101" s="158">
        <f>IFERROR(VLOOKUP(C101,'4SSH'!$S$93:$U$134,3,FALSE),0)</f>
        <v>0</v>
      </c>
      <c r="K101" s="158">
        <f>IFERROR(VLOOKUP(C101,'4SSH'!$W$93:$Y$134,3,FALSE),0)</f>
        <v>0</v>
      </c>
      <c r="L101" s="99"/>
      <c r="M101" s="99"/>
      <c r="N101" s="99"/>
      <c r="O101" s="99"/>
    </row>
    <row r="102" spans="1:15" ht="15" customHeight="1">
      <c r="A102" s="94"/>
      <c r="B102" s="131">
        <f>'4SSH'!B39</f>
        <v>0</v>
      </c>
      <c r="C102" s="94">
        <f>'4SSH'!C39</f>
        <v>0</v>
      </c>
      <c r="D102" s="132">
        <f t="shared" si="2"/>
        <v>0</v>
      </c>
      <c r="E102" s="157">
        <f t="shared" si="3"/>
        <v>0</v>
      </c>
      <c r="F102" s="119">
        <f>IFERROR(VLOOKUP(C102,'4SSH'!$C$93:$E$134,3,FALSE),0)</f>
        <v>0</v>
      </c>
      <c r="G102" s="119">
        <f>IFERROR(VLOOKUP(C102,'4SSH'!$G$93:$I$134,3,FALSE),0)</f>
        <v>0</v>
      </c>
      <c r="H102" s="119">
        <f>IFERROR(VLOOKUP(C102,'4SSH'!$K$93:$M$134,3,FALSE),0)</f>
        <v>0</v>
      </c>
      <c r="I102" s="120">
        <f>IFERROR(VLOOKUP(C102,'4SSH'!$O$93:$Q$134,3,FALSE),0)</f>
        <v>0</v>
      </c>
      <c r="J102" s="158">
        <f>IFERROR(VLOOKUP(C102,'4SSH'!$S$93:$U$134,3,FALSE),0)</f>
        <v>0</v>
      </c>
      <c r="K102" s="158">
        <f>IFERROR(VLOOKUP(C102,'4SSH'!$W$93:$Y$134,3,FALSE),0)</f>
        <v>0</v>
      </c>
      <c r="L102" s="99"/>
      <c r="M102" s="99"/>
      <c r="N102" s="99"/>
      <c r="O102" s="99"/>
    </row>
    <row r="103" spans="1:15" ht="15" customHeight="1">
      <c r="A103" s="94"/>
      <c r="B103" s="131">
        <f>'4SSH'!B40</f>
        <v>0</v>
      </c>
      <c r="C103" s="94">
        <f>'4SSH'!C40</f>
        <v>0</v>
      </c>
      <c r="D103" s="132">
        <f t="shared" si="2"/>
        <v>0</v>
      </c>
      <c r="E103" s="157">
        <f t="shared" si="3"/>
        <v>0</v>
      </c>
      <c r="F103" s="119">
        <f>IFERROR(VLOOKUP(C103,'4SSH'!$C$93:$E$134,3,FALSE),0)</f>
        <v>0</v>
      </c>
      <c r="G103" s="119">
        <f>IFERROR(VLOOKUP(C103,'4SSH'!$G$93:$I$134,3,FALSE),0)</f>
        <v>0</v>
      </c>
      <c r="H103" s="119">
        <f>IFERROR(VLOOKUP(C103,'4SSH'!$K$93:$M$134,3,FALSE),0)</f>
        <v>0</v>
      </c>
      <c r="I103" s="120">
        <f>IFERROR(VLOOKUP(C103,'4SSH'!$O$93:$Q$134,3,FALSE),0)</f>
        <v>0</v>
      </c>
      <c r="J103" s="158">
        <f>IFERROR(VLOOKUP(C103,'4SSH'!$S$93:$U$134,3,FALSE),0)</f>
        <v>0</v>
      </c>
      <c r="K103" s="158">
        <f>IFERROR(VLOOKUP(C103,'4SSH'!$W$93:$Y$134,3,FALSE),0)</f>
        <v>0</v>
      </c>
      <c r="L103" s="99"/>
      <c r="M103" s="99"/>
      <c r="N103" s="99"/>
      <c r="O103" s="99"/>
    </row>
    <row r="104" spans="1:15" ht="15" customHeight="1">
      <c r="A104" s="94"/>
      <c r="B104" s="131">
        <f>'4SSH'!B41</f>
        <v>0</v>
      </c>
      <c r="C104" s="94">
        <f>'4SSH'!C41</f>
        <v>0</v>
      </c>
      <c r="D104" s="132">
        <f t="shared" si="2"/>
        <v>0</v>
      </c>
      <c r="E104" s="157">
        <f t="shared" si="3"/>
        <v>0</v>
      </c>
      <c r="F104" s="119">
        <f>IFERROR(VLOOKUP(C104,'4SSH'!$C$93:$E$134,3,FALSE),0)</f>
        <v>0</v>
      </c>
      <c r="G104" s="119">
        <f>IFERROR(VLOOKUP(C104,'4SSH'!$G$93:$I$134,3,FALSE),0)</f>
        <v>0</v>
      </c>
      <c r="H104" s="119">
        <f>IFERROR(VLOOKUP(C104,'4SSH'!$K$93:$M$134,3,FALSE),0)</f>
        <v>0</v>
      </c>
      <c r="I104" s="120">
        <f>IFERROR(VLOOKUP(C104,'4SSH'!$O$93:$Q$134,3,FALSE),0)</f>
        <v>0</v>
      </c>
      <c r="J104" s="158">
        <f>IFERROR(VLOOKUP(C104,'4SSH'!$S$93:$U$134,3,FALSE),0)</f>
        <v>0</v>
      </c>
      <c r="K104" s="158">
        <f>IFERROR(VLOOKUP(C104,'4SSH'!$W$93:$Y$134,3,FALSE),0)</f>
        <v>0</v>
      </c>
      <c r="L104" s="99"/>
      <c r="M104" s="99"/>
      <c r="N104" s="99"/>
      <c r="O104" s="99"/>
    </row>
    <row r="105" spans="1:15" ht="15" customHeight="1">
      <c r="A105" s="94"/>
      <c r="B105" s="131">
        <f>'4SSH'!B42</f>
        <v>0</v>
      </c>
      <c r="C105" s="94">
        <f>'4SSH'!C42</f>
        <v>0</v>
      </c>
      <c r="D105" s="132">
        <f t="shared" si="2"/>
        <v>0</v>
      </c>
      <c r="E105" s="157">
        <f t="shared" si="3"/>
        <v>0</v>
      </c>
      <c r="F105" s="119">
        <f>IFERROR(VLOOKUP(C105,'4SSH'!$C$93:$E$134,3,FALSE),0)</f>
        <v>0</v>
      </c>
      <c r="G105" s="119">
        <f>IFERROR(VLOOKUP(C105,'4SSH'!$G$93:$I$134,3,FALSE),0)</f>
        <v>0</v>
      </c>
      <c r="H105" s="119">
        <f>IFERROR(VLOOKUP(C105,'4SSH'!$K$93:$M$134,3,FALSE),0)</f>
        <v>0</v>
      </c>
      <c r="I105" s="120">
        <f>IFERROR(VLOOKUP(C105,'4SSH'!$O$93:$Q$134,3,FALSE),0)</f>
        <v>0</v>
      </c>
      <c r="J105" s="158">
        <f>IFERROR(VLOOKUP(C105,'4SSH'!$S$93:$U$134,3,FALSE),0)</f>
        <v>0</v>
      </c>
      <c r="K105" s="158">
        <f>IFERROR(VLOOKUP(C105,'4SSH'!$W$93:$Y$134,3,FALSE),0)</f>
        <v>0</v>
      </c>
      <c r="L105" s="99"/>
      <c r="M105" s="99"/>
      <c r="N105" s="99"/>
      <c r="O105" s="99"/>
    </row>
    <row r="106" spans="1:15" ht="15" customHeight="1">
      <c r="A106" s="94"/>
      <c r="B106" s="131">
        <f>'4SSH'!B43</f>
        <v>0</v>
      </c>
      <c r="C106" s="94">
        <f>'4SSH'!C43</f>
        <v>0</v>
      </c>
      <c r="D106" s="132">
        <f t="shared" si="2"/>
        <v>0</v>
      </c>
      <c r="E106" s="157">
        <f t="shared" si="3"/>
        <v>0</v>
      </c>
      <c r="F106" s="119">
        <f>IFERROR(VLOOKUP(C106,'4SSH'!$C$93:$E$134,3,FALSE),0)</f>
        <v>0</v>
      </c>
      <c r="G106" s="119">
        <f>IFERROR(VLOOKUP(C106,'4SSH'!$G$93:$I$134,3,FALSE),0)</f>
        <v>0</v>
      </c>
      <c r="H106" s="119">
        <f>IFERROR(VLOOKUP(C106,'4SSH'!$K$93:$M$134,3,FALSE),0)</f>
        <v>0</v>
      </c>
      <c r="I106" s="120">
        <f>IFERROR(VLOOKUP(C106,'4SSH'!$O$93:$Q$134,3,FALSE),0)</f>
        <v>0</v>
      </c>
      <c r="J106" s="158">
        <f>IFERROR(VLOOKUP(C106,'4SSH'!$S$93:$U$134,3,FALSE),0)</f>
        <v>0</v>
      </c>
      <c r="K106" s="158">
        <f>IFERROR(VLOOKUP(C106,'4SSH'!$W$93:$Y$134,3,FALSE),0)</f>
        <v>0</v>
      </c>
      <c r="L106" s="99"/>
      <c r="M106" s="99"/>
      <c r="N106" s="99"/>
      <c r="O106" s="99"/>
    </row>
    <row r="107" spans="1:15" ht="15" customHeight="1">
      <c r="A107" s="94"/>
      <c r="B107" s="131">
        <f>'4SSH'!B44</f>
        <v>0</v>
      </c>
      <c r="C107" s="94">
        <f>'4SSH'!C44</f>
        <v>0</v>
      </c>
      <c r="D107" s="132">
        <f t="shared" si="2"/>
        <v>0</v>
      </c>
      <c r="E107" s="157">
        <f t="shared" si="3"/>
        <v>0</v>
      </c>
      <c r="F107" s="119">
        <f>IFERROR(VLOOKUP(C107,'4SSH'!$C$93:$E$134,3,FALSE),0)</f>
        <v>0</v>
      </c>
      <c r="G107" s="119">
        <f>IFERROR(VLOOKUP(C107,'4SSH'!$G$93:$I$134,3,FALSE),0)</f>
        <v>0</v>
      </c>
      <c r="H107" s="119">
        <f>IFERROR(VLOOKUP(C107,'4SSH'!$K$93:$M$134,3,FALSE),0)</f>
        <v>0</v>
      </c>
      <c r="I107" s="120">
        <f>IFERROR(VLOOKUP(C107,'4SSH'!$O$93:$Q$134,3,FALSE),0)</f>
        <v>0</v>
      </c>
      <c r="J107" s="158">
        <f>IFERROR(VLOOKUP(C107,'4SSH'!$S$93:$U$134,3,FALSE),0)</f>
        <v>0</v>
      </c>
      <c r="K107" s="158">
        <f>IFERROR(VLOOKUP(C107,'4SSH'!$W$93:$Y$134,3,FALSE),0)</f>
        <v>0</v>
      </c>
      <c r="L107" s="99"/>
      <c r="M107" s="99"/>
      <c r="N107" s="99"/>
      <c r="O107" s="99"/>
    </row>
    <row r="108" spans="1:15" ht="15" customHeight="1">
      <c r="A108" s="94"/>
      <c r="B108" s="131">
        <f>'4SSH'!B45</f>
        <v>0</v>
      </c>
      <c r="C108" s="94">
        <f>'4SSH'!C45</f>
        <v>0</v>
      </c>
      <c r="D108" s="132">
        <f t="shared" si="2"/>
        <v>0</v>
      </c>
      <c r="E108" s="157">
        <f t="shared" si="3"/>
        <v>0</v>
      </c>
      <c r="F108" s="119">
        <f>IFERROR(VLOOKUP(C108,'4SSH'!$C$93:$E$134,3,FALSE),0)</f>
        <v>0</v>
      </c>
      <c r="G108" s="119">
        <f>IFERROR(VLOOKUP(C108,'4SSH'!$G$93:$I$134,3,FALSE),0)</f>
        <v>0</v>
      </c>
      <c r="H108" s="119">
        <f>IFERROR(VLOOKUP(C108,'4SSH'!$K$93:$M$134,3,FALSE),0)</f>
        <v>0</v>
      </c>
      <c r="I108" s="120">
        <f>IFERROR(VLOOKUP(C108,'4SSH'!$O$93:$Q$134,3,FALSE),0)</f>
        <v>0</v>
      </c>
      <c r="J108" s="158">
        <f>IFERROR(VLOOKUP(C108,'4SSH'!$S$93:$U$134,3,FALSE),0)</f>
        <v>0</v>
      </c>
      <c r="K108" s="158">
        <f>IFERROR(VLOOKUP(C108,'4SSH'!$W$93:$Y$134,3,FALSE),0)</f>
        <v>0</v>
      </c>
      <c r="L108" s="99"/>
      <c r="M108" s="99"/>
      <c r="N108" s="99"/>
      <c r="O108" s="99"/>
    </row>
    <row r="109" spans="1:15" ht="15" customHeight="1">
      <c r="A109" s="94"/>
      <c r="B109" s="131">
        <f>'4SSH'!B46</f>
        <v>0</v>
      </c>
      <c r="C109" s="94">
        <f>'4SSH'!C46</f>
        <v>0</v>
      </c>
      <c r="D109" s="132">
        <f t="shared" si="2"/>
        <v>0</v>
      </c>
      <c r="E109" s="157">
        <f t="shared" si="3"/>
        <v>0</v>
      </c>
      <c r="F109" s="119">
        <f>IFERROR(VLOOKUP(C109,'4SSH'!$C$93:$E$134,3,FALSE),0)</f>
        <v>0</v>
      </c>
      <c r="G109" s="119">
        <f>IFERROR(VLOOKUP(C109,'4SSH'!$G$93:$I$134,3,FALSE),0)</f>
        <v>0</v>
      </c>
      <c r="H109" s="119">
        <f>IFERROR(VLOOKUP(C109,'4SSH'!$K$93:$M$134,3,FALSE),0)</f>
        <v>0</v>
      </c>
      <c r="I109" s="120">
        <f>IFERROR(VLOOKUP(C109,'4SSH'!$O$93:$Q$134,3,FALSE),0)</f>
        <v>0</v>
      </c>
      <c r="J109" s="158">
        <f>IFERROR(VLOOKUP(C109,'4SSH'!$S$93:$U$134,3,FALSE),0)</f>
        <v>0</v>
      </c>
      <c r="K109" s="158">
        <f>IFERROR(VLOOKUP(C109,'4SSH'!$W$93:$Y$134,3,FALSE),0)</f>
        <v>0</v>
      </c>
      <c r="L109" s="99"/>
      <c r="M109" s="99"/>
      <c r="N109" s="99"/>
      <c r="O109" s="99"/>
    </row>
    <row r="110" spans="1:15" ht="15" customHeight="1">
      <c r="A110" s="94"/>
      <c r="B110" s="131">
        <f>'4SSH'!B47</f>
        <v>0</v>
      </c>
      <c r="C110" s="94">
        <f>'4SSH'!C47</f>
        <v>0</v>
      </c>
      <c r="D110" s="132">
        <f t="shared" si="2"/>
        <v>0</v>
      </c>
      <c r="E110" s="157">
        <f t="shared" si="3"/>
        <v>0</v>
      </c>
      <c r="F110" s="119">
        <f>IFERROR(VLOOKUP(C110,'4SSH'!$C$93:$E$134,3,FALSE),0)</f>
        <v>0</v>
      </c>
      <c r="G110" s="119">
        <f>IFERROR(VLOOKUP(C110,'4SSH'!$G$93:$I$134,3,FALSE),0)</f>
        <v>0</v>
      </c>
      <c r="H110" s="119">
        <f>IFERROR(VLOOKUP(C110,'4SSH'!$K$93:$M$134,3,FALSE),0)</f>
        <v>0</v>
      </c>
      <c r="I110" s="120">
        <f>IFERROR(VLOOKUP(C110,'4SSH'!$O$93:$Q$134,3,FALSE),0)</f>
        <v>0</v>
      </c>
      <c r="J110" s="158">
        <f>IFERROR(VLOOKUP(C110,'4SSH'!$S$93:$U$134,3,FALSE),0)</f>
        <v>0</v>
      </c>
      <c r="K110" s="158">
        <f>IFERROR(VLOOKUP(C110,'4SSH'!$W$93:$Y$134,3,FALSE),0)</f>
        <v>0</v>
      </c>
      <c r="L110" s="99"/>
      <c r="M110" s="99"/>
      <c r="N110" s="99"/>
      <c r="O110" s="99"/>
    </row>
    <row r="111" spans="1:15" ht="15" customHeight="1">
      <c r="A111" s="94"/>
      <c r="B111" s="131">
        <f>'4SSH'!B48</f>
        <v>0</v>
      </c>
      <c r="C111" s="94">
        <f>'4SSH'!C48</f>
        <v>0</v>
      </c>
      <c r="D111" s="132">
        <f t="shared" si="2"/>
        <v>0</v>
      </c>
      <c r="E111" s="157">
        <f t="shared" si="3"/>
        <v>0</v>
      </c>
      <c r="F111" s="119">
        <f>IFERROR(VLOOKUP(C111,'4SSH'!$C$93:$E$134,3,FALSE),0)</f>
        <v>0</v>
      </c>
      <c r="G111" s="119">
        <f>IFERROR(VLOOKUP(C111,'4SSH'!$G$93:$I$134,3,FALSE),0)</f>
        <v>0</v>
      </c>
      <c r="H111" s="119">
        <f>IFERROR(VLOOKUP(C111,'4SSH'!$K$93:$M$134,3,FALSE),0)</f>
        <v>0</v>
      </c>
      <c r="I111" s="120">
        <f>IFERROR(VLOOKUP(C111,'4SSH'!$O$93:$Q$134,3,FALSE),0)</f>
        <v>0</v>
      </c>
      <c r="J111" s="158">
        <f>IFERROR(VLOOKUP(C111,'4SSH'!$S$93:$U$134,3,FALSE),0)</f>
        <v>0</v>
      </c>
      <c r="K111" s="158">
        <f>IFERROR(VLOOKUP(C111,'4SSH'!$W$93:$Y$134,3,FALSE),0)</f>
        <v>0</v>
      </c>
      <c r="L111" s="99"/>
      <c r="M111" s="99"/>
      <c r="N111" s="99"/>
      <c r="O111" s="99"/>
    </row>
    <row r="112" spans="1:15" ht="15" customHeight="1">
      <c r="A112" s="94"/>
      <c r="B112" s="131">
        <f>'4SSH'!B49</f>
        <v>0</v>
      </c>
      <c r="C112" s="94">
        <f>'4SSH'!C49</f>
        <v>0</v>
      </c>
      <c r="D112" s="132">
        <f t="shared" si="2"/>
        <v>0</v>
      </c>
      <c r="E112" s="157">
        <f t="shared" si="3"/>
        <v>0</v>
      </c>
      <c r="F112" s="119">
        <f>IFERROR(VLOOKUP(C112,'4SSH'!$C$93:$E$134,3,FALSE),0)</f>
        <v>0</v>
      </c>
      <c r="G112" s="119">
        <f>IFERROR(VLOOKUP(C112,'4SSH'!$G$93:$I$134,3,FALSE),0)</f>
        <v>0</v>
      </c>
      <c r="H112" s="119">
        <f>IFERROR(VLOOKUP(C112,'4SSH'!$K$93:$M$134,3,FALSE),0)</f>
        <v>0</v>
      </c>
      <c r="I112" s="120">
        <f>IFERROR(VLOOKUP(C112,'4SSH'!$O$93:$Q$134,3,FALSE),0)</f>
        <v>0</v>
      </c>
      <c r="J112" s="158">
        <f>IFERROR(VLOOKUP(C112,'4SSH'!$S$93:$U$134,3,FALSE),0)</f>
        <v>0</v>
      </c>
      <c r="K112" s="158">
        <f>IFERROR(VLOOKUP(C112,'4SSH'!$W$93:$Y$134,3,FALSE),0)</f>
        <v>0</v>
      </c>
      <c r="L112" s="99"/>
      <c r="M112" s="99"/>
      <c r="N112" s="99"/>
      <c r="O112" s="99"/>
    </row>
    <row r="113" spans="1:15" ht="15" customHeight="1">
      <c r="A113" s="94"/>
      <c r="B113" s="131">
        <f>'4SSH'!B50</f>
        <v>0</v>
      </c>
      <c r="C113" s="94">
        <f>'4SSH'!C50</f>
        <v>0</v>
      </c>
      <c r="D113" s="132">
        <f t="shared" si="2"/>
        <v>0</v>
      </c>
      <c r="E113" s="157">
        <f t="shared" si="3"/>
        <v>0</v>
      </c>
      <c r="F113" s="119">
        <f>IFERROR(VLOOKUP(C113,'4SSH'!$C$93:$E$134,3,FALSE),0)</f>
        <v>0</v>
      </c>
      <c r="G113" s="119">
        <f>IFERROR(VLOOKUP(C113,'4SSH'!$G$93:$I$134,3,FALSE),0)</f>
        <v>0</v>
      </c>
      <c r="H113" s="119">
        <f>IFERROR(VLOOKUP(C113,'4SSH'!$K$93:$M$134,3,FALSE),0)</f>
        <v>0</v>
      </c>
      <c r="I113" s="120">
        <f>IFERROR(VLOOKUP(C113,'4SSH'!$O$93:$Q$134,3,FALSE),0)</f>
        <v>0</v>
      </c>
      <c r="J113" s="158">
        <f>IFERROR(VLOOKUP(C113,'4SSH'!$S$93:$U$134,3,FALSE),0)</f>
        <v>0</v>
      </c>
      <c r="K113" s="158">
        <f>IFERROR(VLOOKUP(C113,'4SSH'!$W$93:$Y$134,3,FALSE),0)</f>
        <v>0</v>
      </c>
      <c r="L113" s="99"/>
      <c r="M113" s="99"/>
      <c r="N113" s="99"/>
      <c r="O113" s="99"/>
    </row>
    <row r="114" spans="1:15" ht="15" customHeight="1">
      <c r="A114" s="94"/>
      <c r="B114" s="131">
        <f>'4SSH'!B51</f>
        <v>0</v>
      </c>
      <c r="C114" s="94">
        <f>'4SSH'!C51</f>
        <v>0</v>
      </c>
      <c r="D114" s="132">
        <f t="shared" si="2"/>
        <v>0</v>
      </c>
      <c r="E114" s="157">
        <f t="shared" si="3"/>
        <v>0</v>
      </c>
      <c r="F114" s="119">
        <f>IFERROR(VLOOKUP(C114,'4SSH'!$C$93:$E$134,3,FALSE),0)</f>
        <v>0</v>
      </c>
      <c r="G114" s="119">
        <f>IFERROR(VLOOKUP(C114,'4SSH'!$G$93:$I$134,3,FALSE),0)</f>
        <v>0</v>
      </c>
      <c r="H114" s="119">
        <f>IFERROR(VLOOKUP(C114,'4SSH'!$K$93:$M$134,3,FALSE),0)</f>
        <v>0</v>
      </c>
      <c r="I114" s="120">
        <f>IFERROR(VLOOKUP(C114,'4SSH'!$O$93:$Q$134,3,FALSE),0)</f>
        <v>0</v>
      </c>
      <c r="J114" s="158">
        <f>IFERROR(VLOOKUP(C114,'4SSH'!$S$93:$U$134,3,FALSE),0)</f>
        <v>0</v>
      </c>
      <c r="K114" s="158">
        <f>IFERROR(VLOOKUP(C114,'4SSH'!$W$93:$Y$134,3,FALSE),0)</f>
        <v>0</v>
      </c>
      <c r="L114" s="99"/>
      <c r="M114" s="99"/>
      <c r="N114" s="99"/>
      <c r="O114" s="99"/>
    </row>
    <row r="115" spans="1:15" ht="15" customHeight="1">
      <c r="A115" s="94"/>
      <c r="B115" s="131">
        <f>'4SSSH'!B8</f>
        <v>0</v>
      </c>
      <c r="C115" s="94">
        <f>'4SSSH'!C8</f>
        <v>0</v>
      </c>
      <c r="D115" s="132">
        <f t="shared" si="2"/>
        <v>0</v>
      </c>
      <c r="E115" s="157">
        <f t="shared" si="3"/>
        <v>0</v>
      </c>
      <c r="F115" s="119">
        <f>IFERROR(VLOOKUP(C115,'4SSSH'!$C$93:$E$134,3,FALSE),0)</f>
        <v>0</v>
      </c>
      <c r="G115" s="119">
        <f>IFERROR(VLOOKUP(C115,'4SSSH'!$G$93:$I$134,3,FALSE),0)</f>
        <v>0</v>
      </c>
      <c r="H115" s="119">
        <f>IFERROR(VLOOKUP(C115,'4SSSH'!$K$93:$M$134,3,FALSE),0)</f>
        <v>0</v>
      </c>
      <c r="I115" s="120">
        <f>IFERROR(VLOOKUP(C115,'4SSSH'!$O$93:$Q$134,3,FALSE),0)</f>
        <v>0</v>
      </c>
      <c r="J115" s="158">
        <f>IFERROR(VLOOKUP(C115,'4SSSH'!$S$93:$U$134,3,FALSE),0)</f>
        <v>0</v>
      </c>
      <c r="K115" s="158">
        <f>IFERROR(VLOOKUP(C115,'4SSSH'!$W$93:$Y$134,3,FALSE),0)</f>
        <v>0</v>
      </c>
      <c r="L115" s="99"/>
      <c r="M115" s="99"/>
      <c r="N115" s="99"/>
      <c r="O115" s="99"/>
    </row>
    <row r="116" spans="1:15" ht="15" customHeight="1">
      <c r="A116" s="94"/>
      <c r="B116" s="131">
        <f>'4SSSH'!B9</f>
        <v>0</v>
      </c>
      <c r="C116" s="94">
        <f>'4SSSH'!C9</f>
        <v>0</v>
      </c>
      <c r="D116" s="132">
        <f t="shared" si="2"/>
        <v>0</v>
      </c>
      <c r="E116" s="157">
        <f t="shared" si="3"/>
        <v>0</v>
      </c>
      <c r="F116" s="119">
        <f>IFERROR(VLOOKUP(C116,'4SSSH'!$C$93:$E$134,3,FALSE),0)</f>
        <v>0</v>
      </c>
      <c r="G116" s="119">
        <f>IFERROR(VLOOKUP(C116,'4SSSH'!$G$93:$I$134,3,FALSE),0)</f>
        <v>0</v>
      </c>
      <c r="H116" s="119">
        <f>IFERROR(VLOOKUP(C116,'4SSSH'!$K$93:$M$134,3,FALSE),0)</f>
        <v>0</v>
      </c>
      <c r="I116" s="120">
        <f>IFERROR(VLOOKUP(C116,'4SSSH'!$O$93:$Q$134,3,FALSE),0)</f>
        <v>0</v>
      </c>
      <c r="J116" s="158">
        <f>IFERROR(VLOOKUP(C116,'4SSSH'!$S$93:$U$134,3,FALSE),0)</f>
        <v>0</v>
      </c>
      <c r="K116" s="158">
        <f>IFERROR(VLOOKUP(C116,'4SSSH'!$W$93:$Y$134,3,FALSE),0)</f>
        <v>0</v>
      </c>
      <c r="L116" s="99"/>
      <c r="M116" s="99"/>
      <c r="N116" s="99"/>
      <c r="O116" s="99"/>
    </row>
    <row r="117" spans="1:15" ht="15" customHeight="1">
      <c r="A117" s="94"/>
      <c r="B117" s="131">
        <f>'4SSSH'!B10</f>
        <v>0</v>
      </c>
      <c r="C117" s="94">
        <f>'4SSSH'!C10</f>
        <v>0</v>
      </c>
      <c r="D117" s="132">
        <f t="shared" si="2"/>
        <v>0</v>
      </c>
      <c r="E117" s="157">
        <f t="shared" si="3"/>
        <v>0</v>
      </c>
      <c r="F117" s="119">
        <f>IFERROR(VLOOKUP(C117,'4SSSH'!$C$93:$E$134,3,FALSE),0)</f>
        <v>0</v>
      </c>
      <c r="G117" s="119">
        <f>IFERROR(VLOOKUP(C117,'4SSSH'!$G$93:$I$134,3,FALSE),0)</f>
        <v>0</v>
      </c>
      <c r="H117" s="119">
        <f>IFERROR(VLOOKUP(C117,'4SSSH'!$K$93:$M$134,3,FALSE),0)</f>
        <v>0</v>
      </c>
      <c r="I117" s="120">
        <f>IFERROR(VLOOKUP(C117,'4SSSH'!$O$93:$Q$134,3,FALSE),0)</f>
        <v>0</v>
      </c>
      <c r="J117" s="158">
        <f>IFERROR(VLOOKUP(C117,'4SSSH'!$S$93:$U$134,3,FALSE),0)</f>
        <v>0</v>
      </c>
      <c r="K117" s="158">
        <f>IFERROR(VLOOKUP(C117,'4SSSH'!$W$93:$Y$134,3,FALSE),0)</f>
        <v>0</v>
      </c>
      <c r="L117" s="99"/>
      <c r="M117" s="99"/>
      <c r="N117" s="99"/>
      <c r="O117" s="99"/>
    </row>
    <row r="118" spans="1:15" ht="15" customHeight="1">
      <c r="A118" s="94"/>
      <c r="B118" s="131">
        <f>'4SSSH'!B11</f>
        <v>0</v>
      </c>
      <c r="C118" s="94">
        <f>'4SSSH'!C11</f>
        <v>0</v>
      </c>
      <c r="D118" s="132">
        <f t="shared" si="2"/>
        <v>0</v>
      </c>
      <c r="E118" s="157">
        <f t="shared" si="3"/>
        <v>0</v>
      </c>
      <c r="F118" s="119">
        <f>IFERROR(VLOOKUP(C118,'4SSSH'!$C$93:$E$134,3,FALSE),0)</f>
        <v>0</v>
      </c>
      <c r="G118" s="119">
        <f>IFERROR(VLOOKUP(C118,'4SSSH'!$G$93:$I$134,3,FALSE),0)</f>
        <v>0</v>
      </c>
      <c r="H118" s="119">
        <f>IFERROR(VLOOKUP(C118,'4SSSH'!$K$93:$M$134,3,FALSE),0)</f>
        <v>0</v>
      </c>
      <c r="I118" s="120">
        <f>IFERROR(VLOOKUP(C118,'4SSSH'!$O$93:$Q$134,3,FALSE),0)</f>
        <v>0</v>
      </c>
      <c r="J118" s="158">
        <f>IFERROR(VLOOKUP(C118,'4SSSH'!$S$93:$U$134,3,FALSE),0)</f>
        <v>0</v>
      </c>
      <c r="K118" s="158">
        <f>IFERROR(VLOOKUP(C118,'4SSSH'!$W$93:$Y$134,3,FALSE),0)</f>
        <v>0</v>
      </c>
      <c r="L118" s="99"/>
      <c r="M118" s="99"/>
      <c r="N118" s="99"/>
      <c r="O118" s="99"/>
    </row>
    <row r="119" spans="1:15" ht="15" customHeight="1">
      <c r="A119" s="94"/>
      <c r="B119" s="131">
        <f>'4SSSH'!B12</f>
        <v>0</v>
      </c>
      <c r="C119" s="94">
        <f>'4SSSH'!C12</f>
        <v>0</v>
      </c>
      <c r="D119" s="132">
        <f t="shared" si="2"/>
        <v>0</v>
      </c>
      <c r="E119" s="157">
        <f t="shared" si="3"/>
        <v>0</v>
      </c>
      <c r="F119" s="119">
        <f>IFERROR(VLOOKUP(C119,'4SSSH'!$C$93:$E$134,3,FALSE),0)</f>
        <v>0</v>
      </c>
      <c r="G119" s="119">
        <f>IFERROR(VLOOKUP(C119,'4SSSH'!$G$93:$I$134,3,FALSE),0)</f>
        <v>0</v>
      </c>
      <c r="H119" s="119">
        <f>IFERROR(VLOOKUP(C119,'4SSSH'!$K$93:$M$134,3,FALSE),0)</f>
        <v>0</v>
      </c>
      <c r="I119" s="120">
        <f>IFERROR(VLOOKUP(C119,'4SSSH'!$O$93:$Q$134,3,FALSE),0)</f>
        <v>0</v>
      </c>
      <c r="J119" s="158">
        <f>IFERROR(VLOOKUP(C119,'4SSSH'!$S$93:$U$134,3,FALSE),0)</f>
        <v>0</v>
      </c>
      <c r="K119" s="158">
        <f>IFERROR(VLOOKUP(C119,'4SSSH'!$W$93:$Y$134,3,FALSE),0)</f>
        <v>0</v>
      </c>
      <c r="L119" s="99"/>
      <c r="M119" s="99"/>
      <c r="N119" s="99"/>
      <c r="O119" s="99"/>
    </row>
    <row r="120" spans="1:15" ht="15" customHeight="1">
      <c r="A120" s="94"/>
      <c r="B120" s="131">
        <f>'4SSSH'!B13</f>
        <v>0</v>
      </c>
      <c r="C120" s="94">
        <f>'4SSSH'!C13</f>
        <v>0</v>
      </c>
      <c r="D120" s="132">
        <f t="shared" si="2"/>
        <v>0</v>
      </c>
      <c r="E120" s="157">
        <f t="shared" si="3"/>
        <v>0</v>
      </c>
      <c r="F120" s="119">
        <f>IFERROR(VLOOKUP(C120,'4SSSH'!$C$93:$E$134,3,FALSE),0)</f>
        <v>0</v>
      </c>
      <c r="G120" s="119">
        <f>IFERROR(VLOOKUP(C120,'4SSSH'!$G$93:$I$134,3,FALSE),0)</f>
        <v>0</v>
      </c>
      <c r="H120" s="119">
        <f>IFERROR(VLOOKUP(C120,'4SSSH'!$K$93:$M$134,3,FALSE),0)</f>
        <v>0</v>
      </c>
      <c r="I120" s="120">
        <f>IFERROR(VLOOKUP(C120,'4SSSH'!$O$93:$Q$134,3,FALSE),0)</f>
        <v>0</v>
      </c>
      <c r="J120" s="158">
        <f>IFERROR(VLOOKUP(C120,'4SSSH'!$S$93:$U$134,3,FALSE),0)</f>
        <v>0</v>
      </c>
      <c r="K120" s="158">
        <f>IFERROR(VLOOKUP(C120,'4SSSH'!$W$93:$Y$134,3,FALSE),0)</f>
        <v>0</v>
      </c>
      <c r="L120" s="99"/>
      <c r="M120" s="99"/>
      <c r="N120" s="99"/>
      <c r="O120" s="99"/>
    </row>
    <row r="121" spans="1:15" ht="15" customHeight="1">
      <c r="A121" s="94"/>
      <c r="B121" s="131">
        <f>'4SSSH'!B14</f>
        <v>0</v>
      </c>
      <c r="C121" s="94">
        <f>'4SSSH'!C14</f>
        <v>0</v>
      </c>
      <c r="D121" s="132">
        <f t="shared" si="2"/>
        <v>0</v>
      </c>
      <c r="E121" s="157">
        <f t="shared" si="3"/>
        <v>0</v>
      </c>
      <c r="F121" s="119">
        <f>IFERROR(VLOOKUP(C121,'4SSSH'!$C$93:$E$134,3,FALSE),0)</f>
        <v>0</v>
      </c>
      <c r="G121" s="119">
        <f>IFERROR(VLOOKUP(C121,'4SSSH'!$G$93:$I$134,3,FALSE),0)</f>
        <v>0</v>
      </c>
      <c r="H121" s="119">
        <f>IFERROR(VLOOKUP(C121,'4SSSH'!$K$93:$M$134,3,FALSE),0)</f>
        <v>0</v>
      </c>
      <c r="I121" s="120">
        <f>IFERROR(VLOOKUP(C121,'4SSSH'!$O$93:$Q$134,3,FALSE),0)</f>
        <v>0</v>
      </c>
      <c r="J121" s="158">
        <f>IFERROR(VLOOKUP(C121,'4SSSH'!$S$93:$U$134,3,FALSE),0)</f>
        <v>0</v>
      </c>
      <c r="K121" s="158">
        <f>IFERROR(VLOOKUP(C121,'4SSSH'!$W$93:$Y$134,3,FALSE),0)</f>
        <v>0</v>
      </c>
      <c r="L121" s="99"/>
      <c r="M121" s="99"/>
      <c r="N121" s="99"/>
      <c r="O121" s="99"/>
    </row>
    <row r="122" spans="1:15" ht="15" customHeight="1">
      <c r="A122" s="94"/>
      <c r="B122" s="131">
        <f>'4SSSH'!B15</f>
        <v>0</v>
      </c>
      <c r="C122" s="94">
        <f>'4SSSH'!C15</f>
        <v>0</v>
      </c>
      <c r="D122" s="132">
        <f t="shared" si="2"/>
        <v>0</v>
      </c>
      <c r="E122" s="157">
        <f t="shared" si="3"/>
        <v>0</v>
      </c>
      <c r="F122" s="119">
        <f>IFERROR(VLOOKUP(C122,'4SSSH'!$C$93:$E$134,3,FALSE),0)</f>
        <v>0</v>
      </c>
      <c r="G122" s="119">
        <f>IFERROR(VLOOKUP(C122,'4SSSH'!$G$93:$I$134,3,FALSE),0)</f>
        <v>0</v>
      </c>
      <c r="H122" s="119">
        <f>IFERROR(VLOOKUP(C122,'4SSSH'!$K$93:$M$134,3,FALSE),0)</f>
        <v>0</v>
      </c>
      <c r="I122" s="120">
        <f>IFERROR(VLOOKUP(C122,'4SSSH'!$O$93:$Q$134,3,FALSE),0)</f>
        <v>0</v>
      </c>
      <c r="J122" s="158">
        <f>IFERROR(VLOOKUP(C122,'4SSSH'!$S$93:$U$134,3,FALSE),0)</f>
        <v>0</v>
      </c>
      <c r="K122" s="158">
        <f>IFERROR(VLOOKUP(C122,'4SSSH'!$W$93:$Y$134,3,FALSE),0)</f>
        <v>0</v>
      </c>
      <c r="L122" s="99"/>
      <c r="M122" s="99"/>
      <c r="N122" s="99"/>
      <c r="O122" s="99"/>
    </row>
    <row r="123" spans="1:15" ht="15" customHeight="1">
      <c r="A123" s="94"/>
      <c r="B123" s="131">
        <f>'4SSSH'!B16</f>
        <v>0</v>
      </c>
      <c r="C123" s="94">
        <f>'4SSSH'!C16</f>
        <v>0</v>
      </c>
      <c r="D123" s="132">
        <f t="shared" si="2"/>
        <v>0</v>
      </c>
      <c r="E123" s="157">
        <f t="shared" si="3"/>
        <v>0</v>
      </c>
      <c r="F123" s="119">
        <f>IFERROR(VLOOKUP(C123,'4SSSH'!$C$93:$E$134,3,FALSE),0)</f>
        <v>0</v>
      </c>
      <c r="G123" s="119">
        <f>IFERROR(VLOOKUP(C123,'4SSSH'!$G$93:$I$134,3,FALSE),0)</f>
        <v>0</v>
      </c>
      <c r="H123" s="119">
        <f>IFERROR(VLOOKUP(C123,'4SSSH'!$K$93:$M$134,3,FALSE),0)</f>
        <v>0</v>
      </c>
      <c r="I123" s="120">
        <f>IFERROR(VLOOKUP(C123,'4SSSH'!$O$93:$Q$134,3,FALSE),0)</f>
        <v>0</v>
      </c>
      <c r="J123" s="158">
        <f>IFERROR(VLOOKUP(C123,'4SSSH'!$S$93:$U$134,3,FALSE),0)</f>
        <v>0</v>
      </c>
      <c r="K123" s="158">
        <f>IFERROR(VLOOKUP(C123,'4SSSH'!$W$93:$Y$134,3,FALSE),0)</f>
        <v>0</v>
      </c>
      <c r="L123" s="99"/>
      <c r="M123" s="99"/>
      <c r="N123" s="99"/>
      <c r="O123" s="99"/>
    </row>
    <row r="124" spans="1:15" ht="15" customHeight="1">
      <c r="A124" s="94"/>
      <c r="B124" s="131">
        <f>'4SSSH'!B17</f>
        <v>0</v>
      </c>
      <c r="C124" s="94">
        <f>'4SSSH'!C17</f>
        <v>0</v>
      </c>
      <c r="D124" s="132">
        <f t="shared" si="2"/>
        <v>0</v>
      </c>
      <c r="E124" s="157">
        <f t="shared" si="3"/>
        <v>0</v>
      </c>
      <c r="F124" s="119">
        <f>IFERROR(VLOOKUP(C124,'4SSSH'!$C$93:$E$134,3,FALSE),0)</f>
        <v>0</v>
      </c>
      <c r="G124" s="119">
        <f>IFERROR(VLOOKUP(C124,'4SSSH'!$G$93:$I$134,3,FALSE),0)</f>
        <v>0</v>
      </c>
      <c r="H124" s="119">
        <f>IFERROR(VLOOKUP(C124,'4SSSH'!$K$93:$M$134,3,FALSE),0)</f>
        <v>0</v>
      </c>
      <c r="I124" s="120">
        <f>IFERROR(VLOOKUP(C124,'4SSSH'!$O$93:$Q$134,3,FALSE),0)</f>
        <v>0</v>
      </c>
      <c r="J124" s="158">
        <f>IFERROR(VLOOKUP(C124,'4SSSH'!$S$93:$U$134,3,FALSE),0)</f>
        <v>0</v>
      </c>
      <c r="K124" s="158">
        <f>IFERROR(VLOOKUP(C124,'4SSSH'!$W$93:$Y$134,3,FALSE),0)</f>
        <v>0</v>
      </c>
      <c r="L124" s="99"/>
      <c r="M124" s="99"/>
      <c r="N124" s="99"/>
      <c r="O124" s="99"/>
    </row>
    <row r="125" spans="1:15" ht="15" customHeight="1">
      <c r="A125" s="94"/>
      <c r="B125" s="131">
        <f>'4SSSH'!B18</f>
        <v>0</v>
      </c>
      <c r="C125" s="94">
        <f>'4SSSH'!C18</f>
        <v>0</v>
      </c>
      <c r="D125" s="132">
        <f t="shared" si="2"/>
        <v>0</v>
      </c>
      <c r="E125" s="157">
        <f t="shared" si="3"/>
        <v>0</v>
      </c>
      <c r="F125" s="119">
        <f>IFERROR(VLOOKUP(C125,'4SSSH'!$C$93:$E$134,3,FALSE),0)</f>
        <v>0</v>
      </c>
      <c r="G125" s="119">
        <f>IFERROR(VLOOKUP(C125,'4SSSH'!$G$93:$I$134,3,FALSE),0)</f>
        <v>0</v>
      </c>
      <c r="H125" s="119">
        <f>IFERROR(VLOOKUP(C125,'4SSSH'!$K$93:$M$134,3,FALSE),0)</f>
        <v>0</v>
      </c>
      <c r="I125" s="120">
        <f>IFERROR(VLOOKUP(C125,'4SSSH'!$O$93:$Q$134,3,FALSE),0)</f>
        <v>0</v>
      </c>
      <c r="J125" s="158">
        <f>IFERROR(VLOOKUP(C125,'4SSSH'!$S$93:$U$134,3,FALSE),0)</f>
        <v>0</v>
      </c>
      <c r="K125" s="158">
        <f>IFERROR(VLOOKUP(C125,'4SSSH'!$W$93:$Y$134,3,FALSE),0)</f>
        <v>0</v>
      </c>
      <c r="L125" s="99"/>
      <c r="M125" s="99"/>
      <c r="N125" s="99"/>
      <c r="O125" s="99"/>
    </row>
    <row r="126" spans="1:15" ht="15" customHeight="1">
      <c r="A126" s="94"/>
      <c r="B126" s="131">
        <f>'4SSSH'!B19</f>
        <v>0</v>
      </c>
      <c r="C126" s="94">
        <f>'4SSSH'!C19</f>
        <v>0</v>
      </c>
      <c r="D126" s="132">
        <f t="shared" si="2"/>
        <v>0</v>
      </c>
      <c r="E126" s="157">
        <f t="shared" si="3"/>
        <v>0</v>
      </c>
      <c r="F126" s="119">
        <f>IFERROR(VLOOKUP(C126,'4SSSH'!$C$93:$E$134,3,FALSE),0)</f>
        <v>0</v>
      </c>
      <c r="G126" s="119">
        <f>IFERROR(VLOOKUP(C126,'4SSSH'!$G$93:$I$134,3,FALSE),0)</f>
        <v>0</v>
      </c>
      <c r="H126" s="119">
        <f>IFERROR(VLOOKUP(C126,'4SSSH'!$K$93:$M$134,3,FALSE),0)</f>
        <v>0</v>
      </c>
      <c r="I126" s="120">
        <f>IFERROR(VLOOKUP(C126,'4SSSH'!$O$93:$Q$134,3,FALSE),0)</f>
        <v>0</v>
      </c>
      <c r="J126" s="158">
        <f>IFERROR(VLOOKUP(C126,'4SSSH'!$S$93:$U$134,3,FALSE),0)</f>
        <v>0</v>
      </c>
      <c r="K126" s="158">
        <f>IFERROR(VLOOKUP(C126,'4SSSH'!$W$93:$Y$134,3,FALSE),0)</f>
        <v>0</v>
      </c>
      <c r="L126" s="99"/>
      <c r="M126" s="99"/>
      <c r="N126" s="99"/>
      <c r="O126" s="99"/>
    </row>
    <row r="127" spans="1:15" ht="15" customHeight="1">
      <c r="A127" s="94"/>
      <c r="B127" s="131">
        <f>'4SSSH'!B20</f>
        <v>0</v>
      </c>
      <c r="C127" s="94">
        <f>'4SSSH'!C20</f>
        <v>0</v>
      </c>
      <c r="D127" s="132">
        <f t="shared" si="2"/>
        <v>0</v>
      </c>
      <c r="E127" s="157">
        <f t="shared" si="3"/>
        <v>0</v>
      </c>
      <c r="F127" s="119">
        <f>IFERROR(VLOOKUP(C127,'4SSSH'!$C$93:$E$134,3,FALSE),0)</f>
        <v>0</v>
      </c>
      <c r="G127" s="119">
        <f>IFERROR(VLOOKUP(C127,'4SSSH'!$G$93:$I$134,3,FALSE),0)</f>
        <v>0</v>
      </c>
      <c r="H127" s="119">
        <f>IFERROR(VLOOKUP(C127,'4SSSH'!$K$93:$M$134,3,FALSE),0)</f>
        <v>0</v>
      </c>
      <c r="I127" s="120">
        <f>IFERROR(VLOOKUP(C127,'4SSSH'!$O$93:$Q$134,3,FALSE),0)</f>
        <v>0</v>
      </c>
      <c r="J127" s="158">
        <f>IFERROR(VLOOKUP(C127,'4SSSH'!$S$93:$U$134,3,FALSE),0)</f>
        <v>0</v>
      </c>
      <c r="K127" s="158">
        <f>IFERROR(VLOOKUP(C127,'4SSSH'!$W$93:$Y$134,3,FALSE),0)</f>
        <v>0</v>
      </c>
      <c r="L127" s="99"/>
      <c r="M127" s="99"/>
      <c r="N127" s="99"/>
      <c r="O127" s="99"/>
    </row>
    <row r="128" spans="1:15" ht="15" customHeight="1">
      <c r="A128" s="94"/>
      <c r="B128" s="131">
        <f>'4SSSH'!B21</f>
        <v>0</v>
      </c>
      <c r="C128" s="94">
        <f>'4SSSH'!C21</f>
        <v>0</v>
      </c>
      <c r="D128" s="132">
        <f t="shared" si="2"/>
        <v>0</v>
      </c>
      <c r="E128" s="157">
        <f t="shared" si="3"/>
        <v>0</v>
      </c>
      <c r="F128" s="119">
        <f>IFERROR(VLOOKUP(C128,'4SSSH'!$C$93:$E$134,3,FALSE),0)</f>
        <v>0</v>
      </c>
      <c r="G128" s="119">
        <f>IFERROR(VLOOKUP(C128,'4SSSH'!$G$93:$I$134,3,FALSE),0)</f>
        <v>0</v>
      </c>
      <c r="H128" s="119">
        <f>IFERROR(VLOOKUP(C128,'4SSSH'!$K$93:$M$134,3,FALSE),0)</f>
        <v>0</v>
      </c>
      <c r="I128" s="120">
        <f>IFERROR(VLOOKUP(C128,'4SSSH'!$O$93:$Q$134,3,FALSE),0)</f>
        <v>0</v>
      </c>
      <c r="J128" s="158">
        <f>IFERROR(VLOOKUP(C128,'4SSSH'!$S$93:$U$134,3,FALSE),0)</f>
        <v>0</v>
      </c>
      <c r="K128" s="158">
        <f>IFERROR(VLOOKUP(C128,'4SSSH'!$W$93:$Y$134,3,FALSE),0)</f>
        <v>0</v>
      </c>
      <c r="L128" s="99"/>
      <c r="M128" s="99"/>
      <c r="N128" s="99"/>
      <c r="O128" s="99"/>
    </row>
    <row r="129" spans="1:15" ht="15" customHeight="1">
      <c r="A129" s="94"/>
      <c r="B129" s="131">
        <f>'4SSSH'!B22</f>
        <v>0</v>
      </c>
      <c r="C129" s="94">
        <f>'4SSSH'!C22</f>
        <v>0</v>
      </c>
      <c r="D129" s="132">
        <f t="shared" si="2"/>
        <v>0</v>
      </c>
      <c r="E129" s="157">
        <f t="shared" si="3"/>
        <v>0</v>
      </c>
      <c r="F129" s="119">
        <f>IFERROR(VLOOKUP(C129,'4SSSH'!$C$93:$E$134,3,FALSE),0)</f>
        <v>0</v>
      </c>
      <c r="G129" s="119">
        <f>IFERROR(VLOOKUP(C129,'4SSSH'!$G$93:$I$134,3,FALSE),0)</f>
        <v>0</v>
      </c>
      <c r="H129" s="119">
        <f>IFERROR(VLOOKUP(C129,'4SSSH'!$K$93:$M$134,3,FALSE),0)</f>
        <v>0</v>
      </c>
      <c r="I129" s="120">
        <f>IFERROR(VLOOKUP(C129,'4SSSH'!$O$93:$Q$134,3,FALSE),0)</f>
        <v>0</v>
      </c>
      <c r="J129" s="158">
        <f>IFERROR(VLOOKUP(C129,'4SSSH'!$S$93:$U$134,3,FALSE),0)</f>
        <v>0</v>
      </c>
      <c r="K129" s="158">
        <f>IFERROR(VLOOKUP(C129,'4SSSH'!$W$93:$Y$134,3,FALSE),0)</f>
        <v>0</v>
      </c>
      <c r="L129" s="99"/>
      <c r="M129" s="99"/>
      <c r="N129" s="99"/>
      <c r="O129" s="99"/>
    </row>
    <row r="130" spans="1:15" ht="15" customHeight="1">
      <c r="A130" s="94"/>
      <c r="B130" s="131">
        <f>'4SSSH'!B23</f>
        <v>0</v>
      </c>
      <c r="C130" s="94">
        <f>'4SSSH'!C23</f>
        <v>0</v>
      </c>
      <c r="D130" s="132">
        <f t="shared" si="2"/>
        <v>0</v>
      </c>
      <c r="E130" s="157">
        <f t="shared" si="3"/>
        <v>0</v>
      </c>
      <c r="F130" s="119">
        <f>IFERROR(VLOOKUP(C130,'4SSSH'!$C$93:$E$134,3,FALSE),0)</f>
        <v>0</v>
      </c>
      <c r="G130" s="119">
        <f>IFERROR(VLOOKUP(C130,'4SSSH'!$G$93:$I$134,3,FALSE),0)</f>
        <v>0</v>
      </c>
      <c r="H130" s="119">
        <f>IFERROR(VLOOKUP(C130,'4SSSH'!$K$93:$M$134,3,FALSE),0)</f>
        <v>0</v>
      </c>
      <c r="I130" s="120">
        <f>IFERROR(VLOOKUP(C130,'4SSSH'!$O$93:$Q$134,3,FALSE),0)</f>
        <v>0</v>
      </c>
      <c r="J130" s="158">
        <f>IFERROR(VLOOKUP(C130,'4SSSH'!$S$93:$U$134,3,FALSE),0)</f>
        <v>0</v>
      </c>
      <c r="K130" s="158">
        <f>IFERROR(VLOOKUP(C130,'4SSSH'!$W$93:$Y$134,3,FALSE),0)</f>
        <v>0</v>
      </c>
      <c r="L130" s="99"/>
      <c r="M130" s="99"/>
      <c r="N130" s="99"/>
      <c r="O130" s="99"/>
    </row>
    <row r="131" spans="1:15" ht="15" customHeight="1">
      <c r="A131" s="94"/>
      <c r="B131" s="131">
        <f>'4SSSH'!B24</f>
        <v>0</v>
      </c>
      <c r="C131" s="94">
        <f>'4SSSH'!C24</f>
        <v>0</v>
      </c>
      <c r="D131" s="132">
        <f t="shared" si="2"/>
        <v>0</v>
      </c>
      <c r="E131" s="157">
        <f t="shared" si="3"/>
        <v>0</v>
      </c>
      <c r="F131" s="119">
        <f>IFERROR(VLOOKUP(C131,'4SSSH'!$C$93:$E$134,3,FALSE),0)</f>
        <v>0</v>
      </c>
      <c r="G131" s="119">
        <f>IFERROR(VLOOKUP(C131,'4SSSH'!$G$93:$I$134,3,FALSE),0)</f>
        <v>0</v>
      </c>
      <c r="H131" s="119">
        <f>IFERROR(VLOOKUP(C131,'4SSSH'!$K$93:$M$134,3,FALSE),0)</f>
        <v>0</v>
      </c>
      <c r="I131" s="120">
        <f>IFERROR(VLOOKUP(C131,'4SSSH'!$O$93:$Q$134,3,FALSE),0)</f>
        <v>0</v>
      </c>
      <c r="J131" s="158">
        <f>IFERROR(VLOOKUP(C131,'4SSSH'!$S$93:$U$134,3,FALSE),0)</f>
        <v>0</v>
      </c>
      <c r="K131" s="158">
        <f>IFERROR(VLOOKUP(C131,'4SSSH'!$W$93:$Y$134,3,FALSE),0)</f>
        <v>0</v>
      </c>
      <c r="L131" s="99"/>
      <c r="M131" s="99"/>
      <c r="N131" s="99"/>
      <c r="O131" s="99"/>
    </row>
    <row r="132" spans="1:15" ht="15" customHeight="1">
      <c r="A132" s="94"/>
      <c r="B132" s="131">
        <f>'4SSSH'!B25</f>
        <v>0</v>
      </c>
      <c r="C132" s="94">
        <f>'4SSSH'!C25</f>
        <v>0</v>
      </c>
      <c r="D132" s="132">
        <f t="shared" si="2"/>
        <v>0</v>
      </c>
      <c r="E132" s="157">
        <f t="shared" si="3"/>
        <v>0</v>
      </c>
      <c r="F132" s="119">
        <f>IFERROR(VLOOKUP(C132,'4SSSH'!$C$93:$E$134,3,FALSE),0)</f>
        <v>0</v>
      </c>
      <c r="G132" s="119">
        <f>IFERROR(VLOOKUP(C132,'4SSSH'!$G$93:$I$134,3,FALSE),0)</f>
        <v>0</v>
      </c>
      <c r="H132" s="119">
        <f>IFERROR(VLOOKUP(C132,'4SSSH'!$K$93:$M$134,3,FALSE),0)</f>
        <v>0</v>
      </c>
      <c r="I132" s="120">
        <f>IFERROR(VLOOKUP(C132,'4SSSH'!$O$93:$Q$134,3,FALSE),0)</f>
        <v>0</v>
      </c>
      <c r="J132" s="158">
        <f>IFERROR(VLOOKUP(C132,'4SSSH'!$S$93:$U$134,3,FALSE),0)</f>
        <v>0</v>
      </c>
      <c r="K132" s="158">
        <f>IFERROR(VLOOKUP(C132,'4SSSH'!$W$93:$Y$134,3,FALSE),0)</f>
        <v>0</v>
      </c>
      <c r="L132" s="99"/>
      <c r="M132" s="99"/>
      <c r="N132" s="99"/>
      <c r="O132" s="99"/>
    </row>
    <row r="133" spans="1:15" ht="15" customHeight="1">
      <c r="A133" s="94"/>
      <c r="B133" s="131">
        <f>'4SSSH'!B26</f>
        <v>0</v>
      </c>
      <c r="C133" s="94">
        <f>'4SSSH'!C26</f>
        <v>0</v>
      </c>
      <c r="D133" s="132">
        <f t="shared" si="2"/>
        <v>0</v>
      </c>
      <c r="E133" s="157">
        <f t="shared" si="3"/>
        <v>0</v>
      </c>
      <c r="F133" s="119">
        <f>IFERROR(VLOOKUP(C133,'4SSSH'!$C$93:$E$134,3,FALSE),0)</f>
        <v>0</v>
      </c>
      <c r="G133" s="119">
        <f>IFERROR(VLOOKUP(C133,'4SSSH'!$G$93:$I$134,3,FALSE),0)</f>
        <v>0</v>
      </c>
      <c r="H133" s="119">
        <f>IFERROR(VLOOKUP(C133,'4SSSH'!$K$93:$M$134,3,FALSE),0)</f>
        <v>0</v>
      </c>
      <c r="I133" s="120">
        <f>IFERROR(VLOOKUP(C133,'4SSSH'!$O$93:$Q$134,3,FALSE),0)</f>
        <v>0</v>
      </c>
      <c r="J133" s="158">
        <f>IFERROR(VLOOKUP(C133,'4SSSH'!$S$93:$U$134,3,FALSE),0)</f>
        <v>0</v>
      </c>
      <c r="K133" s="158">
        <f>IFERROR(VLOOKUP(C133,'4SSSH'!$W$93:$Y$134,3,FALSE),0)</f>
        <v>0</v>
      </c>
      <c r="L133" s="99"/>
      <c r="M133" s="99"/>
      <c r="N133" s="99"/>
      <c r="O133" s="99"/>
    </row>
    <row r="134" spans="1:15" ht="15" customHeight="1">
      <c r="A134" s="94"/>
      <c r="B134" s="131">
        <f>'4SSSH'!B27</f>
        <v>0</v>
      </c>
      <c r="C134" s="94">
        <f>'4SSSH'!C27</f>
        <v>0</v>
      </c>
      <c r="D134" s="132">
        <f t="shared" ref="D134:D197" si="4">SUM(F134:K134)</f>
        <v>0</v>
      </c>
      <c r="E134" s="157">
        <f t="shared" ref="E134:E197" si="5">SUM(F134:K134)-MIN(F134:K134)</f>
        <v>0</v>
      </c>
      <c r="F134" s="119">
        <f>IFERROR(VLOOKUP(C134,'4SSSH'!$C$93:$E$134,3,FALSE),0)</f>
        <v>0</v>
      </c>
      <c r="G134" s="119">
        <f>IFERROR(VLOOKUP(C134,'4SSSH'!$G$93:$I$134,3,FALSE),0)</f>
        <v>0</v>
      </c>
      <c r="H134" s="119">
        <f>IFERROR(VLOOKUP(C134,'4SSSH'!$K$93:$M$134,3,FALSE),0)</f>
        <v>0</v>
      </c>
      <c r="I134" s="120">
        <f>IFERROR(VLOOKUP(C134,'4SSSH'!$O$93:$Q$134,3,FALSE),0)</f>
        <v>0</v>
      </c>
      <c r="J134" s="158">
        <f>IFERROR(VLOOKUP(C134,'4SSSH'!$S$93:$U$134,3,FALSE),0)</f>
        <v>0</v>
      </c>
      <c r="K134" s="158">
        <f>IFERROR(VLOOKUP(C134,'4SSSH'!$W$93:$Y$134,3,FALSE),0)</f>
        <v>0</v>
      </c>
      <c r="L134" s="99"/>
      <c r="M134" s="99"/>
      <c r="N134" s="99"/>
      <c r="O134" s="99"/>
    </row>
    <row r="135" spans="1:15" ht="15" customHeight="1">
      <c r="A135" s="94"/>
      <c r="B135" s="131">
        <f>'4SSSH'!B28</f>
        <v>0</v>
      </c>
      <c r="C135" s="94">
        <f>'4SSSH'!C28</f>
        <v>0</v>
      </c>
      <c r="D135" s="132">
        <f t="shared" si="4"/>
        <v>0</v>
      </c>
      <c r="E135" s="157">
        <f t="shared" si="5"/>
        <v>0</v>
      </c>
      <c r="F135" s="119">
        <f>IFERROR(VLOOKUP(C135,'4SSSH'!$C$93:$E$134,3,FALSE),0)</f>
        <v>0</v>
      </c>
      <c r="G135" s="119">
        <f>IFERROR(VLOOKUP(C135,'4SSSH'!$G$93:$I$134,3,FALSE),0)</f>
        <v>0</v>
      </c>
      <c r="H135" s="119">
        <f>IFERROR(VLOOKUP(C135,'4SSSH'!$K$93:$M$134,3,FALSE),0)</f>
        <v>0</v>
      </c>
      <c r="I135" s="120">
        <f>IFERROR(VLOOKUP(C135,'4SSSH'!$O$93:$Q$134,3,FALSE),0)</f>
        <v>0</v>
      </c>
      <c r="J135" s="158">
        <f>IFERROR(VLOOKUP(C135,'4SSSH'!$S$93:$U$134,3,FALSE),0)</f>
        <v>0</v>
      </c>
      <c r="K135" s="158">
        <f>IFERROR(VLOOKUP(C135,'4SSSH'!$W$93:$Y$134,3,FALSE),0)</f>
        <v>0</v>
      </c>
      <c r="L135" s="99"/>
      <c r="M135" s="99"/>
      <c r="N135" s="99"/>
      <c r="O135" s="99"/>
    </row>
    <row r="136" spans="1:15" ht="15" customHeight="1">
      <c r="A136" s="94"/>
      <c r="B136" s="131">
        <f>'4SSSH'!B29</f>
        <v>0</v>
      </c>
      <c r="C136" s="94">
        <f>'4SSSH'!C29</f>
        <v>0</v>
      </c>
      <c r="D136" s="132">
        <f t="shared" si="4"/>
        <v>0</v>
      </c>
      <c r="E136" s="157">
        <f t="shared" si="5"/>
        <v>0</v>
      </c>
      <c r="F136" s="119">
        <f>IFERROR(VLOOKUP(C136,'4SSSH'!$C$93:$E$134,3,FALSE),0)</f>
        <v>0</v>
      </c>
      <c r="G136" s="119">
        <f>IFERROR(VLOOKUP(C136,'4SSSH'!$G$93:$I$134,3,FALSE),0)</f>
        <v>0</v>
      </c>
      <c r="H136" s="119">
        <f>IFERROR(VLOOKUP(C136,'4SSSH'!$K$93:$M$134,3,FALSE),0)</f>
        <v>0</v>
      </c>
      <c r="I136" s="120">
        <f>IFERROR(VLOOKUP(C136,'4SSSH'!$O$93:$Q$134,3,FALSE),0)</f>
        <v>0</v>
      </c>
      <c r="J136" s="158">
        <f>IFERROR(VLOOKUP(C136,'4SSSH'!$S$93:$U$134,3,FALSE),0)</f>
        <v>0</v>
      </c>
      <c r="K136" s="158">
        <f>IFERROR(VLOOKUP(C136,'4SSSH'!$W$93:$Y$134,3,FALSE),0)</f>
        <v>0</v>
      </c>
      <c r="L136" s="99"/>
      <c r="M136" s="99"/>
      <c r="N136" s="99"/>
      <c r="O136" s="99"/>
    </row>
    <row r="137" spans="1:15" ht="15" customHeight="1">
      <c r="A137" s="94"/>
      <c r="B137" s="131">
        <f>'4SSSH'!B30</f>
        <v>0</v>
      </c>
      <c r="C137" s="94">
        <f>'4SSSH'!C30</f>
        <v>0</v>
      </c>
      <c r="D137" s="132">
        <f t="shared" si="4"/>
        <v>0</v>
      </c>
      <c r="E137" s="157">
        <f t="shared" si="5"/>
        <v>0</v>
      </c>
      <c r="F137" s="119">
        <f>IFERROR(VLOOKUP(C137,'4SSSH'!$C$93:$E$134,3,FALSE),0)</f>
        <v>0</v>
      </c>
      <c r="G137" s="119">
        <f>IFERROR(VLOOKUP(C137,'4SSSH'!$G$93:$I$134,3,FALSE),0)</f>
        <v>0</v>
      </c>
      <c r="H137" s="119">
        <f>IFERROR(VLOOKUP(C137,'4SSSH'!$K$93:$M$134,3,FALSE),0)</f>
        <v>0</v>
      </c>
      <c r="I137" s="120">
        <f>IFERROR(VLOOKUP(C137,'4SSSH'!$O$93:$Q$134,3,FALSE),0)</f>
        <v>0</v>
      </c>
      <c r="J137" s="158">
        <f>IFERROR(VLOOKUP(C137,'4SSSH'!$S$93:$U$134,3,FALSE),0)</f>
        <v>0</v>
      </c>
      <c r="K137" s="158">
        <f>IFERROR(VLOOKUP(C137,'4SSSH'!$W$93:$Y$134,3,FALSE),0)</f>
        <v>0</v>
      </c>
      <c r="L137" s="99"/>
      <c r="M137" s="99"/>
      <c r="N137" s="99"/>
      <c r="O137" s="99"/>
    </row>
    <row r="138" spans="1:15" ht="15" customHeight="1">
      <c r="A138" s="94"/>
      <c r="B138" s="131">
        <f>'4SSSH'!B31</f>
        <v>0</v>
      </c>
      <c r="C138" s="94">
        <f>'4SSSH'!C31</f>
        <v>0</v>
      </c>
      <c r="D138" s="132">
        <f t="shared" si="4"/>
        <v>0</v>
      </c>
      <c r="E138" s="157">
        <f t="shared" si="5"/>
        <v>0</v>
      </c>
      <c r="F138" s="119">
        <f>IFERROR(VLOOKUP(C138,'4SSSH'!$C$93:$E$134,3,FALSE),0)</f>
        <v>0</v>
      </c>
      <c r="G138" s="119">
        <f>IFERROR(VLOOKUP(C138,'4SSSH'!$G$93:$I$134,3,FALSE),0)</f>
        <v>0</v>
      </c>
      <c r="H138" s="119">
        <f>IFERROR(VLOOKUP(C138,'4SSSH'!$K$93:$M$134,3,FALSE),0)</f>
        <v>0</v>
      </c>
      <c r="I138" s="120">
        <f>IFERROR(VLOOKUP(C138,'4SSSH'!$O$93:$Q$134,3,FALSE),0)</f>
        <v>0</v>
      </c>
      <c r="J138" s="158">
        <f>IFERROR(VLOOKUP(C138,'4SSSH'!$S$93:$U$134,3,FALSE),0)</f>
        <v>0</v>
      </c>
      <c r="K138" s="158">
        <f>IFERROR(VLOOKUP(C138,'4SSSH'!$W$93:$Y$134,3,FALSE),0)</f>
        <v>0</v>
      </c>
      <c r="L138" s="99"/>
      <c r="M138" s="99"/>
      <c r="N138" s="99"/>
      <c r="O138" s="99"/>
    </row>
    <row r="139" spans="1:15" ht="15" customHeight="1">
      <c r="A139" s="94"/>
      <c r="B139" s="131">
        <f>'4SSSH'!B32</f>
        <v>0</v>
      </c>
      <c r="C139" s="94">
        <f>'4SSSH'!C32</f>
        <v>0</v>
      </c>
      <c r="D139" s="132">
        <f t="shared" si="4"/>
        <v>0</v>
      </c>
      <c r="E139" s="157">
        <f t="shared" si="5"/>
        <v>0</v>
      </c>
      <c r="F139" s="119">
        <f>IFERROR(VLOOKUP(C139,'4SSSH'!$C$93:$E$134,3,FALSE),0)</f>
        <v>0</v>
      </c>
      <c r="G139" s="119">
        <f>IFERROR(VLOOKUP(C139,'4SSSH'!$G$93:$I$134,3,FALSE),0)</f>
        <v>0</v>
      </c>
      <c r="H139" s="119">
        <f>IFERROR(VLOOKUP(C139,'4SSSH'!$K$93:$M$134,3,FALSE),0)</f>
        <v>0</v>
      </c>
      <c r="I139" s="120">
        <f>IFERROR(VLOOKUP(C139,'4SSSH'!$O$93:$Q$134,3,FALSE),0)</f>
        <v>0</v>
      </c>
      <c r="J139" s="158">
        <f>IFERROR(VLOOKUP(C139,'4SSSH'!$S$93:$U$134,3,FALSE),0)</f>
        <v>0</v>
      </c>
      <c r="K139" s="158">
        <f>IFERROR(VLOOKUP(C139,'4SSSH'!$W$93:$Y$134,3,FALSE),0)</f>
        <v>0</v>
      </c>
      <c r="L139" s="99"/>
      <c r="M139" s="99"/>
      <c r="N139" s="99"/>
      <c r="O139" s="99"/>
    </row>
    <row r="140" spans="1:15" ht="15" customHeight="1">
      <c r="A140" s="94"/>
      <c r="B140" s="131">
        <f>'4SSSH'!B33</f>
        <v>0</v>
      </c>
      <c r="C140" s="94">
        <f>'4SSSH'!C33</f>
        <v>0</v>
      </c>
      <c r="D140" s="132">
        <f t="shared" si="4"/>
        <v>0</v>
      </c>
      <c r="E140" s="157">
        <f t="shared" si="5"/>
        <v>0</v>
      </c>
      <c r="F140" s="119">
        <f>IFERROR(VLOOKUP(C140,'4SSSH'!$C$93:$E$134,3,FALSE),0)</f>
        <v>0</v>
      </c>
      <c r="G140" s="119">
        <f>IFERROR(VLOOKUP(C140,'4SSSH'!$G$93:$I$134,3,FALSE),0)</f>
        <v>0</v>
      </c>
      <c r="H140" s="119">
        <f>IFERROR(VLOOKUP(C140,'4SSSH'!$K$93:$M$134,3,FALSE),0)</f>
        <v>0</v>
      </c>
      <c r="I140" s="120">
        <f>IFERROR(VLOOKUP(C140,'4SSSH'!$O$93:$Q$134,3,FALSE),0)</f>
        <v>0</v>
      </c>
      <c r="J140" s="158">
        <f>IFERROR(VLOOKUP(C140,'4SSSH'!$S$93:$U$134,3,FALSE),0)</f>
        <v>0</v>
      </c>
      <c r="K140" s="158">
        <f>IFERROR(VLOOKUP(C140,'4SSSH'!$W$93:$Y$134,3,FALSE),0)</f>
        <v>0</v>
      </c>
      <c r="L140" s="99"/>
      <c r="M140" s="99"/>
      <c r="N140" s="99"/>
      <c r="O140" s="99"/>
    </row>
    <row r="141" spans="1:15" ht="15" customHeight="1">
      <c r="A141" s="94"/>
      <c r="B141" s="131">
        <f>'4SSSH'!B34</f>
        <v>0</v>
      </c>
      <c r="C141" s="94">
        <f>'4SSSH'!C34</f>
        <v>0</v>
      </c>
      <c r="D141" s="132">
        <f t="shared" si="4"/>
        <v>0</v>
      </c>
      <c r="E141" s="157">
        <f t="shared" si="5"/>
        <v>0</v>
      </c>
      <c r="F141" s="119">
        <f>IFERROR(VLOOKUP(C141,'4SSSH'!$C$93:$E$134,3,FALSE),0)</f>
        <v>0</v>
      </c>
      <c r="G141" s="119">
        <f>IFERROR(VLOOKUP(C141,'4SSSH'!$G$93:$I$134,3,FALSE),0)</f>
        <v>0</v>
      </c>
      <c r="H141" s="119">
        <f>IFERROR(VLOOKUP(C141,'4SSSH'!$K$93:$M$134,3,FALSE),0)</f>
        <v>0</v>
      </c>
      <c r="I141" s="120">
        <f>IFERROR(VLOOKUP(C141,'4SSSH'!$O$93:$Q$134,3,FALSE),0)</f>
        <v>0</v>
      </c>
      <c r="J141" s="158">
        <f>IFERROR(VLOOKUP(C141,'4SSSH'!$S$93:$U$134,3,FALSE),0)</f>
        <v>0</v>
      </c>
      <c r="K141" s="158">
        <f>IFERROR(VLOOKUP(C141,'4SSSH'!$W$93:$Y$134,3,FALSE),0)</f>
        <v>0</v>
      </c>
      <c r="L141" s="99"/>
      <c r="M141" s="99"/>
      <c r="N141" s="99"/>
      <c r="O141" s="99"/>
    </row>
    <row r="142" spans="1:15" ht="15" customHeight="1">
      <c r="A142" s="94"/>
      <c r="B142" s="131">
        <f>'4SSSH'!B35</f>
        <v>0</v>
      </c>
      <c r="C142" s="94">
        <f>'4SSSH'!C35</f>
        <v>0</v>
      </c>
      <c r="D142" s="132">
        <f t="shared" si="4"/>
        <v>0</v>
      </c>
      <c r="E142" s="157">
        <f t="shared" si="5"/>
        <v>0</v>
      </c>
      <c r="F142" s="119">
        <f>IFERROR(VLOOKUP(C142,'4SSSH'!$C$93:$E$134,3,FALSE),0)</f>
        <v>0</v>
      </c>
      <c r="G142" s="119">
        <f>IFERROR(VLOOKUP(C142,'4SSSH'!$G$93:$I$134,3,FALSE),0)</f>
        <v>0</v>
      </c>
      <c r="H142" s="119">
        <f>IFERROR(VLOOKUP(C142,'4SSSH'!$K$93:$M$134,3,FALSE),0)</f>
        <v>0</v>
      </c>
      <c r="I142" s="120">
        <f>IFERROR(VLOOKUP(C142,'4SSSH'!$O$93:$Q$134,3,FALSE),0)</f>
        <v>0</v>
      </c>
      <c r="J142" s="158">
        <f>IFERROR(VLOOKUP(C142,'4SSSH'!$S$93:$U$134,3,FALSE),0)</f>
        <v>0</v>
      </c>
      <c r="K142" s="158">
        <f>IFERROR(VLOOKUP(C142,'4SSSH'!$W$93:$Y$134,3,FALSE),0)</f>
        <v>0</v>
      </c>
      <c r="L142" s="99"/>
      <c r="M142" s="99"/>
      <c r="N142" s="99"/>
      <c r="O142" s="99"/>
    </row>
    <row r="143" spans="1:15" ht="15" customHeight="1">
      <c r="A143" s="94"/>
      <c r="B143" s="131">
        <f>'4SSSH'!B36</f>
        <v>0</v>
      </c>
      <c r="C143" s="94">
        <f>'4SSSH'!C36</f>
        <v>0</v>
      </c>
      <c r="D143" s="132">
        <f t="shared" si="4"/>
        <v>0</v>
      </c>
      <c r="E143" s="157">
        <f t="shared" si="5"/>
        <v>0</v>
      </c>
      <c r="F143" s="119">
        <f>IFERROR(VLOOKUP(C143,'4SSSH'!$C$93:$E$134,3,FALSE),0)</f>
        <v>0</v>
      </c>
      <c r="G143" s="119">
        <f>IFERROR(VLOOKUP(C143,'4SSSH'!$G$93:$I$134,3,FALSE),0)</f>
        <v>0</v>
      </c>
      <c r="H143" s="119">
        <f>IFERROR(VLOOKUP(C143,'4SSSH'!$K$93:$M$134,3,FALSE),0)</f>
        <v>0</v>
      </c>
      <c r="I143" s="120">
        <f>IFERROR(VLOOKUP(C143,'4SSSH'!$O$93:$Q$134,3,FALSE),0)</f>
        <v>0</v>
      </c>
      <c r="J143" s="158">
        <f>IFERROR(VLOOKUP(C143,'4SSSH'!$S$93:$U$134,3,FALSE),0)</f>
        <v>0</v>
      </c>
      <c r="K143" s="158">
        <f>IFERROR(VLOOKUP(C143,'4SSSH'!$W$93:$Y$134,3,FALSE),0)</f>
        <v>0</v>
      </c>
      <c r="L143" s="99"/>
      <c r="M143" s="99"/>
      <c r="N143" s="99"/>
      <c r="O143" s="99"/>
    </row>
    <row r="144" spans="1:15" ht="15" customHeight="1">
      <c r="A144" s="94"/>
      <c r="B144" s="131">
        <f>'4SSSH'!B37</f>
        <v>0</v>
      </c>
      <c r="C144" s="94">
        <f>'4SSSH'!C37</f>
        <v>0</v>
      </c>
      <c r="D144" s="132">
        <f t="shared" si="4"/>
        <v>0</v>
      </c>
      <c r="E144" s="157">
        <f t="shared" si="5"/>
        <v>0</v>
      </c>
      <c r="F144" s="119">
        <f>IFERROR(VLOOKUP(C144,'4SSSH'!$C$93:$E$134,3,FALSE),0)</f>
        <v>0</v>
      </c>
      <c r="G144" s="119">
        <f>IFERROR(VLOOKUP(C144,'4SSSH'!$G$93:$I$134,3,FALSE),0)</f>
        <v>0</v>
      </c>
      <c r="H144" s="119">
        <f>IFERROR(VLOOKUP(C144,'4SSSH'!$K$93:$M$134,3,FALSE),0)</f>
        <v>0</v>
      </c>
      <c r="I144" s="120">
        <f>IFERROR(VLOOKUP(C144,'4SSSH'!$O$93:$Q$134,3,FALSE),0)</f>
        <v>0</v>
      </c>
      <c r="J144" s="158">
        <f>IFERROR(VLOOKUP(C144,'4SSSH'!$S$93:$U$134,3,FALSE),0)</f>
        <v>0</v>
      </c>
      <c r="K144" s="158">
        <f>IFERROR(VLOOKUP(C144,'4SSSH'!$W$93:$Y$134,3,FALSE),0)</f>
        <v>0</v>
      </c>
      <c r="L144" s="99"/>
      <c r="M144" s="99"/>
      <c r="N144" s="99"/>
      <c r="O144" s="99"/>
    </row>
    <row r="145" spans="1:15" ht="15" customHeight="1">
      <c r="A145" s="94"/>
      <c r="B145" s="131">
        <f>'4SSSH'!B38</f>
        <v>0</v>
      </c>
      <c r="C145" s="94">
        <f>'4SSSH'!C38</f>
        <v>0</v>
      </c>
      <c r="D145" s="132">
        <f t="shared" si="4"/>
        <v>0</v>
      </c>
      <c r="E145" s="157">
        <f t="shared" si="5"/>
        <v>0</v>
      </c>
      <c r="F145" s="119">
        <f>IFERROR(VLOOKUP(C145,'4SSSH'!$C$93:$E$134,3,FALSE),0)</f>
        <v>0</v>
      </c>
      <c r="G145" s="119">
        <f>IFERROR(VLOOKUP(C145,'4SSSH'!$G$93:$I$134,3,FALSE),0)</f>
        <v>0</v>
      </c>
      <c r="H145" s="119">
        <f>IFERROR(VLOOKUP(C145,'4SSSH'!$K$93:$M$134,3,FALSE),0)</f>
        <v>0</v>
      </c>
      <c r="I145" s="120">
        <f>IFERROR(VLOOKUP(C145,'4SSSH'!$O$93:$Q$134,3,FALSE),0)</f>
        <v>0</v>
      </c>
      <c r="J145" s="158">
        <f>IFERROR(VLOOKUP(C145,'4SSSH'!$S$93:$U$134,3,FALSE),0)</f>
        <v>0</v>
      </c>
      <c r="K145" s="158">
        <f>IFERROR(VLOOKUP(C145,'4SSSH'!$W$93:$Y$134,3,FALSE),0)</f>
        <v>0</v>
      </c>
      <c r="L145" s="99"/>
      <c r="M145" s="99"/>
      <c r="N145" s="99"/>
      <c r="O145" s="99"/>
    </row>
    <row r="146" spans="1:15" ht="15" customHeight="1">
      <c r="A146" s="94"/>
      <c r="B146" s="131">
        <f>'4SSSH'!B39</f>
        <v>0</v>
      </c>
      <c r="C146" s="94">
        <f>'4SSSH'!C39</f>
        <v>0</v>
      </c>
      <c r="D146" s="132">
        <f t="shared" si="4"/>
        <v>0</v>
      </c>
      <c r="E146" s="157">
        <f t="shared" si="5"/>
        <v>0</v>
      </c>
      <c r="F146" s="119">
        <f>IFERROR(VLOOKUP(C146,'4SSSH'!$C$93:$E$134,3,FALSE),0)</f>
        <v>0</v>
      </c>
      <c r="G146" s="119">
        <f>IFERROR(VLOOKUP(C146,'4SSSH'!$G$93:$I$134,3,FALSE),0)</f>
        <v>0</v>
      </c>
      <c r="H146" s="119">
        <f>IFERROR(VLOOKUP(C146,'4SSSH'!$K$93:$M$134,3,FALSE),0)</f>
        <v>0</v>
      </c>
      <c r="I146" s="120">
        <f>IFERROR(VLOOKUP(C146,'4SSSH'!$O$93:$Q$134,3,FALSE),0)</f>
        <v>0</v>
      </c>
      <c r="J146" s="158">
        <f>IFERROR(VLOOKUP(C146,'4SSSH'!$S$93:$U$134,3,FALSE),0)</f>
        <v>0</v>
      </c>
      <c r="K146" s="158">
        <f>IFERROR(VLOOKUP(C146,'4SSSH'!$W$93:$Y$134,3,FALSE),0)</f>
        <v>0</v>
      </c>
      <c r="L146" s="99"/>
      <c r="M146" s="99"/>
      <c r="N146" s="99"/>
      <c r="O146" s="99"/>
    </row>
    <row r="147" spans="1:15" ht="15" customHeight="1">
      <c r="A147" s="94"/>
      <c r="B147" s="131">
        <f>'4SSSH'!B40</f>
        <v>0</v>
      </c>
      <c r="C147" s="94">
        <f>'4SSSH'!C40</f>
        <v>0</v>
      </c>
      <c r="D147" s="132">
        <f t="shared" si="4"/>
        <v>0</v>
      </c>
      <c r="E147" s="157">
        <f t="shared" si="5"/>
        <v>0</v>
      </c>
      <c r="F147" s="119">
        <f>IFERROR(VLOOKUP(C147,'4SSSH'!$C$93:$E$134,3,FALSE),0)</f>
        <v>0</v>
      </c>
      <c r="G147" s="119">
        <f>IFERROR(VLOOKUP(C147,'4SSSH'!$G$93:$I$134,3,FALSE),0)</f>
        <v>0</v>
      </c>
      <c r="H147" s="119">
        <f>IFERROR(VLOOKUP(C147,'4SSSH'!$K$93:$M$134,3,FALSE),0)</f>
        <v>0</v>
      </c>
      <c r="I147" s="120">
        <f>IFERROR(VLOOKUP(C147,'4SSSH'!$O$93:$Q$134,3,FALSE),0)</f>
        <v>0</v>
      </c>
      <c r="J147" s="158">
        <f>IFERROR(VLOOKUP(C147,'4SSSH'!$S$93:$U$134,3,FALSE),0)</f>
        <v>0</v>
      </c>
      <c r="K147" s="158">
        <f>IFERROR(VLOOKUP(C147,'4SSSH'!$W$93:$Y$134,3,FALSE),0)</f>
        <v>0</v>
      </c>
      <c r="L147" s="99"/>
      <c r="M147" s="99"/>
      <c r="N147" s="99"/>
      <c r="O147" s="99"/>
    </row>
    <row r="148" spans="1:15" ht="15" customHeight="1">
      <c r="A148" s="94"/>
      <c r="B148" s="131">
        <f>'4SSSH'!B41</f>
        <v>0</v>
      </c>
      <c r="C148" s="94">
        <f>'4SSSH'!C41</f>
        <v>0</v>
      </c>
      <c r="D148" s="132">
        <f t="shared" si="4"/>
        <v>0</v>
      </c>
      <c r="E148" s="157">
        <f t="shared" si="5"/>
        <v>0</v>
      </c>
      <c r="F148" s="119">
        <f>IFERROR(VLOOKUP(C148,'4SSSH'!$C$93:$E$134,3,FALSE),0)</f>
        <v>0</v>
      </c>
      <c r="G148" s="119">
        <f>IFERROR(VLOOKUP(C148,'4SSSH'!$G$93:$I$134,3,FALSE),0)</f>
        <v>0</v>
      </c>
      <c r="H148" s="119">
        <f>IFERROR(VLOOKUP(C148,'4SSSH'!$K$93:$M$134,3,FALSE),0)</f>
        <v>0</v>
      </c>
      <c r="I148" s="120">
        <f>IFERROR(VLOOKUP(C148,'4SSSH'!$O$93:$Q$134,3,FALSE),0)</f>
        <v>0</v>
      </c>
      <c r="J148" s="158">
        <f>IFERROR(VLOOKUP(C148,'4SSSH'!$S$93:$U$134,3,FALSE),0)</f>
        <v>0</v>
      </c>
      <c r="K148" s="158">
        <f>IFERROR(VLOOKUP(C148,'4SSSH'!$W$93:$Y$134,3,FALSE),0)</f>
        <v>0</v>
      </c>
      <c r="L148" s="99"/>
      <c r="M148" s="99"/>
      <c r="N148" s="99"/>
      <c r="O148" s="99"/>
    </row>
    <row r="149" spans="1:15" ht="15" customHeight="1">
      <c r="A149" s="94"/>
      <c r="B149" s="131">
        <f>'4SSSH'!B42</f>
        <v>0</v>
      </c>
      <c r="C149" s="94">
        <f>'4SSSH'!C42</f>
        <v>0</v>
      </c>
      <c r="D149" s="132">
        <f t="shared" si="4"/>
        <v>0</v>
      </c>
      <c r="E149" s="157">
        <f t="shared" si="5"/>
        <v>0</v>
      </c>
      <c r="F149" s="119">
        <f>IFERROR(VLOOKUP(C149,'4SSSH'!$C$93:$E$134,3,FALSE),0)</f>
        <v>0</v>
      </c>
      <c r="G149" s="119">
        <f>IFERROR(VLOOKUP(C149,'4SSSH'!$G$93:$I$134,3,FALSE),0)</f>
        <v>0</v>
      </c>
      <c r="H149" s="119">
        <f>IFERROR(VLOOKUP(C149,'4SSSH'!$K$93:$M$134,3,FALSE),0)</f>
        <v>0</v>
      </c>
      <c r="I149" s="120">
        <f>IFERROR(VLOOKUP(C149,'4SSSH'!$O$93:$Q$134,3,FALSE),0)</f>
        <v>0</v>
      </c>
      <c r="J149" s="158">
        <f>IFERROR(VLOOKUP(C149,'4SSSH'!$S$93:$U$134,3,FALSE),0)</f>
        <v>0</v>
      </c>
      <c r="K149" s="158">
        <f>IFERROR(VLOOKUP(C149,'4SSSH'!$W$93:$Y$134,3,FALSE),0)</f>
        <v>0</v>
      </c>
      <c r="L149" s="99"/>
      <c r="M149" s="99"/>
      <c r="N149" s="99"/>
      <c r="O149" s="99"/>
    </row>
    <row r="150" spans="1:15" ht="15" customHeight="1">
      <c r="A150" s="94"/>
      <c r="B150" s="131">
        <f>'4SSSH'!B43</f>
        <v>0</v>
      </c>
      <c r="C150" s="94">
        <f>'4SSSH'!C43</f>
        <v>0</v>
      </c>
      <c r="D150" s="132">
        <f t="shared" si="4"/>
        <v>0</v>
      </c>
      <c r="E150" s="157">
        <f t="shared" si="5"/>
        <v>0</v>
      </c>
      <c r="F150" s="119">
        <f>IFERROR(VLOOKUP(C150,'4SSSH'!$C$93:$E$134,3,FALSE),0)</f>
        <v>0</v>
      </c>
      <c r="G150" s="119">
        <f>IFERROR(VLOOKUP(C150,'4SSSH'!$G$93:$I$134,3,FALSE),0)</f>
        <v>0</v>
      </c>
      <c r="H150" s="119">
        <f>IFERROR(VLOOKUP(C150,'4SSSH'!$K$93:$M$134,3,FALSE),0)</f>
        <v>0</v>
      </c>
      <c r="I150" s="120">
        <f>IFERROR(VLOOKUP(C150,'4SSSH'!$O$93:$Q$134,3,FALSE),0)</f>
        <v>0</v>
      </c>
      <c r="J150" s="158">
        <f>IFERROR(VLOOKUP(C150,'4SSSH'!$S$93:$U$134,3,FALSE),0)</f>
        <v>0</v>
      </c>
      <c r="K150" s="158">
        <f>IFERROR(VLOOKUP(C150,'4SSSH'!$W$93:$Y$134,3,FALSE),0)</f>
        <v>0</v>
      </c>
      <c r="L150" s="99"/>
      <c r="M150" s="99"/>
      <c r="N150" s="99"/>
      <c r="O150" s="99"/>
    </row>
    <row r="151" spans="1:15" ht="15" customHeight="1">
      <c r="A151" s="94"/>
      <c r="B151" s="131">
        <f>'4SSSH'!B44</f>
        <v>0</v>
      </c>
      <c r="C151" s="94">
        <f>'4SSSH'!C44</f>
        <v>0</v>
      </c>
      <c r="D151" s="132">
        <f t="shared" si="4"/>
        <v>0</v>
      </c>
      <c r="E151" s="157">
        <f t="shared" si="5"/>
        <v>0</v>
      </c>
      <c r="F151" s="119">
        <f>IFERROR(VLOOKUP(C151,'4SSSH'!$C$93:$E$134,3,FALSE),0)</f>
        <v>0</v>
      </c>
      <c r="G151" s="119">
        <f>IFERROR(VLOOKUP(C151,'4SSSH'!$G$93:$I$134,3,FALSE),0)</f>
        <v>0</v>
      </c>
      <c r="H151" s="119">
        <f>IFERROR(VLOOKUP(C151,'4SSSH'!$K$93:$M$134,3,FALSE),0)</f>
        <v>0</v>
      </c>
      <c r="I151" s="120">
        <f>IFERROR(VLOOKUP(C151,'4SSSH'!$O$93:$Q$134,3,FALSE),0)</f>
        <v>0</v>
      </c>
      <c r="J151" s="158">
        <f>IFERROR(VLOOKUP(C151,'4SSSH'!$S$93:$U$134,3,FALSE),0)</f>
        <v>0</v>
      </c>
      <c r="K151" s="158">
        <f>IFERROR(VLOOKUP(C151,'4SSSH'!$W$93:$Y$134,3,FALSE),0)</f>
        <v>0</v>
      </c>
      <c r="L151" s="99"/>
      <c r="M151" s="99"/>
      <c r="N151" s="99"/>
      <c r="O151" s="99"/>
    </row>
    <row r="152" spans="1:15" ht="15" customHeight="1">
      <c r="A152" s="94"/>
      <c r="B152" s="131">
        <f>Senior_Performance_Light!B14</f>
        <v>0</v>
      </c>
      <c r="C152" s="94">
        <f>Senior_Performance_Light!C14</f>
        <v>0</v>
      </c>
      <c r="D152" s="132">
        <f t="shared" si="4"/>
        <v>0</v>
      </c>
      <c r="E152" s="157">
        <f t="shared" si="5"/>
        <v>0</v>
      </c>
      <c r="F152" s="119">
        <f>IFERROR(VLOOKUP(C152,Senior_Performance_Light!$C$93:$E$134,3,FALSE),0)</f>
        <v>0</v>
      </c>
      <c r="G152" s="119">
        <f>IFERROR(VLOOKUP(C152,Senior_Performance_Light!$G$93:$I$134,3,FALSE),0)</f>
        <v>0</v>
      </c>
      <c r="H152" s="119">
        <f>IFERROR(VLOOKUP(C152,Senior_Performance_Light!$K$93:$M$134,3,FALSE),0)</f>
        <v>0</v>
      </c>
      <c r="I152" s="120">
        <f>IFERROR(VLOOKUP(C152,Senior_Performance_Light!$O$93:$Q$134,3,FALSE),0)</f>
        <v>0</v>
      </c>
      <c r="J152" s="158">
        <f>IFERROR(VLOOKUP(C152,Senior_Performance_Light!$S$93:$U$134,3,FALSE),0)</f>
        <v>0</v>
      </c>
      <c r="K152" s="158">
        <f>IFERROR(VLOOKUP(C152,Senior_Performance_Light!$W$93:$Y$134,3,FALSE),0)</f>
        <v>0</v>
      </c>
      <c r="L152" s="99"/>
      <c r="M152" s="99"/>
      <c r="N152" s="99"/>
      <c r="O152" s="99"/>
    </row>
    <row r="153" spans="1:15" ht="15" customHeight="1">
      <c r="A153" s="94"/>
      <c r="B153" s="131">
        <f>Senior_Performance_Light!B15</f>
        <v>0</v>
      </c>
      <c r="C153" s="94">
        <f>Senior_Performance_Light!C15</f>
        <v>0</v>
      </c>
      <c r="D153" s="132">
        <f t="shared" si="4"/>
        <v>0</v>
      </c>
      <c r="E153" s="157">
        <f t="shared" si="5"/>
        <v>0</v>
      </c>
      <c r="F153" s="119">
        <f>IFERROR(VLOOKUP(C153,Senior_Performance_Light!$C$93:$E$134,3,FALSE),0)</f>
        <v>0</v>
      </c>
      <c r="G153" s="119">
        <f>IFERROR(VLOOKUP(C153,Senior_Performance_Light!$G$93:$I$134,3,FALSE),0)</f>
        <v>0</v>
      </c>
      <c r="H153" s="119">
        <f>IFERROR(VLOOKUP(C153,Senior_Performance_Light!$K$93:$M$134,3,FALSE),0)</f>
        <v>0</v>
      </c>
      <c r="I153" s="120">
        <f>IFERROR(VLOOKUP(C153,Senior_Performance_Light!$O$93:$Q$134,3,FALSE),0)</f>
        <v>0</v>
      </c>
      <c r="J153" s="158">
        <f>IFERROR(VLOOKUP(C153,Senior_Performance_Light!$S$93:$U$134,3,FALSE),0)</f>
        <v>0</v>
      </c>
      <c r="K153" s="158">
        <f>IFERROR(VLOOKUP(C153,Senior_Performance_Light!$W$93:$Y$134,3,FALSE),0)</f>
        <v>0</v>
      </c>
      <c r="L153" s="99"/>
      <c r="M153" s="99"/>
      <c r="N153" s="99"/>
      <c r="O153" s="99"/>
    </row>
    <row r="154" spans="1:15" ht="15" customHeight="1">
      <c r="A154" s="94"/>
      <c r="B154" s="131">
        <f>Senior_Performance_Light!B16</f>
        <v>0</v>
      </c>
      <c r="C154" s="94">
        <f>Senior_Performance_Light!C16</f>
        <v>0</v>
      </c>
      <c r="D154" s="132">
        <f t="shared" si="4"/>
        <v>0</v>
      </c>
      <c r="E154" s="157">
        <f t="shared" si="5"/>
        <v>0</v>
      </c>
      <c r="F154" s="119">
        <f>IFERROR(VLOOKUP(C154,Senior_Performance_Light!$C$93:$E$134,3,FALSE),0)</f>
        <v>0</v>
      </c>
      <c r="G154" s="119">
        <f>IFERROR(VLOOKUP(C154,Senior_Performance_Light!$G$93:$I$134,3,FALSE),0)</f>
        <v>0</v>
      </c>
      <c r="H154" s="119">
        <f>IFERROR(VLOOKUP(C154,Senior_Performance_Light!$K$93:$M$134,3,FALSE),0)</f>
        <v>0</v>
      </c>
      <c r="I154" s="120">
        <f>IFERROR(VLOOKUP(C154,Senior_Performance_Light!$O$93:$Q$134,3,FALSE),0)</f>
        <v>0</v>
      </c>
      <c r="J154" s="158">
        <f>IFERROR(VLOOKUP(C154,Senior_Performance_Light!$S$93:$U$134,3,FALSE),0)</f>
        <v>0</v>
      </c>
      <c r="K154" s="158">
        <f>IFERROR(VLOOKUP(C154,Senior_Performance_Light!$W$93:$Y$134,3,FALSE),0)</f>
        <v>0</v>
      </c>
      <c r="L154" s="99"/>
      <c r="M154" s="99"/>
      <c r="N154" s="99"/>
      <c r="O154" s="99"/>
    </row>
    <row r="155" spans="1:15" ht="15" customHeight="1">
      <c r="A155" s="94"/>
      <c r="B155" s="131">
        <f>Senior_Performance_Light!B17</f>
        <v>0</v>
      </c>
      <c r="C155" s="94">
        <f>Senior_Performance_Light!C17</f>
        <v>0</v>
      </c>
      <c r="D155" s="132">
        <f t="shared" si="4"/>
        <v>0</v>
      </c>
      <c r="E155" s="157">
        <f t="shared" si="5"/>
        <v>0</v>
      </c>
      <c r="F155" s="119">
        <f>IFERROR(VLOOKUP(C155,Senior_Performance_Light!$C$93:$E$134,3,FALSE),0)</f>
        <v>0</v>
      </c>
      <c r="G155" s="119">
        <f>IFERROR(VLOOKUP(C155,Senior_Performance_Light!$G$93:$I$134,3,FALSE),0)</f>
        <v>0</v>
      </c>
      <c r="H155" s="119">
        <f>IFERROR(VLOOKUP(C155,Senior_Performance_Light!$K$93:$M$134,3,FALSE),0)</f>
        <v>0</v>
      </c>
      <c r="I155" s="120">
        <f>IFERROR(VLOOKUP(C155,Senior_Performance_Light!$O$93:$Q$134,3,FALSE),0)</f>
        <v>0</v>
      </c>
      <c r="J155" s="158">
        <f>IFERROR(VLOOKUP(C155,Senior_Performance_Light!$S$93:$U$134,3,FALSE),0)</f>
        <v>0</v>
      </c>
      <c r="K155" s="158">
        <f>IFERROR(VLOOKUP(C155,Senior_Performance_Light!$W$93:$Y$134,3,FALSE),0)</f>
        <v>0</v>
      </c>
      <c r="L155" s="99"/>
      <c r="M155" s="99"/>
      <c r="N155" s="99"/>
      <c r="O155" s="99"/>
    </row>
    <row r="156" spans="1:15" ht="15" customHeight="1">
      <c r="A156" s="94"/>
      <c r="B156" s="131">
        <f>Senior_Performance_Light!B18</f>
        <v>0</v>
      </c>
      <c r="C156" s="94">
        <f>Senior_Performance_Light!C18</f>
        <v>0</v>
      </c>
      <c r="D156" s="132">
        <f t="shared" si="4"/>
        <v>0</v>
      </c>
      <c r="E156" s="157">
        <f t="shared" si="5"/>
        <v>0</v>
      </c>
      <c r="F156" s="119">
        <f>IFERROR(VLOOKUP(C156,Senior_Performance_Light!$C$93:$E$134,3,FALSE),0)</f>
        <v>0</v>
      </c>
      <c r="G156" s="119">
        <f>IFERROR(VLOOKUP(C156,Senior_Performance_Light!$G$93:$I$134,3,FALSE),0)</f>
        <v>0</v>
      </c>
      <c r="H156" s="119">
        <f>IFERROR(VLOOKUP(C156,Senior_Performance_Light!$K$93:$M$134,3,FALSE),0)</f>
        <v>0</v>
      </c>
      <c r="I156" s="120">
        <f>IFERROR(VLOOKUP(C156,Senior_Performance_Light!$O$93:$Q$134,3,FALSE),0)</f>
        <v>0</v>
      </c>
      <c r="J156" s="158">
        <f>IFERROR(VLOOKUP(C156,Senior_Performance_Light!$S$93:$U$134,3,FALSE),0)</f>
        <v>0</v>
      </c>
      <c r="K156" s="158">
        <f>IFERROR(VLOOKUP(C156,Senior_Performance_Light!$W$93:$Y$134,3,FALSE),0)</f>
        <v>0</v>
      </c>
      <c r="L156" s="99"/>
      <c r="M156" s="99"/>
      <c r="N156" s="99"/>
      <c r="O156" s="99"/>
    </row>
    <row r="157" spans="1:15" ht="15" customHeight="1">
      <c r="A157" s="94"/>
      <c r="B157" s="131">
        <f>Senior_Performance_Light!B19</f>
        <v>0</v>
      </c>
      <c r="C157" s="94">
        <f>Senior_Performance_Light!C19</f>
        <v>0</v>
      </c>
      <c r="D157" s="132">
        <f t="shared" si="4"/>
        <v>0</v>
      </c>
      <c r="E157" s="157">
        <f t="shared" si="5"/>
        <v>0</v>
      </c>
      <c r="F157" s="119">
        <f>IFERROR(VLOOKUP(C157,Senior_Performance_Light!$C$93:$E$134,3,FALSE),0)</f>
        <v>0</v>
      </c>
      <c r="G157" s="119">
        <f>IFERROR(VLOOKUP(C157,Senior_Performance_Light!$G$93:$I$134,3,FALSE),0)</f>
        <v>0</v>
      </c>
      <c r="H157" s="119">
        <f>IFERROR(VLOOKUP(C157,Senior_Performance_Light!$K$93:$M$134,3,FALSE),0)</f>
        <v>0</v>
      </c>
      <c r="I157" s="120">
        <f>IFERROR(VLOOKUP(C157,Senior_Performance_Light!$O$93:$Q$134,3,FALSE),0)</f>
        <v>0</v>
      </c>
      <c r="J157" s="158">
        <f>IFERROR(VLOOKUP(C157,Senior_Performance_Light!$S$93:$U$134,3,FALSE),0)</f>
        <v>0</v>
      </c>
      <c r="K157" s="158">
        <f>IFERROR(VLOOKUP(C157,Senior_Performance_Light!$W$93:$Y$134,3,FALSE),0)</f>
        <v>0</v>
      </c>
      <c r="L157" s="99"/>
      <c r="M157" s="99"/>
      <c r="N157" s="99"/>
      <c r="O157" s="99"/>
    </row>
    <row r="158" spans="1:15" ht="15" customHeight="1">
      <c r="A158" s="94"/>
      <c r="B158" s="131">
        <f>Senior_Performance_Light!B20</f>
        <v>0</v>
      </c>
      <c r="C158" s="94">
        <f>Senior_Performance_Light!C20</f>
        <v>0</v>
      </c>
      <c r="D158" s="132">
        <f t="shared" si="4"/>
        <v>0</v>
      </c>
      <c r="E158" s="157">
        <f t="shared" si="5"/>
        <v>0</v>
      </c>
      <c r="F158" s="119">
        <f>IFERROR(VLOOKUP(C158,Senior_Performance_Light!$C$93:$E$134,3,FALSE),0)</f>
        <v>0</v>
      </c>
      <c r="G158" s="119">
        <f>IFERROR(VLOOKUP(C158,Senior_Performance_Light!$G$93:$I$134,3,FALSE),0)</f>
        <v>0</v>
      </c>
      <c r="H158" s="119">
        <f>IFERROR(VLOOKUP(C158,Senior_Performance_Light!$K$93:$M$134,3,FALSE),0)</f>
        <v>0</v>
      </c>
      <c r="I158" s="120">
        <f>IFERROR(VLOOKUP(C158,Senior_Performance_Light!$O$93:$Q$134,3,FALSE),0)</f>
        <v>0</v>
      </c>
      <c r="J158" s="158">
        <f>IFERROR(VLOOKUP(C158,Senior_Performance_Light!$S$93:$U$134,3,FALSE),0)</f>
        <v>0</v>
      </c>
      <c r="K158" s="158">
        <f>IFERROR(VLOOKUP(C158,Senior_Performance_Light!$W$93:$Y$134,3,FALSE),0)</f>
        <v>0</v>
      </c>
      <c r="L158" s="99"/>
      <c r="M158" s="99"/>
      <c r="N158" s="99"/>
      <c r="O158" s="99"/>
    </row>
    <row r="159" spans="1:15" ht="15" customHeight="1">
      <c r="A159" s="94"/>
      <c r="B159" s="131">
        <f>Senior_Performance_Light!B21</f>
        <v>0</v>
      </c>
      <c r="C159" s="94">
        <f>Senior_Performance_Light!C21</f>
        <v>0</v>
      </c>
      <c r="D159" s="132">
        <f t="shared" si="4"/>
        <v>0</v>
      </c>
      <c r="E159" s="157">
        <f t="shared" si="5"/>
        <v>0</v>
      </c>
      <c r="F159" s="119">
        <f>IFERROR(VLOOKUP(C159,Senior_Performance_Light!$C$93:$E$134,3,FALSE),0)</f>
        <v>0</v>
      </c>
      <c r="G159" s="119">
        <f>IFERROR(VLOOKUP(C159,Senior_Performance_Light!$G$93:$I$134,3,FALSE),0)</f>
        <v>0</v>
      </c>
      <c r="H159" s="119">
        <f>IFERROR(VLOOKUP(C159,Senior_Performance_Light!$K$93:$M$134,3,FALSE),0)</f>
        <v>0</v>
      </c>
      <c r="I159" s="120">
        <f>IFERROR(VLOOKUP(C159,Senior_Performance_Light!$O$93:$Q$134,3,FALSE),0)</f>
        <v>0</v>
      </c>
      <c r="J159" s="158">
        <f>IFERROR(VLOOKUP(C159,Senior_Performance_Light!$S$93:$U$134,3,FALSE),0)</f>
        <v>0</v>
      </c>
      <c r="K159" s="158">
        <f>IFERROR(VLOOKUP(C159,Senior_Performance_Light!$W$93:$Y$134,3,FALSE),0)</f>
        <v>0</v>
      </c>
      <c r="L159" s="99"/>
      <c r="M159" s="99"/>
      <c r="N159" s="99"/>
      <c r="O159" s="99"/>
    </row>
    <row r="160" spans="1:15" ht="15" customHeight="1">
      <c r="A160" s="94"/>
      <c r="B160" s="131">
        <f>Senior_Performance_Light!B22</f>
        <v>0</v>
      </c>
      <c r="C160" s="94">
        <f>Senior_Performance_Light!C22</f>
        <v>0</v>
      </c>
      <c r="D160" s="132">
        <f t="shared" si="4"/>
        <v>0</v>
      </c>
      <c r="E160" s="157">
        <f t="shared" si="5"/>
        <v>0</v>
      </c>
      <c r="F160" s="119">
        <f>IFERROR(VLOOKUP(C160,Senior_Performance_Light!$C$93:$E$134,3,FALSE),0)</f>
        <v>0</v>
      </c>
      <c r="G160" s="119">
        <f>IFERROR(VLOOKUP(C160,Senior_Performance_Light!$G$93:$I$134,3,FALSE),0)</f>
        <v>0</v>
      </c>
      <c r="H160" s="119">
        <f>IFERROR(VLOOKUP(C160,Senior_Performance_Light!$K$93:$M$134,3,FALSE),0)</f>
        <v>0</v>
      </c>
      <c r="I160" s="120">
        <f>IFERROR(VLOOKUP(C160,Senior_Performance_Light!$O$93:$Q$134,3,FALSE),0)</f>
        <v>0</v>
      </c>
      <c r="J160" s="158">
        <f>IFERROR(VLOOKUP(C160,Senior_Performance_Light!$S$93:$U$134,3,FALSE),0)</f>
        <v>0</v>
      </c>
      <c r="K160" s="158">
        <f>IFERROR(VLOOKUP(C160,Senior_Performance_Light!$W$93:$Y$134,3,FALSE),0)</f>
        <v>0</v>
      </c>
      <c r="L160" s="99"/>
      <c r="M160" s="99"/>
      <c r="N160" s="99"/>
      <c r="O160" s="99"/>
    </row>
    <row r="161" spans="1:15" ht="15" customHeight="1">
      <c r="A161" s="94"/>
      <c r="B161" s="131">
        <f>Senior_Performance_Light!B23</f>
        <v>0</v>
      </c>
      <c r="C161" s="94">
        <f>Senior_Performance_Light!C23</f>
        <v>0</v>
      </c>
      <c r="D161" s="132">
        <f t="shared" si="4"/>
        <v>0</v>
      </c>
      <c r="E161" s="157">
        <f t="shared" si="5"/>
        <v>0</v>
      </c>
      <c r="F161" s="119">
        <f>IFERROR(VLOOKUP(C161,Senior_Performance_Light!$C$93:$E$134,3,FALSE),0)</f>
        <v>0</v>
      </c>
      <c r="G161" s="119">
        <f>IFERROR(VLOOKUP(C161,Senior_Performance_Light!$G$93:$I$134,3,FALSE),0)</f>
        <v>0</v>
      </c>
      <c r="H161" s="119">
        <f>IFERROR(VLOOKUP(C161,Senior_Performance_Light!$K$93:$M$134,3,FALSE),0)</f>
        <v>0</v>
      </c>
      <c r="I161" s="120">
        <f>IFERROR(VLOOKUP(C161,Senior_Performance_Light!$O$93:$Q$134,3,FALSE),0)</f>
        <v>0</v>
      </c>
      <c r="J161" s="158">
        <f>IFERROR(VLOOKUP(C161,Senior_Performance_Light!$S$93:$U$134,3,FALSE),0)</f>
        <v>0</v>
      </c>
      <c r="K161" s="158">
        <f>IFERROR(VLOOKUP(C161,Senior_Performance_Light!$W$93:$Y$134,3,FALSE),0)</f>
        <v>0</v>
      </c>
      <c r="L161" s="99"/>
      <c r="M161" s="99"/>
      <c r="N161" s="99"/>
      <c r="O161" s="99"/>
    </row>
    <row r="162" spans="1:15" ht="15" customHeight="1">
      <c r="A162" s="94"/>
      <c r="B162" s="131">
        <f>Senior_Performance_Light!B24</f>
        <v>0</v>
      </c>
      <c r="C162" s="94">
        <f>Senior_Performance_Light!C24</f>
        <v>0</v>
      </c>
      <c r="D162" s="132">
        <f t="shared" si="4"/>
        <v>0</v>
      </c>
      <c r="E162" s="157">
        <f t="shared" si="5"/>
        <v>0</v>
      </c>
      <c r="F162" s="119">
        <f>IFERROR(VLOOKUP(C162,Senior_Performance_Light!$C$93:$E$134,3,FALSE),0)</f>
        <v>0</v>
      </c>
      <c r="G162" s="119">
        <f>IFERROR(VLOOKUP(C162,Senior_Performance_Light!$G$93:$I$134,3,FALSE),0)</f>
        <v>0</v>
      </c>
      <c r="H162" s="119">
        <f>IFERROR(VLOOKUP(C162,Senior_Performance_Light!$K$93:$M$134,3,FALSE),0)</f>
        <v>0</v>
      </c>
      <c r="I162" s="120">
        <f>IFERROR(VLOOKUP(C162,Senior_Performance_Light!$O$93:$Q$134,3,FALSE),0)</f>
        <v>0</v>
      </c>
      <c r="J162" s="158">
        <f>IFERROR(VLOOKUP(C162,Senior_Performance_Light!$S$93:$U$134,3,FALSE),0)</f>
        <v>0</v>
      </c>
      <c r="K162" s="158">
        <f>IFERROR(VLOOKUP(C162,Senior_Performance_Light!$W$93:$Y$134,3,FALSE),0)</f>
        <v>0</v>
      </c>
      <c r="L162" s="99"/>
      <c r="M162" s="99"/>
      <c r="N162" s="99"/>
      <c r="O162" s="99"/>
    </row>
    <row r="163" spans="1:15" ht="15" customHeight="1">
      <c r="A163" s="94"/>
      <c r="B163" s="131">
        <f>Senior_Performance_Light!B25</f>
        <v>0</v>
      </c>
      <c r="C163" s="94">
        <f>Senior_Performance_Light!C25</f>
        <v>0</v>
      </c>
      <c r="D163" s="132">
        <f t="shared" si="4"/>
        <v>0</v>
      </c>
      <c r="E163" s="157">
        <f t="shared" si="5"/>
        <v>0</v>
      </c>
      <c r="F163" s="119">
        <f>IFERROR(VLOOKUP(C163,Senior_Performance_Light!$C$93:$E$134,3,FALSE),0)</f>
        <v>0</v>
      </c>
      <c r="G163" s="119">
        <f>IFERROR(VLOOKUP(C163,Senior_Performance_Light!$G$93:$I$134,3,FALSE),0)</f>
        <v>0</v>
      </c>
      <c r="H163" s="119">
        <f>IFERROR(VLOOKUP(C163,Senior_Performance_Light!$K$93:$M$134,3,FALSE),0)</f>
        <v>0</v>
      </c>
      <c r="I163" s="120">
        <f>IFERROR(VLOOKUP(C163,Senior_Performance_Light!$O$93:$Q$134,3,FALSE),0)</f>
        <v>0</v>
      </c>
      <c r="J163" s="158">
        <f>IFERROR(VLOOKUP(C163,Senior_Performance_Light!$S$93:$U$134,3,FALSE),0)</f>
        <v>0</v>
      </c>
      <c r="K163" s="158">
        <f>IFERROR(VLOOKUP(C163,Senior_Performance_Light!$W$93:$Y$134,3,FALSE),0)</f>
        <v>0</v>
      </c>
      <c r="L163" s="99"/>
      <c r="M163" s="99"/>
      <c r="N163" s="99"/>
      <c r="O163" s="99"/>
    </row>
    <row r="164" spans="1:15" ht="15" customHeight="1">
      <c r="A164" s="94"/>
      <c r="B164" s="131">
        <f>Senior_Performance_Light!B26</f>
        <v>0</v>
      </c>
      <c r="C164" s="94">
        <f>Senior_Performance_Light!C26</f>
        <v>0</v>
      </c>
      <c r="D164" s="132">
        <f t="shared" si="4"/>
        <v>0</v>
      </c>
      <c r="E164" s="157">
        <f t="shared" si="5"/>
        <v>0</v>
      </c>
      <c r="F164" s="119">
        <f>IFERROR(VLOOKUP(C164,Senior_Performance_Light!$C$93:$E$134,3,FALSE),0)</f>
        <v>0</v>
      </c>
      <c r="G164" s="119">
        <f>IFERROR(VLOOKUP(C164,Senior_Performance_Light!$G$93:$I$134,3,FALSE),0)</f>
        <v>0</v>
      </c>
      <c r="H164" s="119">
        <f>IFERROR(VLOOKUP(C164,Senior_Performance_Light!$K$93:$M$134,3,FALSE),0)</f>
        <v>0</v>
      </c>
      <c r="I164" s="120">
        <f>IFERROR(VLOOKUP(C164,Senior_Performance_Light!$O$93:$Q$134,3,FALSE),0)</f>
        <v>0</v>
      </c>
      <c r="J164" s="158">
        <f>IFERROR(VLOOKUP(C164,Senior_Performance_Light!$S$93:$U$134,3,FALSE),0)</f>
        <v>0</v>
      </c>
      <c r="K164" s="158">
        <f>IFERROR(VLOOKUP(C164,Senior_Performance_Light!$W$93:$Y$134,3,FALSE),0)</f>
        <v>0</v>
      </c>
      <c r="L164" s="99"/>
      <c r="M164" s="99"/>
      <c r="N164" s="99"/>
      <c r="O164" s="99"/>
    </row>
    <row r="165" spans="1:15" ht="15" customHeight="1">
      <c r="A165" s="94"/>
      <c r="B165" s="131">
        <f>Senior_Performance_Light!B27</f>
        <v>0</v>
      </c>
      <c r="C165" s="94">
        <f>Senior_Performance_Light!C27</f>
        <v>0</v>
      </c>
      <c r="D165" s="132">
        <f t="shared" si="4"/>
        <v>0</v>
      </c>
      <c r="E165" s="157">
        <f t="shared" si="5"/>
        <v>0</v>
      </c>
      <c r="F165" s="119">
        <f>IFERROR(VLOOKUP(C165,Senior_Performance_Light!$C$93:$E$134,3,FALSE),0)</f>
        <v>0</v>
      </c>
      <c r="G165" s="119">
        <f>IFERROR(VLOOKUP(C165,Senior_Performance_Light!$G$93:$I$134,3,FALSE),0)</f>
        <v>0</v>
      </c>
      <c r="H165" s="119">
        <f>IFERROR(VLOOKUP(C165,Senior_Performance_Light!$K$93:$M$134,3,FALSE),0)</f>
        <v>0</v>
      </c>
      <c r="I165" s="120">
        <f>IFERROR(VLOOKUP(C165,Senior_Performance_Light!$O$93:$Q$134,3,FALSE),0)</f>
        <v>0</v>
      </c>
      <c r="J165" s="158">
        <f>IFERROR(VLOOKUP(C165,Senior_Performance_Light!$S$93:$U$134,3,FALSE),0)</f>
        <v>0</v>
      </c>
      <c r="K165" s="158">
        <f>IFERROR(VLOOKUP(C165,Senior_Performance_Light!$W$93:$Y$134,3,FALSE),0)</f>
        <v>0</v>
      </c>
      <c r="L165" s="99"/>
      <c r="M165" s="99"/>
      <c r="N165" s="99"/>
      <c r="O165" s="99"/>
    </row>
    <row r="166" spans="1:15" ht="15" customHeight="1">
      <c r="A166" s="94"/>
      <c r="B166" s="131">
        <f>Senior_Performance_Light!B28</f>
        <v>0</v>
      </c>
      <c r="C166" s="94">
        <f>Senior_Performance_Light!C28</f>
        <v>0</v>
      </c>
      <c r="D166" s="132">
        <f t="shared" si="4"/>
        <v>0</v>
      </c>
      <c r="E166" s="157">
        <f t="shared" si="5"/>
        <v>0</v>
      </c>
      <c r="F166" s="119">
        <f>IFERROR(VLOOKUP(C166,Senior_Performance_Light!$C$93:$E$134,3,FALSE),0)</f>
        <v>0</v>
      </c>
      <c r="G166" s="119">
        <f>IFERROR(VLOOKUP(C166,Senior_Performance_Light!$G$93:$I$134,3,FALSE),0)</f>
        <v>0</v>
      </c>
      <c r="H166" s="119">
        <f>IFERROR(VLOOKUP(C166,Senior_Performance_Light!$K$93:$M$134,3,FALSE),0)</f>
        <v>0</v>
      </c>
      <c r="I166" s="120">
        <f>IFERROR(VLOOKUP(C166,Senior_Performance_Light!$O$93:$Q$134,3,FALSE),0)</f>
        <v>0</v>
      </c>
      <c r="J166" s="158">
        <f>IFERROR(VLOOKUP(C166,Senior_Performance_Light!$S$93:$U$134,3,FALSE),0)</f>
        <v>0</v>
      </c>
      <c r="K166" s="158">
        <f>IFERROR(VLOOKUP(C166,Senior_Performance_Light!$W$93:$Y$134,3,FALSE),0)</f>
        <v>0</v>
      </c>
      <c r="L166" s="99"/>
      <c r="M166" s="99"/>
      <c r="N166" s="99"/>
      <c r="O166" s="99"/>
    </row>
    <row r="167" spans="1:15" ht="15" customHeight="1">
      <c r="A167" s="94"/>
      <c r="B167" s="131">
        <f>Senior_Performance_Light!B29</f>
        <v>0</v>
      </c>
      <c r="C167" s="94">
        <f>Senior_Performance_Light!C29</f>
        <v>0</v>
      </c>
      <c r="D167" s="132">
        <f t="shared" si="4"/>
        <v>0</v>
      </c>
      <c r="E167" s="157">
        <f t="shared" si="5"/>
        <v>0</v>
      </c>
      <c r="F167" s="119">
        <f>IFERROR(VLOOKUP(C167,Senior_Performance_Light!$C$93:$E$134,3,FALSE),0)</f>
        <v>0</v>
      </c>
      <c r="G167" s="119">
        <f>IFERROR(VLOOKUP(C167,Senior_Performance_Light!$G$93:$I$134,3,FALSE),0)</f>
        <v>0</v>
      </c>
      <c r="H167" s="119">
        <f>IFERROR(VLOOKUP(C167,Senior_Performance_Light!$K$93:$M$134,3,FALSE),0)</f>
        <v>0</v>
      </c>
      <c r="I167" s="120">
        <f>IFERROR(VLOOKUP(C167,Senior_Performance_Light!$O$93:$Q$134,3,FALSE),0)</f>
        <v>0</v>
      </c>
      <c r="J167" s="158">
        <f>IFERROR(VLOOKUP(C167,Senior_Performance_Light!$S$93:$U$134,3,FALSE),0)</f>
        <v>0</v>
      </c>
      <c r="K167" s="158">
        <f>IFERROR(VLOOKUP(C167,Senior_Performance_Light!$W$93:$Y$134,3,FALSE),0)</f>
        <v>0</v>
      </c>
      <c r="L167" s="99"/>
      <c r="M167" s="99"/>
      <c r="N167" s="99"/>
      <c r="O167" s="99"/>
    </row>
    <row r="168" spans="1:15" ht="15" customHeight="1">
      <c r="A168" s="94"/>
      <c r="B168" s="131">
        <f>Senior_Performance_Light!B30</f>
        <v>0</v>
      </c>
      <c r="C168" s="94">
        <f>Senior_Performance_Light!C30</f>
        <v>0</v>
      </c>
      <c r="D168" s="132">
        <f t="shared" si="4"/>
        <v>0</v>
      </c>
      <c r="E168" s="157">
        <f t="shared" si="5"/>
        <v>0</v>
      </c>
      <c r="F168" s="119">
        <f>IFERROR(VLOOKUP(C168,Senior_Performance_Light!$C$93:$E$134,3,FALSE),0)</f>
        <v>0</v>
      </c>
      <c r="G168" s="119">
        <f>IFERROR(VLOOKUP(C168,Senior_Performance_Light!$G$93:$I$134,3,FALSE),0)</f>
        <v>0</v>
      </c>
      <c r="H168" s="119">
        <f>IFERROR(VLOOKUP(C168,Senior_Performance_Light!$K$93:$M$134,3,FALSE),0)</f>
        <v>0</v>
      </c>
      <c r="I168" s="120">
        <f>IFERROR(VLOOKUP(C168,Senior_Performance_Light!$O$93:$Q$134,3,FALSE),0)</f>
        <v>0</v>
      </c>
      <c r="J168" s="158">
        <f>IFERROR(VLOOKUP(C168,Senior_Performance_Light!$S$93:$U$134,3,FALSE),0)</f>
        <v>0</v>
      </c>
      <c r="K168" s="158">
        <f>IFERROR(VLOOKUP(C168,Senior_Performance_Light!$W$93:$Y$134,3,FALSE),0)</f>
        <v>0</v>
      </c>
      <c r="L168" s="99"/>
      <c r="M168" s="99"/>
      <c r="N168" s="99"/>
      <c r="O168" s="99"/>
    </row>
    <row r="169" spans="1:15" ht="15" customHeight="1">
      <c r="A169" s="94"/>
      <c r="B169" s="131">
        <f>Senior_Performance_Light!B31</f>
        <v>0</v>
      </c>
      <c r="C169" s="94">
        <f>Senior_Performance_Light!C31</f>
        <v>0</v>
      </c>
      <c r="D169" s="132">
        <f t="shared" si="4"/>
        <v>0</v>
      </c>
      <c r="E169" s="157">
        <f t="shared" si="5"/>
        <v>0</v>
      </c>
      <c r="F169" s="119">
        <f>IFERROR(VLOOKUP(C169,Senior_Performance_Light!$C$93:$E$134,3,FALSE),0)</f>
        <v>0</v>
      </c>
      <c r="G169" s="119">
        <f>IFERROR(VLOOKUP(C169,Senior_Performance_Light!$G$93:$I$134,3,FALSE),0)</f>
        <v>0</v>
      </c>
      <c r="H169" s="119">
        <f>IFERROR(VLOOKUP(C169,Senior_Performance_Light!$K$93:$M$134,3,FALSE),0)</f>
        <v>0</v>
      </c>
      <c r="I169" s="120">
        <f>IFERROR(VLOOKUP(C169,Senior_Performance_Light!$O$93:$Q$134,3,FALSE),0)</f>
        <v>0</v>
      </c>
      <c r="J169" s="158">
        <f>IFERROR(VLOOKUP(C169,Senior_Performance_Light!$S$93:$U$134,3,FALSE),0)</f>
        <v>0</v>
      </c>
      <c r="K169" s="158">
        <f>IFERROR(VLOOKUP(C169,Senior_Performance_Light!$W$93:$Y$134,3,FALSE),0)</f>
        <v>0</v>
      </c>
      <c r="L169" s="99"/>
      <c r="M169" s="99"/>
      <c r="N169" s="99"/>
      <c r="O169" s="99"/>
    </row>
    <row r="170" spans="1:15" ht="15" customHeight="1">
      <c r="A170" s="94"/>
      <c r="B170" s="131">
        <f>Senior_Performance_Light!B32</f>
        <v>0</v>
      </c>
      <c r="C170" s="94">
        <f>Senior_Performance_Light!C32</f>
        <v>0</v>
      </c>
      <c r="D170" s="132">
        <f t="shared" si="4"/>
        <v>0</v>
      </c>
      <c r="E170" s="157">
        <f t="shared" si="5"/>
        <v>0</v>
      </c>
      <c r="F170" s="119">
        <f>IFERROR(VLOOKUP(C170,Senior_Performance_Light!$C$93:$E$134,3,FALSE),0)</f>
        <v>0</v>
      </c>
      <c r="G170" s="119">
        <f>IFERROR(VLOOKUP(C170,Senior_Performance_Light!$G$93:$I$134,3,FALSE),0)</f>
        <v>0</v>
      </c>
      <c r="H170" s="119">
        <f>IFERROR(VLOOKUP(C170,Senior_Performance_Light!$K$93:$M$134,3,FALSE),0)</f>
        <v>0</v>
      </c>
      <c r="I170" s="120">
        <f>IFERROR(VLOOKUP(C170,Senior_Performance_Light!$O$93:$Q$134,3,FALSE),0)</f>
        <v>0</v>
      </c>
      <c r="J170" s="158">
        <f>IFERROR(VLOOKUP(C170,Senior_Performance_Light!$S$93:$U$134,3,FALSE),0)</f>
        <v>0</v>
      </c>
      <c r="K170" s="158">
        <f>IFERROR(VLOOKUP(C170,Senior_Performance_Light!$W$93:$Y$134,3,FALSE),0)</f>
        <v>0</v>
      </c>
      <c r="L170" s="99"/>
      <c r="M170" s="99"/>
      <c r="N170" s="99"/>
      <c r="O170" s="99"/>
    </row>
    <row r="171" spans="1:15" ht="15" customHeight="1">
      <c r="A171" s="94"/>
      <c r="B171" s="131">
        <f>Senior_Performance_Light!B33</f>
        <v>0</v>
      </c>
      <c r="C171" s="94">
        <f>Senior_Performance_Light!C33</f>
        <v>0</v>
      </c>
      <c r="D171" s="132">
        <f t="shared" si="4"/>
        <v>0</v>
      </c>
      <c r="E171" s="157">
        <f t="shared" si="5"/>
        <v>0</v>
      </c>
      <c r="F171" s="119">
        <f>IFERROR(VLOOKUP(C171,Senior_Performance_Light!$C$93:$E$134,3,FALSE),0)</f>
        <v>0</v>
      </c>
      <c r="G171" s="119">
        <f>IFERROR(VLOOKUP(C171,Senior_Performance_Light!$G$93:$I$134,3,FALSE),0)</f>
        <v>0</v>
      </c>
      <c r="H171" s="119">
        <f>IFERROR(VLOOKUP(C171,Senior_Performance_Light!$K$93:$M$134,3,FALSE),0)</f>
        <v>0</v>
      </c>
      <c r="I171" s="120">
        <f>IFERROR(VLOOKUP(C171,Senior_Performance_Light!$O$93:$Q$134,3,FALSE),0)</f>
        <v>0</v>
      </c>
      <c r="J171" s="158">
        <f>IFERROR(VLOOKUP(C171,Senior_Performance_Light!$S$93:$U$134,3,FALSE),0)</f>
        <v>0</v>
      </c>
      <c r="K171" s="158">
        <f>IFERROR(VLOOKUP(C171,Senior_Performance_Light!$W$93:$Y$134,3,FALSE),0)</f>
        <v>0</v>
      </c>
      <c r="L171" s="99"/>
      <c r="M171" s="99"/>
      <c r="N171" s="99"/>
      <c r="O171" s="99"/>
    </row>
    <row r="172" spans="1:15" ht="15" customHeight="1">
      <c r="A172" s="94"/>
      <c r="B172" s="131">
        <f>Senior_Performance_Light!B34</f>
        <v>0</v>
      </c>
      <c r="C172" s="94">
        <f>Senior_Performance_Light!C34</f>
        <v>0</v>
      </c>
      <c r="D172" s="132">
        <f t="shared" si="4"/>
        <v>0</v>
      </c>
      <c r="E172" s="157">
        <f t="shared" si="5"/>
        <v>0</v>
      </c>
      <c r="F172" s="119">
        <f>IFERROR(VLOOKUP(C172,Senior_Performance_Light!$C$93:$E$134,3,FALSE),0)</f>
        <v>0</v>
      </c>
      <c r="G172" s="119">
        <f>IFERROR(VLOOKUP(C172,Senior_Performance_Light!$G$93:$I$134,3,FALSE),0)</f>
        <v>0</v>
      </c>
      <c r="H172" s="119">
        <f>IFERROR(VLOOKUP(C172,Senior_Performance_Light!$K$93:$M$134,3,FALSE),0)</f>
        <v>0</v>
      </c>
      <c r="I172" s="120">
        <f>IFERROR(VLOOKUP(C172,Senior_Performance_Light!$O$93:$Q$134,3,FALSE),0)</f>
        <v>0</v>
      </c>
      <c r="J172" s="158">
        <f>IFERROR(VLOOKUP(C172,Senior_Performance_Light!$S$93:$U$134,3,FALSE),0)</f>
        <v>0</v>
      </c>
      <c r="K172" s="158">
        <f>IFERROR(VLOOKUP(C172,Senior_Performance_Light!$W$93:$Y$134,3,FALSE),0)</f>
        <v>0</v>
      </c>
      <c r="L172" s="99"/>
      <c r="M172" s="99"/>
      <c r="N172" s="99"/>
      <c r="O172" s="99"/>
    </row>
    <row r="173" spans="1:15" ht="15" customHeight="1">
      <c r="A173" s="94"/>
      <c r="B173" s="131">
        <f>Senior_Performance_Light!B35</f>
        <v>0</v>
      </c>
      <c r="C173" s="94">
        <f>Senior_Performance_Light!C35</f>
        <v>0</v>
      </c>
      <c r="D173" s="132">
        <f t="shared" si="4"/>
        <v>0</v>
      </c>
      <c r="E173" s="157">
        <f t="shared" si="5"/>
        <v>0</v>
      </c>
      <c r="F173" s="119">
        <f>IFERROR(VLOOKUP(C173,Senior_Performance_Light!$C$93:$E$134,3,FALSE),0)</f>
        <v>0</v>
      </c>
      <c r="G173" s="119">
        <f>IFERROR(VLOOKUP(C173,Senior_Performance_Light!$G$93:$I$134,3,FALSE),0)</f>
        <v>0</v>
      </c>
      <c r="H173" s="119">
        <f>IFERROR(VLOOKUP(C173,Senior_Performance_Light!$K$93:$M$134,3,FALSE),0)</f>
        <v>0</v>
      </c>
      <c r="I173" s="120">
        <f>IFERROR(VLOOKUP(C173,Senior_Performance_Light!$O$93:$Q$134,3,FALSE),0)</f>
        <v>0</v>
      </c>
      <c r="J173" s="158">
        <f>IFERROR(VLOOKUP(C173,Senior_Performance_Light!$S$93:$U$134,3,FALSE),0)</f>
        <v>0</v>
      </c>
      <c r="K173" s="158">
        <f>IFERROR(VLOOKUP(C173,Senior_Performance_Light!$W$93:$Y$134,3,FALSE),0)</f>
        <v>0</v>
      </c>
      <c r="L173" s="99"/>
      <c r="M173" s="99"/>
      <c r="N173" s="99"/>
      <c r="O173" s="99"/>
    </row>
    <row r="174" spans="1:15" ht="15" customHeight="1">
      <c r="A174" s="94"/>
      <c r="B174" s="131">
        <f>Senior_Performance_Light!B36</f>
        <v>0</v>
      </c>
      <c r="C174" s="94">
        <f>Senior_Performance_Light!C36</f>
        <v>0</v>
      </c>
      <c r="D174" s="132">
        <f t="shared" si="4"/>
        <v>0</v>
      </c>
      <c r="E174" s="157">
        <f t="shared" si="5"/>
        <v>0</v>
      </c>
      <c r="F174" s="119">
        <f>IFERROR(VLOOKUP(C174,Senior_Performance_Light!$C$93:$E$134,3,FALSE),0)</f>
        <v>0</v>
      </c>
      <c r="G174" s="119">
        <f>IFERROR(VLOOKUP(C174,Senior_Performance_Light!$G$93:$I$134,3,FALSE),0)</f>
        <v>0</v>
      </c>
      <c r="H174" s="119">
        <f>IFERROR(VLOOKUP(C174,Senior_Performance_Light!$K$93:$M$134,3,FALSE),0)</f>
        <v>0</v>
      </c>
      <c r="I174" s="120">
        <f>IFERROR(VLOOKUP(C174,Senior_Performance_Light!$O$93:$Q$134,3,FALSE),0)</f>
        <v>0</v>
      </c>
      <c r="J174" s="158">
        <f>IFERROR(VLOOKUP(C174,Senior_Performance_Light!$S$93:$U$134,3,FALSE),0)</f>
        <v>0</v>
      </c>
      <c r="K174" s="158">
        <f>IFERROR(VLOOKUP(C174,Senior_Performance_Light!$W$93:$Y$134,3,FALSE),0)</f>
        <v>0</v>
      </c>
      <c r="L174" s="99"/>
      <c r="M174" s="99"/>
      <c r="N174" s="99"/>
      <c r="O174" s="99"/>
    </row>
    <row r="175" spans="1:15" ht="15" customHeight="1">
      <c r="A175" s="94"/>
      <c r="B175" s="131">
        <f>Senior_Performance_Light!B37</f>
        <v>0</v>
      </c>
      <c r="C175" s="94">
        <f>Senior_Performance_Light!C37</f>
        <v>0</v>
      </c>
      <c r="D175" s="132">
        <f t="shared" si="4"/>
        <v>0</v>
      </c>
      <c r="E175" s="157">
        <f t="shared" si="5"/>
        <v>0</v>
      </c>
      <c r="F175" s="119">
        <f>IFERROR(VLOOKUP(C175,Senior_Performance_Light!$C$93:$E$134,3,FALSE),0)</f>
        <v>0</v>
      </c>
      <c r="G175" s="119">
        <f>IFERROR(VLOOKUP(C175,Senior_Performance_Light!$G$93:$I$134,3,FALSE),0)</f>
        <v>0</v>
      </c>
      <c r="H175" s="119">
        <f>IFERROR(VLOOKUP(C175,Senior_Performance_Light!$K$93:$M$134,3,FALSE),0)</f>
        <v>0</v>
      </c>
      <c r="I175" s="120">
        <f>IFERROR(VLOOKUP(C175,Senior_Performance_Light!$O$93:$Q$134,3,FALSE),0)</f>
        <v>0</v>
      </c>
      <c r="J175" s="158">
        <f>IFERROR(VLOOKUP(C175,Senior_Performance_Light!$S$93:$U$134,3,FALSE),0)</f>
        <v>0</v>
      </c>
      <c r="K175" s="158">
        <f>IFERROR(VLOOKUP(C175,Senior_Performance_Light!$W$93:$Y$134,3,FALSE),0)</f>
        <v>0</v>
      </c>
      <c r="L175" s="99"/>
      <c r="M175" s="99"/>
      <c r="N175" s="99"/>
      <c r="O175" s="99"/>
    </row>
    <row r="176" spans="1:15" ht="15" customHeight="1">
      <c r="A176" s="94"/>
      <c r="B176" s="131">
        <f>Senior_Performance_Light!B38</f>
        <v>0</v>
      </c>
      <c r="C176" s="94">
        <f>Senior_Performance_Light!C38</f>
        <v>0</v>
      </c>
      <c r="D176" s="132">
        <f t="shared" si="4"/>
        <v>0</v>
      </c>
      <c r="E176" s="157">
        <f t="shared" si="5"/>
        <v>0</v>
      </c>
      <c r="F176" s="119">
        <f>IFERROR(VLOOKUP(C176,Senior_Performance_Light!$C$93:$E$134,3,FALSE),0)</f>
        <v>0</v>
      </c>
      <c r="G176" s="119">
        <f>IFERROR(VLOOKUP(C176,Senior_Performance_Light!$G$93:$I$134,3,FALSE),0)</f>
        <v>0</v>
      </c>
      <c r="H176" s="119">
        <f>IFERROR(VLOOKUP(C176,Senior_Performance_Light!$K$93:$M$134,3,FALSE),0)</f>
        <v>0</v>
      </c>
      <c r="I176" s="120">
        <f>IFERROR(VLOOKUP(C176,Senior_Performance_Light!$O$93:$Q$134,3,FALSE),0)</f>
        <v>0</v>
      </c>
      <c r="J176" s="158">
        <f>IFERROR(VLOOKUP(C176,Senior_Performance_Light!$S$93:$U$134,3,FALSE),0)</f>
        <v>0</v>
      </c>
      <c r="K176" s="158">
        <f>IFERROR(VLOOKUP(C176,Senior_Performance_Light!$W$93:$Y$134,3,FALSE),0)</f>
        <v>0</v>
      </c>
      <c r="L176" s="99"/>
      <c r="M176" s="99"/>
      <c r="N176" s="99"/>
      <c r="O176" s="99"/>
    </row>
    <row r="177" spans="1:15" ht="15" customHeight="1">
      <c r="A177" s="94"/>
      <c r="B177" s="131">
        <f>Senior_Performance_Light!B39</f>
        <v>0</v>
      </c>
      <c r="C177" s="94">
        <f>Senior_Performance_Light!C39</f>
        <v>0</v>
      </c>
      <c r="D177" s="132">
        <f t="shared" si="4"/>
        <v>0</v>
      </c>
      <c r="E177" s="157">
        <f t="shared" si="5"/>
        <v>0</v>
      </c>
      <c r="F177" s="119">
        <f>IFERROR(VLOOKUP(C177,Senior_Performance_Light!$C$93:$E$134,3,FALSE),0)</f>
        <v>0</v>
      </c>
      <c r="G177" s="119">
        <f>IFERROR(VLOOKUP(C177,Senior_Performance_Light!$G$93:$I$134,3,FALSE),0)</f>
        <v>0</v>
      </c>
      <c r="H177" s="119">
        <f>IFERROR(VLOOKUP(C177,Senior_Performance_Light!$K$93:$M$134,3,FALSE),0)</f>
        <v>0</v>
      </c>
      <c r="I177" s="120">
        <f>IFERROR(VLOOKUP(C177,Senior_Performance_Light!$O$93:$Q$134,3,FALSE),0)</f>
        <v>0</v>
      </c>
      <c r="J177" s="158">
        <f>IFERROR(VLOOKUP(C177,Senior_Performance_Light!$S$93:$U$134,3,FALSE),0)</f>
        <v>0</v>
      </c>
      <c r="K177" s="158">
        <f>IFERROR(VLOOKUP(C177,Senior_Performance_Light!$W$93:$Y$134,3,FALSE),0)</f>
        <v>0</v>
      </c>
      <c r="L177" s="99"/>
      <c r="M177" s="99"/>
      <c r="N177" s="99"/>
      <c r="O177" s="99"/>
    </row>
    <row r="178" spans="1:15" ht="15" customHeight="1">
      <c r="A178" s="94"/>
      <c r="B178" s="131">
        <f>Senior_Performance_Light!B40</f>
        <v>0</v>
      </c>
      <c r="C178" s="94">
        <f>Senior_Performance_Light!C40</f>
        <v>0</v>
      </c>
      <c r="D178" s="132">
        <f t="shared" si="4"/>
        <v>0</v>
      </c>
      <c r="E178" s="157">
        <f t="shared" si="5"/>
        <v>0</v>
      </c>
      <c r="F178" s="119">
        <f>IFERROR(VLOOKUP(C178,Senior_Performance_Light!$C$93:$E$134,3,FALSE),0)</f>
        <v>0</v>
      </c>
      <c r="G178" s="119">
        <f>IFERROR(VLOOKUP(C178,Senior_Performance_Light!$G$93:$I$134,3,FALSE),0)</f>
        <v>0</v>
      </c>
      <c r="H178" s="119">
        <f>IFERROR(VLOOKUP(C178,Senior_Performance_Light!$K$93:$M$134,3,FALSE),0)</f>
        <v>0</v>
      </c>
      <c r="I178" s="120">
        <f>IFERROR(VLOOKUP(C178,Senior_Performance_Light!$O$93:$Q$134,3,FALSE),0)</f>
        <v>0</v>
      </c>
      <c r="J178" s="158">
        <f>IFERROR(VLOOKUP(C178,Senior_Performance_Light!$S$93:$U$134,3,FALSE),0)</f>
        <v>0</v>
      </c>
      <c r="K178" s="158">
        <f>IFERROR(VLOOKUP(C178,Senior_Performance_Light!$W$93:$Y$134,3,FALSE),0)</f>
        <v>0</v>
      </c>
      <c r="L178" s="99"/>
      <c r="M178" s="99"/>
      <c r="N178" s="99"/>
      <c r="O178" s="99"/>
    </row>
    <row r="179" spans="1:15" ht="15" customHeight="1">
      <c r="A179" s="94"/>
      <c r="B179" s="131">
        <f>TAG_RESTRICTED_LIGHT!B35</f>
        <v>0</v>
      </c>
      <c r="C179" s="94">
        <f>TAG_RESTRICTED_LIGHT!C35</f>
        <v>0</v>
      </c>
      <c r="D179" s="132">
        <f t="shared" si="4"/>
        <v>0</v>
      </c>
      <c r="E179" s="157">
        <f t="shared" si="5"/>
        <v>0</v>
      </c>
      <c r="F179" s="119">
        <f>IFERROR(VLOOKUP(C179,TAG_RESTRICTED_LIGHT!$C$93:$E$134,3,FALSE),0)</f>
        <v>0</v>
      </c>
      <c r="G179" s="119">
        <f>IFERROR(VLOOKUP(C179,TAG_RESTRICTED_LIGHT!$G$93:$I$134,3,FALSE),0)</f>
        <v>0</v>
      </c>
      <c r="H179" s="119">
        <f>IFERROR(VLOOKUP(C179,TAG_RESTRICTED_LIGHT!$K$93:$M$134,3,FALSE),0)</f>
        <v>0</v>
      </c>
      <c r="I179" s="120">
        <f>IFERROR(VLOOKUP(C179,TAG_RESTRICTED_LIGHT!$O$93:$Q$134,3,FALSE),0)</f>
        <v>0</v>
      </c>
      <c r="J179" s="158">
        <f>IFERROR(VLOOKUP(C179,TAG_RESTRICTED_LIGHT!$S$93:$U$134,3,FALSE),0)</f>
        <v>0</v>
      </c>
      <c r="K179" s="158">
        <f>IFERROR(VLOOKUP(C179,TAG_RESTRICTED_LIGHT!$W$93:$Y$134,3,FALSE),0)</f>
        <v>0</v>
      </c>
      <c r="L179" s="99"/>
      <c r="M179" s="99"/>
      <c r="N179" s="99"/>
      <c r="O179" s="99"/>
    </row>
    <row r="180" spans="1:15" ht="15" customHeight="1">
      <c r="A180" s="94"/>
      <c r="B180" s="131">
        <f>TAG_RESTRICTED_LIGHT!B36</f>
        <v>0</v>
      </c>
      <c r="C180" s="94">
        <f>TAG_RESTRICTED_LIGHT!C36</f>
        <v>0</v>
      </c>
      <c r="D180" s="132">
        <f t="shared" si="4"/>
        <v>0</v>
      </c>
      <c r="E180" s="157">
        <f t="shared" si="5"/>
        <v>0</v>
      </c>
      <c r="F180" s="119">
        <f>IFERROR(VLOOKUP(C180,TAG_RESTRICTED_LIGHT!$C$93:$E$134,3,FALSE),0)</f>
        <v>0</v>
      </c>
      <c r="G180" s="119">
        <f>IFERROR(VLOOKUP(C180,TAG_RESTRICTED_LIGHT!$G$93:$I$134,3,FALSE),0)</f>
        <v>0</v>
      </c>
      <c r="H180" s="119">
        <f>IFERROR(VLOOKUP(C180,TAG_RESTRICTED_LIGHT!$K$93:$M$134,3,FALSE),0)</f>
        <v>0</v>
      </c>
      <c r="I180" s="120">
        <f>IFERROR(VLOOKUP(C180,TAG_RESTRICTED_LIGHT!$O$93:$Q$134,3,FALSE),0)</f>
        <v>0</v>
      </c>
      <c r="J180" s="158">
        <f>IFERROR(VLOOKUP(C180,TAG_RESTRICTED_LIGHT!$S$93:$U$134,3,FALSE),0)</f>
        <v>0</v>
      </c>
      <c r="K180" s="158">
        <f>IFERROR(VLOOKUP(C180,TAG_RESTRICTED_LIGHT!$W$93:$Y$134,3,FALSE),0)</f>
        <v>0</v>
      </c>
      <c r="L180" s="99"/>
      <c r="M180" s="99"/>
      <c r="N180" s="99"/>
      <c r="O180" s="99"/>
    </row>
    <row r="181" spans="1:15" ht="15" customHeight="1">
      <c r="A181" s="94"/>
      <c r="B181" s="131">
        <f>TAG_RESTRICTED_LIGHT!B37</f>
        <v>0</v>
      </c>
      <c r="C181" s="94">
        <f>TAG_RESTRICTED_LIGHT!C37</f>
        <v>0</v>
      </c>
      <c r="D181" s="132">
        <f t="shared" si="4"/>
        <v>0</v>
      </c>
      <c r="E181" s="157">
        <f t="shared" si="5"/>
        <v>0</v>
      </c>
      <c r="F181" s="119">
        <f>IFERROR(VLOOKUP(C181,TAG_RESTRICTED_LIGHT!$C$93:$E$134,3,FALSE),0)</f>
        <v>0</v>
      </c>
      <c r="G181" s="119">
        <f>IFERROR(VLOOKUP(C181,TAG_RESTRICTED_LIGHT!$G$93:$I$134,3,FALSE),0)</f>
        <v>0</v>
      </c>
      <c r="H181" s="119">
        <f>IFERROR(VLOOKUP(C181,TAG_RESTRICTED_LIGHT!$K$93:$M$134,3,FALSE),0)</f>
        <v>0</v>
      </c>
      <c r="I181" s="120">
        <f>IFERROR(VLOOKUP(C181,TAG_RESTRICTED_LIGHT!$O$93:$Q$134,3,FALSE),0)</f>
        <v>0</v>
      </c>
      <c r="J181" s="158">
        <f>IFERROR(VLOOKUP(C181,TAG_RESTRICTED_LIGHT!$S$93:$U$134,3,FALSE),0)</f>
        <v>0</v>
      </c>
      <c r="K181" s="158">
        <f>IFERROR(VLOOKUP(C181,TAG_RESTRICTED_LIGHT!$W$93:$Y$134,3,FALSE),0)</f>
        <v>0</v>
      </c>
      <c r="L181" s="99"/>
      <c r="M181" s="99"/>
      <c r="N181" s="99"/>
      <c r="O181" s="99"/>
    </row>
    <row r="182" spans="1:15" ht="15" customHeight="1">
      <c r="A182" s="94"/>
      <c r="B182" s="131">
        <f>TAG_RESTRICTED_LIGHT!B38</f>
        <v>0</v>
      </c>
      <c r="C182" s="94">
        <f>TAG_RESTRICTED_LIGHT!C38</f>
        <v>0</v>
      </c>
      <c r="D182" s="132">
        <f t="shared" si="4"/>
        <v>0</v>
      </c>
      <c r="E182" s="157">
        <f t="shared" si="5"/>
        <v>0</v>
      </c>
      <c r="F182" s="119">
        <f>IFERROR(VLOOKUP(C182,TAG_RESTRICTED_LIGHT!$C$93:$E$134,3,FALSE),0)</f>
        <v>0</v>
      </c>
      <c r="G182" s="119">
        <f>IFERROR(VLOOKUP(C182,TAG_RESTRICTED_LIGHT!$G$93:$I$134,3,FALSE),0)</f>
        <v>0</v>
      </c>
      <c r="H182" s="119">
        <f>IFERROR(VLOOKUP(C182,TAG_RESTRICTED_LIGHT!$K$93:$M$134,3,FALSE),0)</f>
        <v>0</v>
      </c>
      <c r="I182" s="120">
        <f>IFERROR(VLOOKUP(C182,TAG_RESTRICTED_LIGHT!$O$93:$Q$134,3,FALSE),0)</f>
        <v>0</v>
      </c>
      <c r="J182" s="158">
        <f>IFERROR(VLOOKUP(C182,TAG_RESTRICTED_LIGHT!$S$93:$U$134,3,FALSE),0)</f>
        <v>0</v>
      </c>
      <c r="K182" s="158">
        <f>IFERROR(VLOOKUP(C182,TAG_RESTRICTED_LIGHT!$W$93:$Y$134,3,FALSE),0)</f>
        <v>0</v>
      </c>
      <c r="L182" s="99"/>
      <c r="M182" s="99"/>
      <c r="N182" s="99"/>
      <c r="O182" s="99"/>
    </row>
    <row r="183" spans="1:15" ht="15" customHeight="1">
      <c r="A183" s="94"/>
      <c r="B183" s="131">
        <f>TAG_RESTRICTED_LIGHT!B39</f>
        <v>0</v>
      </c>
      <c r="C183" s="94">
        <f>TAG_RESTRICTED_LIGHT!C39</f>
        <v>0</v>
      </c>
      <c r="D183" s="132">
        <f t="shared" si="4"/>
        <v>0</v>
      </c>
      <c r="E183" s="157">
        <f t="shared" si="5"/>
        <v>0</v>
      </c>
      <c r="F183" s="119">
        <f>IFERROR(VLOOKUP(C183,TAG_RESTRICTED_LIGHT!$C$93:$E$134,3,FALSE),0)</f>
        <v>0</v>
      </c>
      <c r="G183" s="119">
        <f>IFERROR(VLOOKUP(C183,TAG_RESTRICTED_LIGHT!$G$93:$I$134,3,FALSE),0)</f>
        <v>0</v>
      </c>
      <c r="H183" s="119">
        <f>IFERROR(VLOOKUP(C183,TAG_RESTRICTED_LIGHT!$K$93:$M$134,3,FALSE),0)</f>
        <v>0</v>
      </c>
      <c r="I183" s="120">
        <f>IFERROR(VLOOKUP(C183,TAG_RESTRICTED_LIGHT!$O$93:$Q$134,3,FALSE),0)</f>
        <v>0</v>
      </c>
      <c r="J183" s="158">
        <f>IFERROR(VLOOKUP(C183,TAG_RESTRICTED_LIGHT!$S$93:$U$134,3,FALSE),0)</f>
        <v>0</v>
      </c>
      <c r="K183" s="158">
        <f>IFERROR(VLOOKUP(C183,TAG_RESTRICTED_LIGHT!$W$93:$Y$134,3,FALSE),0)</f>
        <v>0</v>
      </c>
      <c r="L183" s="99"/>
      <c r="M183" s="99"/>
      <c r="N183" s="99"/>
      <c r="O183" s="99"/>
    </row>
    <row r="184" spans="1:15" ht="15" customHeight="1">
      <c r="A184" s="94"/>
      <c r="B184" s="131">
        <f>TAG_RESTRICTED_LIGHT!B40</f>
        <v>0</v>
      </c>
      <c r="C184" s="94">
        <f>TAG_RESTRICTED_LIGHT!C40</f>
        <v>0</v>
      </c>
      <c r="D184" s="132">
        <f t="shared" si="4"/>
        <v>0</v>
      </c>
      <c r="E184" s="157">
        <f t="shared" si="5"/>
        <v>0</v>
      </c>
      <c r="F184" s="119">
        <f>IFERROR(VLOOKUP(C184,TAG_RESTRICTED_LIGHT!$C$93:$E$134,3,FALSE),0)</f>
        <v>0</v>
      </c>
      <c r="G184" s="119">
        <f>IFERROR(VLOOKUP(C184,TAG_RESTRICTED_LIGHT!$G$93:$I$134,3,FALSE),0)</f>
        <v>0</v>
      </c>
      <c r="H184" s="119">
        <f>IFERROR(VLOOKUP(C184,TAG_RESTRICTED_LIGHT!$K$93:$M$134,3,FALSE),0)</f>
        <v>0</v>
      </c>
      <c r="I184" s="120">
        <f>IFERROR(VLOOKUP(C184,TAG_RESTRICTED_LIGHT!$O$93:$Q$134,3,FALSE),0)</f>
        <v>0</v>
      </c>
      <c r="J184" s="158">
        <f>IFERROR(VLOOKUP(C184,TAG_RESTRICTED_LIGHT!$S$93:$U$134,3,FALSE),0)</f>
        <v>0</v>
      </c>
      <c r="K184" s="158">
        <f>IFERROR(VLOOKUP(C184,TAG_RESTRICTED_LIGHT!$W$93:$Y$134,3,FALSE),0)</f>
        <v>0</v>
      </c>
      <c r="L184" s="99"/>
      <c r="M184" s="99"/>
      <c r="N184" s="99"/>
      <c r="O184" s="99"/>
    </row>
    <row r="185" spans="1:15" ht="15" customHeight="1">
      <c r="A185" s="94"/>
      <c r="B185" s="131">
        <f>TAG_RESTRICTED_LIGHT!B41</f>
        <v>0</v>
      </c>
      <c r="C185" s="94">
        <f>TAG_RESTRICTED_LIGHT!C41</f>
        <v>0</v>
      </c>
      <c r="D185" s="132">
        <f t="shared" si="4"/>
        <v>0</v>
      </c>
      <c r="E185" s="157">
        <f t="shared" si="5"/>
        <v>0</v>
      </c>
      <c r="F185" s="119">
        <f>IFERROR(VLOOKUP(C185,TAG_RESTRICTED_LIGHT!$C$93:$E$134,3,FALSE),0)</f>
        <v>0</v>
      </c>
      <c r="G185" s="119">
        <f>IFERROR(VLOOKUP(C185,TAG_RESTRICTED_LIGHT!$G$93:$I$134,3,FALSE),0)</f>
        <v>0</v>
      </c>
      <c r="H185" s="119">
        <f>IFERROR(VLOOKUP(C185,TAG_RESTRICTED_LIGHT!$K$93:$M$134,3,FALSE),0)</f>
        <v>0</v>
      </c>
      <c r="I185" s="120">
        <f>IFERROR(VLOOKUP(C185,TAG_RESTRICTED_LIGHT!$O$93:$Q$134,3,FALSE),0)</f>
        <v>0</v>
      </c>
      <c r="J185" s="158">
        <f>IFERROR(VLOOKUP(C185,TAG_RESTRICTED_LIGHT!$S$93:$U$134,3,FALSE),0)</f>
        <v>0</v>
      </c>
      <c r="K185" s="158">
        <f>IFERROR(VLOOKUP(C185,TAG_RESTRICTED_LIGHT!$W$93:$Y$134,3,FALSE),0)</f>
        <v>0</v>
      </c>
      <c r="L185" s="99"/>
      <c r="M185" s="99"/>
      <c r="N185" s="99"/>
      <c r="O185" s="99"/>
    </row>
    <row r="186" spans="1:15" ht="15" customHeight="1">
      <c r="A186" s="94"/>
      <c r="B186" s="131">
        <f>TAG_RESTRICTED_LIGHT!B42</f>
        <v>0</v>
      </c>
      <c r="C186" s="94">
        <f>TAG_RESTRICTED_LIGHT!C42</f>
        <v>0</v>
      </c>
      <c r="D186" s="132">
        <f t="shared" si="4"/>
        <v>0</v>
      </c>
      <c r="E186" s="157">
        <f t="shared" si="5"/>
        <v>0</v>
      </c>
      <c r="F186" s="119">
        <f>IFERROR(VLOOKUP(C186,TAG_RESTRICTED_LIGHT!$C$93:$E$134,3,FALSE),0)</f>
        <v>0</v>
      </c>
      <c r="G186" s="119">
        <f>IFERROR(VLOOKUP(C186,TAG_RESTRICTED_LIGHT!$G$93:$I$134,3,FALSE),0)</f>
        <v>0</v>
      </c>
      <c r="H186" s="119">
        <f>IFERROR(VLOOKUP(C186,TAG_RESTRICTED_LIGHT!$K$93:$M$134,3,FALSE),0)</f>
        <v>0</v>
      </c>
      <c r="I186" s="120">
        <f>IFERROR(VLOOKUP(C186,TAG_RESTRICTED_LIGHT!$O$93:$Q$134,3,FALSE),0)</f>
        <v>0</v>
      </c>
      <c r="J186" s="158">
        <f>IFERROR(VLOOKUP(C186,TAG_RESTRICTED_LIGHT!$S$93:$U$134,3,FALSE),0)</f>
        <v>0</v>
      </c>
      <c r="K186" s="158">
        <f>IFERROR(VLOOKUP(C186,TAG_RESTRICTED_LIGHT!$W$93:$Y$134,3,FALSE),0)</f>
        <v>0</v>
      </c>
      <c r="L186" s="99"/>
      <c r="M186" s="99"/>
      <c r="N186" s="99"/>
      <c r="O186" s="99"/>
    </row>
    <row r="187" spans="1:15" ht="15" customHeight="1">
      <c r="A187" s="94"/>
      <c r="B187" s="131">
        <f>TAG_RESTRICTED_LIGHT!B43</f>
        <v>0</v>
      </c>
      <c r="C187" s="94">
        <f>TAG_RESTRICTED_LIGHT!C43</f>
        <v>0</v>
      </c>
      <c r="D187" s="132">
        <f t="shared" si="4"/>
        <v>0</v>
      </c>
      <c r="E187" s="157">
        <f t="shared" si="5"/>
        <v>0</v>
      </c>
      <c r="F187" s="119">
        <f>IFERROR(VLOOKUP(C187,TAG_RESTRICTED_LIGHT!$C$93:$E$134,3,FALSE),0)</f>
        <v>0</v>
      </c>
      <c r="G187" s="119">
        <f>IFERROR(VLOOKUP(C187,TAG_RESTRICTED_LIGHT!$G$93:$I$134,3,FALSE),0)</f>
        <v>0</v>
      </c>
      <c r="H187" s="119">
        <f>IFERROR(VLOOKUP(C187,TAG_RESTRICTED_LIGHT!$K$93:$M$134,3,FALSE),0)</f>
        <v>0</v>
      </c>
      <c r="I187" s="120">
        <f>IFERROR(VLOOKUP(C187,TAG_RESTRICTED_LIGHT!$O$93:$Q$134,3,FALSE),0)</f>
        <v>0</v>
      </c>
      <c r="J187" s="158">
        <f>IFERROR(VLOOKUP(C187,TAG_RESTRICTED_LIGHT!$S$93:$U$134,3,FALSE),0)</f>
        <v>0</v>
      </c>
      <c r="K187" s="158">
        <f>IFERROR(VLOOKUP(C187,TAG_RESTRICTED_LIGHT!$W$93:$Y$134,3,FALSE),0)</f>
        <v>0</v>
      </c>
      <c r="L187" s="99"/>
      <c r="M187" s="99"/>
      <c r="N187" s="99"/>
      <c r="O187" s="99"/>
    </row>
    <row r="188" spans="1:15" ht="15" customHeight="1">
      <c r="A188" s="94"/>
      <c r="B188" s="131">
        <f>TAG_RESTRICTED_LIGHT!B44</f>
        <v>0</v>
      </c>
      <c r="C188" s="94">
        <f>TAG_RESTRICTED_LIGHT!C44</f>
        <v>0</v>
      </c>
      <c r="D188" s="132">
        <f t="shared" si="4"/>
        <v>0</v>
      </c>
      <c r="E188" s="157">
        <f t="shared" si="5"/>
        <v>0</v>
      </c>
      <c r="F188" s="119">
        <f>IFERROR(VLOOKUP(C188,TAG_RESTRICTED_LIGHT!$C$93:$E$134,3,FALSE),0)</f>
        <v>0</v>
      </c>
      <c r="G188" s="119">
        <f>IFERROR(VLOOKUP(C188,TAG_RESTRICTED_LIGHT!$G$93:$I$134,3,FALSE),0)</f>
        <v>0</v>
      </c>
      <c r="H188" s="119">
        <f>IFERROR(VLOOKUP(C188,TAG_RESTRICTED_LIGHT!$K$93:$M$134,3,FALSE),0)</f>
        <v>0</v>
      </c>
      <c r="I188" s="120">
        <f>IFERROR(VLOOKUP(C188,TAG_RESTRICTED_LIGHT!$O$93:$Q$134,3,FALSE),0)</f>
        <v>0</v>
      </c>
      <c r="J188" s="158">
        <f>IFERROR(VLOOKUP(C188,TAG_RESTRICTED_LIGHT!$S$93:$U$134,3,FALSE),0)</f>
        <v>0</v>
      </c>
      <c r="K188" s="158">
        <f>IFERROR(VLOOKUP(C188,TAG_RESTRICTED_LIGHT!$W$93:$Y$134,3,FALSE),0)</f>
        <v>0</v>
      </c>
      <c r="L188" s="99"/>
      <c r="M188" s="99"/>
      <c r="N188" s="99"/>
      <c r="O188" s="99"/>
    </row>
    <row r="189" spans="1:15" ht="15" customHeight="1">
      <c r="A189" s="94"/>
      <c r="B189" s="131">
        <f>TAG_RESTRICTED_LIGHT!B45</f>
        <v>0</v>
      </c>
      <c r="C189" s="94">
        <f>TAG_RESTRICTED_LIGHT!C45</f>
        <v>0</v>
      </c>
      <c r="D189" s="132">
        <f t="shared" si="4"/>
        <v>0</v>
      </c>
      <c r="E189" s="157">
        <f t="shared" si="5"/>
        <v>0</v>
      </c>
      <c r="F189" s="119">
        <f>IFERROR(VLOOKUP(C189,TAG_RESTRICTED_LIGHT!$C$93:$E$134,3,FALSE),0)</f>
        <v>0</v>
      </c>
      <c r="G189" s="119">
        <f>IFERROR(VLOOKUP(C189,TAG_RESTRICTED_LIGHT!$G$93:$I$134,3,FALSE),0)</f>
        <v>0</v>
      </c>
      <c r="H189" s="119">
        <f>IFERROR(VLOOKUP(C189,TAG_RESTRICTED_LIGHT!$K$93:$M$134,3,FALSE),0)</f>
        <v>0</v>
      </c>
      <c r="I189" s="120">
        <f>IFERROR(VLOOKUP(C189,TAG_RESTRICTED_LIGHT!$O$93:$Q$134,3,FALSE),0)</f>
        <v>0</v>
      </c>
      <c r="J189" s="158">
        <f>IFERROR(VLOOKUP(C189,TAG_RESTRICTED_LIGHT!$S$93:$U$134,3,FALSE),0)</f>
        <v>0</v>
      </c>
      <c r="K189" s="158">
        <f>IFERROR(VLOOKUP(C189,TAG_RESTRICTED_LIGHT!$W$93:$Y$134,3,FALSE),0)</f>
        <v>0</v>
      </c>
      <c r="L189" s="99"/>
      <c r="M189" s="99"/>
      <c r="N189" s="99"/>
      <c r="O189" s="99"/>
    </row>
    <row r="190" spans="1:15" ht="15" customHeight="1">
      <c r="A190" s="94"/>
      <c r="B190" s="131">
        <f>TAG_RESTRICTED_LIGHT!B46</f>
        <v>0</v>
      </c>
      <c r="C190" s="94">
        <f>TAG_RESTRICTED_LIGHT!C46</f>
        <v>0</v>
      </c>
      <c r="D190" s="132">
        <f t="shared" si="4"/>
        <v>0</v>
      </c>
      <c r="E190" s="157">
        <f t="shared" si="5"/>
        <v>0</v>
      </c>
      <c r="F190" s="119">
        <f>IFERROR(VLOOKUP(C190,TAG_RESTRICTED_LIGHT!$C$93:$E$134,3,FALSE),0)</f>
        <v>0</v>
      </c>
      <c r="G190" s="119">
        <f>IFERROR(VLOOKUP(C190,TAG_RESTRICTED_LIGHT!$G$93:$I$134,3,FALSE),0)</f>
        <v>0</v>
      </c>
      <c r="H190" s="119">
        <f>IFERROR(VLOOKUP(C190,TAG_RESTRICTED_LIGHT!$K$93:$M$134,3,FALSE),0)</f>
        <v>0</v>
      </c>
      <c r="I190" s="120">
        <f>IFERROR(VLOOKUP(C190,TAG_RESTRICTED_LIGHT!$O$93:$Q$134,3,FALSE),0)</f>
        <v>0</v>
      </c>
      <c r="J190" s="158">
        <f>IFERROR(VLOOKUP(C190,TAG_RESTRICTED_LIGHT!$S$93:$U$134,3,FALSE),0)</f>
        <v>0</v>
      </c>
      <c r="K190" s="158">
        <f>IFERROR(VLOOKUP(C190,TAG_RESTRICTED_LIGHT!$W$93:$Y$134,3,FALSE),0)</f>
        <v>0</v>
      </c>
      <c r="L190" s="99"/>
      <c r="M190" s="99"/>
      <c r="N190" s="99"/>
      <c r="O190" s="99"/>
    </row>
    <row r="191" spans="1:15" ht="15" customHeight="1">
      <c r="A191" s="94"/>
      <c r="B191" s="131">
        <f>TAG_RESTRICTED_LIGHT!B47</f>
        <v>0</v>
      </c>
      <c r="C191" s="94">
        <f>TAG_RESTRICTED_LIGHT!C47</f>
        <v>0</v>
      </c>
      <c r="D191" s="132">
        <f t="shared" si="4"/>
        <v>0</v>
      </c>
      <c r="E191" s="157">
        <f t="shared" si="5"/>
        <v>0</v>
      </c>
      <c r="F191" s="119">
        <f>IFERROR(VLOOKUP(C191,TAG_RESTRICTED_LIGHT!$C$93:$E$134,3,FALSE),0)</f>
        <v>0</v>
      </c>
      <c r="G191" s="119">
        <f>IFERROR(VLOOKUP(C191,TAG_RESTRICTED_LIGHT!$G$93:$I$134,3,FALSE),0)</f>
        <v>0</v>
      </c>
      <c r="H191" s="119">
        <f>IFERROR(VLOOKUP(C191,TAG_RESTRICTED_LIGHT!$K$93:$M$134,3,FALSE),0)</f>
        <v>0</v>
      </c>
      <c r="I191" s="120">
        <f>IFERROR(VLOOKUP(C191,TAG_RESTRICTED_LIGHT!$O$93:$Q$134,3,FALSE),0)</f>
        <v>0</v>
      </c>
      <c r="J191" s="158">
        <f>IFERROR(VLOOKUP(C191,TAG_RESTRICTED_LIGHT!$S$93:$U$134,3,FALSE),0)</f>
        <v>0</v>
      </c>
      <c r="K191" s="158">
        <f>IFERROR(VLOOKUP(C191,TAG_RESTRICTED_LIGHT!$W$93:$Y$134,3,FALSE),0)</f>
        <v>0</v>
      </c>
      <c r="L191" s="99"/>
      <c r="M191" s="99"/>
      <c r="N191" s="99"/>
      <c r="O191" s="99"/>
    </row>
    <row r="192" spans="1:15" ht="15" customHeight="1">
      <c r="A192" s="94"/>
      <c r="B192" s="131">
        <f>TAG_RESTRICTED_LIGHT!B48</f>
        <v>0</v>
      </c>
      <c r="C192" s="94">
        <f>TAG_RESTRICTED_LIGHT!C48</f>
        <v>0</v>
      </c>
      <c r="D192" s="132">
        <f t="shared" si="4"/>
        <v>0</v>
      </c>
      <c r="E192" s="157">
        <f t="shared" si="5"/>
        <v>0</v>
      </c>
      <c r="F192" s="119">
        <f>IFERROR(VLOOKUP(C192,TAG_RESTRICTED_LIGHT!$C$93:$E$134,3,FALSE),0)</f>
        <v>0</v>
      </c>
      <c r="G192" s="119">
        <f>IFERROR(VLOOKUP(C192,TAG_RESTRICTED_LIGHT!$G$93:$I$134,3,FALSE),0)</f>
        <v>0</v>
      </c>
      <c r="H192" s="119">
        <f>IFERROR(VLOOKUP(C192,TAG_RESTRICTED_LIGHT!$K$93:$M$134,3,FALSE),0)</f>
        <v>0</v>
      </c>
      <c r="I192" s="120">
        <f>IFERROR(VLOOKUP(C192,TAG_RESTRICTED_LIGHT!$O$93:$Q$134,3,FALSE),0)</f>
        <v>0</v>
      </c>
      <c r="J192" s="158">
        <f>IFERROR(VLOOKUP(C192,TAG_RESTRICTED_LIGHT!$S$93:$U$134,3,FALSE),0)</f>
        <v>0</v>
      </c>
      <c r="K192" s="158">
        <f>IFERROR(VLOOKUP(C192,TAG_RESTRICTED_LIGHT!$W$93:$Y$134,3,FALSE),0)</f>
        <v>0</v>
      </c>
      <c r="L192" s="99"/>
      <c r="M192" s="99"/>
      <c r="N192" s="99"/>
      <c r="O192" s="99"/>
    </row>
    <row r="193" spans="1:15" ht="15" customHeight="1">
      <c r="A193" s="94"/>
      <c r="B193" s="131">
        <f>TAG_RESTRICTED_LIGHT!B49</f>
        <v>0</v>
      </c>
      <c r="C193" s="94">
        <f>TAG_RESTRICTED_LIGHT!C49</f>
        <v>0</v>
      </c>
      <c r="D193" s="132">
        <f t="shared" si="4"/>
        <v>0</v>
      </c>
      <c r="E193" s="157">
        <f t="shared" si="5"/>
        <v>0</v>
      </c>
      <c r="F193" s="119">
        <f>IFERROR(VLOOKUP(C193,TAG_RESTRICTED_LIGHT!$C$93:$E$134,3,FALSE),0)</f>
        <v>0</v>
      </c>
      <c r="G193" s="119">
        <f>IFERROR(VLOOKUP(C193,TAG_RESTRICTED_LIGHT!$G$93:$I$134,3,FALSE),0)</f>
        <v>0</v>
      </c>
      <c r="H193" s="119">
        <f>IFERROR(VLOOKUP(C193,TAG_RESTRICTED_LIGHT!$K$93:$M$134,3,FALSE),0)</f>
        <v>0</v>
      </c>
      <c r="I193" s="120">
        <f>IFERROR(VLOOKUP(C193,TAG_RESTRICTED_LIGHT!$O$93:$Q$134,3,FALSE),0)</f>
        <v>0</v>
      </c>
      <c r="J193" s="158">
        <f>IFERROR(VLOOKUP(C193,TAG_RESTRICTED_LIGHT!$S$93:$U$134,3,FALSE),0)</f>
        <v>0</v>
      </c>
      <c r="K193" s="158">
        <f>IFERROR(VLOOKUP(C193,TAG_RESTRICTED_LIGHT!$W$93:$Y$134,3,FALSE),0)</f>
        <v>0</v>
      </c>
      <c r="L193" s="99"/>
      <c r="M193" s="99"/>
      <c r="N193" s="99"/>
      <c r="O193" s="99"/>
    </row>
    <row r="194" spans="1:15" ht="15" customHeight="1">
      <c r="A194" s="94"/>
      <c r="B194" s="131">
        <f>TAG_RESTRICTED_LIGHT!B50</f>
        <v>0</v>
      </c>
      <c r="C194" s="94">
        <f>TAG_RESTRICTED_LIGHT!C50</f>
        <v>0</v>
      </c>
      <c r="D194" s="132">
        <f t="shared" si="4"/>
        <v>0</v>
      </c>
      <c r="E194" s="157">
        <f t="shared" si="5"/>
        <v>0</v>
      </c>
      <c r="F194" s="119">
        <f>IFERROR(VLOOKUP(C194,TAG_RESTRICTED_LIGHT!$C$93:$E$134,3,FALSE),0)</f>
        <v>0</v>
      </c>
      <c r="G194" s="119">
        <f>IFERROR(VLOOKUP(C194,TAG_RESTRICTED_LIGHT!$G$93:$I$134,3,FALSE),0)</f>
        <v>0</v>
      </c>
      <c r="H194" s="119">
        <f>IFERROR(VLOOKUP(C194,TAG_RESTRICTED_LIGHT!$K$93:$M$134,3,FALSE),0)</f>
        <v>0</v>
      </c>
      <c r="I194" s="120">
        <f>IFERROR(VLOOKUP(C194,TAG_RESTRICTED_LIGHT!$O$93:$Q$134,3,FALSE),0)</f>
        <v>0</v>
      </c>
      <c r="J194" s="158">
        <f>IFERROR(VLOOKUP(C194,TAG_RESTRICTED_LIGHT!$S$93:$U$134,3,FALSE),0)</f>
        <v>0</v>
      </c>
      <c r="K194" s="158">
        <f>IFERROR(VLOOKUP(C194,TAG_RESTRICTED_LIGHT!$W$93:$Y$134,3,FALSE),0)</f>
        <v>0</v>
      </c>
      <c r="L194" s="99"/>
      <c r="M194" s="99"/>
      <c r="N194" s="99"/>
      <c r="O194" s="99"/>
    </row>
    <row r="195" spans="1:15" ht="15" customHeight="1">
      <c r="A195" s="94"/>
      <c r="B195" s="131">
        <f>TAG_RESTRICTED_HEAVY!B9</f>
        <v>0</v>
      </c>
      <c r="C195" s="94">
        <f>TAG_RESTRICTED_HEAVY!C9</f>
        <v>0</v>
      </c>
      <c r="D195" s="132">
        <f t="shared" si="4"/>
        <v>0</v>
      </c>
      <c r="E195" s="157">
        <f t="shared" si="5"/>
        <v>0</v>
      </c>
      <c r="F195" s="119">
        <f>IFERROR(VLOOKUP(C195,TAG_RESTRICTED_HEAVY!$C$93:$E$134,3,FALSE),0)</f>
        <v>0</v>
      </c>
      <c r="G195" s="119">
        <f>IFERROR(VLOOKUP(C195,TAG_RESTRICTED_HEAVY!$G$93:$I$134,3,FALSE),0)</f>
        <v>0</v>
      </c>
      <c r="H195" s="119">
        <f>IFERROR(VLOOKUP(C195,TAG_RESTRICTED_HEAVY!$K$93:$M$134,3,FALSE),0)</f>
        <v>0</v>
      </c>
      <c r="I195" s="120">
        <f>IFERROR(VLOOKUP(C195,TAG_RESTRICTED_HEAVY!$O$93:$Q$134,3,FALSE),0)</f>
        <v>0</v>
      </c>
      <c r="J195" s="158">
        <f>IFERROR(VLOOKUP(C195,TAG_RESTRICTED_HEAVY!$S$93:$U$134,3,FALSE),0)</f>
        <v>0</v>
      </c>
      <c r="K195" s="158">
        <f>IFERROR(VLOOKUP(C195,TAG_RESTRICTED_HEAVY!$W$93:$Y$134,3,FALSE),0)</f>
        <v>0</v>
      </c>
      <c r="L195" s="99"/>
      <c r="M195" s="99"/>
      <c r="N195" s="99"/>
      <c r="O195" s="99"/>
    </row>
    <row r="196" spans="1:15" ht="15" customHeight="1">
      <c r="A196" s="94"/>
      <c r="B196" s="131">
        <f>TAG_RESTRICTED_HEAVY!B10</f>
        <v>0</v>
      </c>
      <c r="C196" s="94">
        <f>TAG_RESTRICTED_HEAVY!C10</f>
        <v>0</v>
      </c>
      <c r="D196" s="132">
        <f t="shared" si="4"/>
        <v>0</v>
      </c>
      <c r="E196" s="157">
        <f t="shared" si="5"/>
        <v>0</v>
      </c>
      <c r="F196" s="119">
        <f>IFERROR(VLOOKUP(C196,TAG_RESTRICTED_HEAVY!$C$93:$E$134,3,FALSE),0)</f>
        <v>0</v>
      </c>
      <c r="G196" s="119">
        <f>IFERROR(VLOOKUP(C196,TAG_RESTRICTED_HEAVY!$G$93:$I$134,3,FALSE),0)</f>
        <v>0</v>
      </c>
      <c r="H196" s="119">
        <f>IFERROR(VLOOKUP(C196,TAG_RESTRICTED_HEAVY!$K$93:$M$134,3,FALSE),0)</f>
        <v>0</v>
      </c>
      <c r="I196" s="120">
        <f>IFERROR(VLOOKUP(C196,TAG_RESTRICTED_HEAVY!$O$93:$Q$134,3,FALSE),0)</f>
        <v>0</v>
      </c>
      <c r="J196" s="158">
        <f>IFERROR(VLOOKUP(C196,TAG_RESTRICTED_HEAVY!$S$93:$U$134,3,FALSE),0)</f>
        <v>0</v>
      </c>
      <c r="K196" s="158">
        <f>IFERROR(VLOOKUP(C196,TAG_RESTRICTED_HEAVY!$W$93:$Y$134,3,FALSE),0)</f>
        <v>0</v>
      </c>
      <c r="L196" s="99"/>
      <c r="M196" s="99"/>
      <c r="N196" s="99"/>
      <c r="O196" s="99"/>
    </row>
    <row r="197" spans="1:15" ht="15" customHeight="1">
      <c r="A197" s="94"/>
      <c r="B197" s="131">
        <f>TAG_RESTRICTED_HEAVY!B11</f>
        <v>0</v>
      </c>
      <c r="C197" s="94">
        <f>TAG_RESTRICTED_HEAVY!C11</f>
        <v>0</v>
      </c>
      <c r="D197" s="132">
        <f t="shared" si="4"/>
        <v>0</v>
      </c>
      <c r="E197" s="157">
        <f t="shared" si="5"/>
        <v>0</v>
      </c>
      <c r="F197" s="119">
        <f>IFERROR(VLOOKUP(C197,TAG_RESTRICTED_HEAVY!$C$93:$E$134,3,FALSE),0)</f>
        <v>0</v>
      </c>
      <c r="G197" s="119">
        <f>IFERROR(VLOOKUP(C197,TAG_RESTRICTED_HEAVY!$G$93:$I$134,3,FALSE),0)</f>
        <v>0</v>
      </c>
      <c r="H197" s="119">
        <f>IFERROR(VLOOKUP(C197,TAG_RESTRICTED_HEAVY!$K$93:$M$134,3,FALSE),0)</f>
        <v>0</v>
      </c>
      <c r="I197" s="120">
        <f>IFERROR(VLOOKUP(C197,TAG_RESTRICTED_HEAVY!$O$93:$Q$134,3,FALSE),0)</f>
        <v>0</v>
      </c>
      <c r="J197" s="158">
        <f>IFERROR(VLOOKUP(C197,TAG_RESTRICTED_HEAVY!$S$93:$U$134,3,FALSE),0)</f>
        <v>0</v>
      </c>
      <c r="K197" s="158">
        <f>IFERROR(VLOOKUP(C197,TAG_RESTRICTED_HEAVY!$W$93:$Y$134,3,FALSE),0)</f>
        <v>0</v>
      </c>
      <c r="L197" s="99"/>
      <c r="M197" s="99"/>
      <c r="N197" s="99"/>
      <c r="O197" s="99"/>
    </row>
    <row r="198" spans="1:15" ht="15" customHeight="1">
      <c r="A198" s="94"/>
      <c r="B198" s="131">
        <f>TAG_RESTRICTED_HEAVY!B12</f>
        <v>0</v>
      </c>
      <c r="C198" s="94">
        <f>TAG_RESTRICTED_HEAVY!C12</f>
        <v>0</v>
      </c>
      <c r="D198" s="132">
        <f t="shared" ref="D198:D261" si="6">SUM(F198:K198)</f>
        <v>0</v>
      </c>
      <c r="E198" s="157">
        <f t="shared" ref="E198:E261" si="7">SUM(F198:K198)-MIN(F198:K198)</f>
        <v>0</v>
      </c>
      <c r="F198" s="119">
        <f>IFERROR(VLOOKUP(C198,TAG_RESTRICTED_HEAVY!$C$93:$E$134,3,FALSE),0)</f>
        <v>0</v>
      </c>
      <c r="G198" s="119">
        <f>IFERROR(VLOOKUP(C198,TAG_RESTRICTED_HEAVY!$G$93:$I$134,3,FALSE),0)</f>
        <v>0</v>
      </c>
      <c r="H198" s="119">
        <f>IFERROR(VLOOKUP(C198,TAG_RESTRICTED_HEAVY!$K$93:$M$134,3,FALSE),0)</f>
        <v>0</v>
      </c>
      <c r="I198" s="120">
        <f>IFERROR(VLOOKUP(C198,TAG_RESTRICTED_HEAVY!$O$93:$Q$134,3,FALSE),0)</f>
        <v>0</v>
      </c>
      <c r="J198" s="158">
        <f>IFERROR(VLOOKUP(C198,TAG_RESTRICTED_HEAVY!$S$93:$U$134,3,FALSE),0)</f>
        <v>0</v>
      </c>
      <c r="K198" s="158">
        <f>IFERROR(VLOOKUP(C198,TAG_RESTRICTED_HEAVY!$W$93:$Y$134,3,FALSE),0)</f>
        <v>0</v>
      </c>
      <c r="L198" s="99"/>
      <c r="M198" s="99"/>
      <c r="N198" s="99"/>
      <c r="O198" s="99"/>
    </row>
    <row r="199" spans="1:15" ht="15" customHeight="1">
      <c r="A199" s="94"/>
      <c r="B199" s="131">
        <f>TAG_RESTRICTED_HEAVY!B13</f>
        <v>0</v>
      </c>
      <c r="C199" s="94">
        <f>TAG_RESTRICTED_HEAVY!C13</f>
        <v>0</v>
      </c>
      <c r="D199" s="132">
        <f t="shared" si="6"/>
        <v>0</v>
      </c>
      <c r="E199" s="157">
        <f t="shared" si="7"/>
        <v>0</v>
      </c>
      <c r="F199" s="119">
        <f>IFERROR(VLOOKUP(C199,TAG_RESTRICTED_HEAVY!$C$93:$E$134,3,FALSE),0)</f>
        <v>0</v>
      </c>
      <c r="G199" s="119">
        <f>IFERROR(VLOOKUP(C199,TAG_RESTRICTED_HEAVY!$G$93:$I$134,3,FALSE),0)</f>
        <v>0</v>
      </c>
      <c r="H199" s="119">
        <f>IFERROR(VLOOKUP(C199,TAG_RESTRICTED_HEAVY!$K$93:$M$134,3,FALSE),0)</f>
        <v>0</v>
      </c>
      <c r="I199" s="120">
        <f>IFERROR(VLOOKUP(C199,TAG_RESTRICTED_HEAVY!$O$93:$Q$134,3,FALSE),0)</f>
        <v>0</v>
      </c>
      <c r="J199" s="158">
        <f>IFERROR(VLOOKUP(C199,TAG_RESTRICTED_HEAVY!$S$93:$U$134,3,FALSE),0)</f>
        <v>0</v>
      </c>
      <c r="K199" s="158">
        <f>IFERROR(VLOOKUP(C199,TAG_RESTRICTED_HEAVY!$W$93:$Y$134,3,FALSE),0)</f>
        <v>0</v>
      </c>
      <c r="L199" s="99"/>
      <c r="M199" s="99"/>
      <c r="N199" s="99"/>
      <c r="O199" s="99"/>
    </row>
    <row r="200" spans="1:15" ht="15" customHeight="1">
      <c r="A200" s="94"/>
      <c r="B200" s="131">
        <f>TAG_RESTRICTED_HEAVY!B14</f>
        <v>0</v>
      </c>
      <c r="C200" s="94">
        <f>TAG_RESTRICTED_HEAVY!C14</f>
        <v>0</v>
      </c>
      <c r="D200" s="132">
        <f t="shared" si="6"/>
        <v>0</v>
      </c>
      <c r="E200" s="157">
        <f t="shared" si="7"/>
        <v>0</v>
      </c>
      <c r="F200" s="119">
        <f>IFERROR(VLOOKUP(C200,TAG_RESTRICTED_HEAVY!$C$93:$E$134,3,FALSE),0)</f>
        <v>0</v>
      </c>
      <c r="G200" s="119">
        <f>IFERROR(VLOOKUP(C200,TAG_RESTRICTED_HEAVY!$G$93:$I$134,3,FALSE),0)</f>
        <v>0</v>
      </c>
      <c r="H200" s="119">
        <f>IFERROR(VLOOKUP(C200,TAG_RESTRICTED_HEAVY!$K$93:$M$134,3,FALSE),0)</f>
        <v>0</v>
      </c>
      <c r="I200" s="120">
        <f>IFERROR(VLOOKUP(C200,TAG_RESTRICTED_HEAVY!$O$93:$Q$134,3,FALSE),0)</f>
        <v>0</v>
      </c>
      <c r="J200" s="158">
        <f>IFERROR(VLOOKUP(C200,TAG_RESTRICTED_HEAVY!$S$93:$U$134,3,FALSE),0)</f>
        <v>0</v>
      </c>
      <c r="K200" s="158">
        <f>IFERROR(VLOOKUP(C200,TAG_RESTRICTED_HEAVY!$W$93:$Y$134,3,FALSE),0)</f>
        <v>0</v>
      </c>
      <c r="L200" s="99"/>
      <c r="M200" s="99"/>
      <c r="N200" s="99"/>
      <c r="O200" s="99"/>
    </row>
    <row r="201" spans="1:15" ht="15" customHeight="1">
      <c r="A201" s="94"/>
      <c r="B201" s="131">
        <f>TAG_RESTRICTED_HEAVY!B15</f>
        <v>0</v>
      </c>
      <c r="C201" s="94">
        <f>TAG_RESTRICTED_HEAVY!C15</f>
        <v>0</v>
      </c>
      <c r="D201" s="132">
        <f t="shared" si="6"/>
        <v>0</v>
      </c>
      <c r="E201" s="157">
        <f t="shared" si="7"/>
        <v>0</v>
      </c>
      <c r="F201" s="119">
        <f>IFERROR(VLOOKUP(C201,TAG_RESTRICTED_HEAVY!$C$93:$E$134,3,FALSE),0)</f>
        <v>0</v>
      </c>
      <c r="G201" s="119">
        <f>IFERROR(VLOOKUP(C201,TAG_RESTRICTED_HEAVY!$G$93:$I$134,3,FALSE),0)</f>
        <v>0</v>
      </c>
      <c r="H201" s="119">
        <f>IFERROR(VLOOKUP(C201,TAG_RESTRICTED_HEAVY!$K$93:$M$134,3,FALSE),0)</f>
        <v>0</v>
      </c>
      <c r="I201" s="120">
        <f>IFERROR(VLOOKUP(C201,TAG_RESTRICTED_HEAVY!$O$93:$Q$134,3,FALSE),0)</f>
        <v>0</v>
      </c>
      <c r="J201" s="158">
        <f>IFERROR(VLOOKUP(C201,TAG_RESTRICTED_HEAVY!$S$93:$U$134,3,FALSE),0)</f>
        <v>0</v>
      </c>
      <c r="K201" s="158">
        <f>IFERROR(VLOOKUP(C201,TAG_RESTRICTED_HEAVY!$W$93:$Y$134,3,FALSE),0)</f>
        <v>0</v>
      </c>
      <c r="L201" s="99"/>
      <c r="M201" s="99"/>
      <c r="N201" s="99"/>
      <c r="O201" s="99"/>
    </row>
    <row r="202" spans="1:15" ht="15" customHeight="1">
      <c r="A202" s="94"/>
      <c r="B202" s="131">
        <f>TAG_RESTRICTED_HEAVY!B16</f>
        <v>0</v>
      </c>
      <c r="C202" s="94">
        <f>TAG_RESTRICTED_HEAVY!C16</f>
        <v>0</v>
      </c>
      <c r="D202" s="132">
        <f t="shared" si="6"/>
        <v>0</v>
      </c>
      <c r="E202" s="157">
        <f t="shared" si="7"/>
        <v>0</v>
      </c>
      <c r="F202" s="119">
        <f>IFERROR(VLOOKUP(C202,TAG_RESTRICTED_HEAVY!$C$93:$E$134,3,FALSE),0)</f>
        <v>0</v>
      </c>
      <c r="G202" s="119">
        <f>IFERROR(VLOOKUP(C202,TAG_RESTRICTED_HEAVY!$G$93:$I$134,3,FALSE),0)</f>
        <v>0</v>
      </c>
      <c r="H202" s="119">
        <f>IFERROR(VLOOKUP(C202,TAG_RESTRICTED_HEAVY!$K$93:$M$134,3,FALSE),0)</f>
        <v>0</v>
      </c>
      <c r="I202" s="120">
        <f>IFERROR(VLOOKUP(C202,TAG_RESTRICTED_HEAVY!$O$93:$Q$134,3,FALSE),0)</f>
        <v>0</v>
      </c>
      <c r="J202" s="158">
        <f>IFERROR(VLOOKUP(C202,TAG_RESTRICTED_HEAVY!$S$93:$U$134,3,FALSE),0)</f>
        <v>0</v>
      </c>
      <c r="K202" s="158">
        <f>IFERROR(VLOOKUP(C202,TAG_RESTRICTED_HEAVY!$W$93:$Y$134,3,FALSE),0)</f>
        <v>0</v>
      </c>
      <c r="L202" s="99"/>
      <c r="M202" s="99"/>
      <c r="N202" s="99"/>
      <c r="O202" s="99"/>
    </row>
    <row r="203" spans="1:15" ht="15" customHeight="1">
      <c r="A203" s="94"/>
      <c r="B203" s="131">
        <f>TAG_RESTRICTED_HEAVY!B17</f>
        <v>0</v>
      </c>
      <c r="C203" s="94">
        <f>TAG_RESTRICTED_HEAVY!C17</f>
        <v>0</v>
      </c>
      <c r="D203" s="132">
        <f t="shared" si="6"/>
        <v>0</v>
      </c>
      <c r="E203" s="157">
        <f t="shared" si="7"/>
        <v>0</v>
      </c>
      <c r="F203" s="119">
        <f>IFERROR(VLOOKUP(C203,TAG_RESTRICTED_HEAVY!$C$93:$E$134,3,FALSE),0)</f>
        <v>0</v>
      </c>
      <c r="G203" s="119">
        <f>IFERROR(VLOOKUP(C203,TAG_RESTRICTED_HEAVY!$G$93:$I$134,3,FALSE),0)</f>
        <v>0</v>
      </c>
      <c r="H203" s="119">
        <f>IFERROR(VLOOKUP(C203,TAG_RESTRICTED_HEAVY!$K$93:$M$134,3,FALSE),0)</f>
        <v>0</v>
      </c>
      <c r="I203" s="120">
        <f>IFERROR(VLOOKUP(C203,TAG_RESTRICTED_HEAVY!$O$93:$Q$134,3,FALSE),0)</f>
        <v>0</v>
      </c>
      <c r="J203" s="158">
        <f>IFERROR(VLOOKUP(C203,TAG_RESTRICTED_HEAVY!$S$93:$U$134,3,FALSE),0)</f>
        <v>0</v>
      </c>
      <c r="K203" s="158">
        <f>IFERROR(VLOOKUP(C203,TAG_RESTRICTED_HEAVY!$W$93:$Y$134,3,FALSE),0)</f>
        <v>0</v>
      </c>
      <c r="L203" s="99"/>
      <c r="M203" s="99"/>
      <c r="N203" s="99"/>
      <c r="O203" s="99"/>
    </row>
    <row r="204" spans="1:15" ht="15" customHeight="1">
      <c r="A204" s="94"/>
      <c r="B204" s="131">
        <f>TAG_RESTRICTED_HEAVY!B18</f>
        <v>0</v>
      </c>
      <c r="C204" s="94">
        <f>TAG_RESTRICTED_HEAVY!C18</f>
        <v>0</v>
      </c>
      <c r="D204" s="132">
        <f t="shared" si="6"/>
        <v>0</v>
      </c>
      <c r="E204" s="157">
        <f t="shared" si="7"/>
        <v>0</v>
      </c>
      <c r="F204" s="119">
        <f>IFERROR(VLOOKUP(C204,TAG_RESTRICTED_HEAVY!$C$93:$E$134,3,FALSE),0)</f>
        <v>0</v>
      </c>
      <c r="G204" s="119">
        <f>IFERROR(VLOOKUP(C204,TAG_RESTRICTED_HEAVY!$G$93:$I$134,3,FALSE),0)</f>
        <v>0</v>
      </c>
      <c r="H204" s="119">
        <f>IFERROR(VLOOKUP(C204,TAG_RESTRICTED_HEAVY!$K$93:$M$134,3,FALSE),0)</f>
        <v>0</v>
      </c>
      <c r="I204" s="120">
        <f>IFERROR(VLOOKUP(C204,TAG_RESTRICTED_HEAVY!$O$93:$Q$134,3,FALSE),0)</f>
        <v>0</v>
      </c>
      <c r="J204" s="158">
        <f>IFERROR(VLOOKUP(C204,TAG_RESTRICTED_HEAVY!$S$93:$U$134,3,FALSE),0)</f>
        <v>0</v>
      </c>
      <c r="K204" s="158">
        <f>IFERROR(VLOOKUP(C204,TAG_RESTRICTED_HEAVY!$W$93:$Y$134,3,FALSE),0)</f>
        <v>0</v>
      </c>
      <c r="L204" s="99"/>
      <c r="M204" s="99"/>
      <c r="N204" s="99"/>
      <c r="O204" s="99"/>
    </row>
    <row r="205" spans="1:15" ht="15" customHeight="1">
      <c r="A205" s="94"/>
      <c r="B205" s="131">
        <f>TAG_RESTRICTED_HEAVY!B19</f>
        <v>0</v>
      </c>
      <c r="C205" s="94">
        <f>TAG_RESTRICTED_HEAVY!C19</f>
        <v>0</v>
      </c>
      <c r="D205" s="132">
        <f t="shared" si="6"/>
        <v>0</v>
      </c>
      <c r="E205" s="157">
        <f t="shared" si="7"/>
        <v>0</v>
      </c>
      <c r="F205" s="119">
        <f>IFERROR(VLOOKUP(C205,TAG_RESTRICTED_HEAVY!$C$93:$E$134,3,FALSE),0)</f>
        <v>0</v>
      </c>
      <c r="G205" s="119">
        <f>IFERROR(VLOOKUP(C205,TAG_RESTRICTED_HEAVY!$G$93:$I$134,3,FALSE),0)</f>
        <v>0</v>
      </c>
      <c r="H205" s="119">
        <f>IFERROR(VLOOKUP(C205,TAG_RESTRICTED_HEAVY!$K$93:$M$134,3,FALSE),0)</f>
        <v>0</v>
      </c>
      <c r="I205" s="120">
        <f>IFERROR(VLOOKUP(C205,TAG_RESTRICTED_HEAVY!$O$93:$Q$134,3,FALSE),0)</f>
        <v>0</v>
      </c>
      <c r="J205" s="158">
        <f>IFERROR(VLOOKUP(C205,TAG_RESTRICTED_HEAVY!$S$93:$U$134,3,FALSE),0)</f>
        <v>0</v>
      </c>
      <c r="K205" s="158">
        <f>IFERROR(VLOOKUP(C205,TAG_RESTRICTED_HEAVY!$W$93:$Y$134,3,FALSE),0)</f>
        <v>0</v>
      </c>
      <c r="L205" s="99"/>
      <c r="M205" s="99"/>
      <c r="N205" s="99"/>
      <c r="O205" s="99"/>
    </row>
    <row r="206" spans="1:15" ht="15" customHeight="1">
      <c r="A206" s="94"/>
      <c r="B206" s="131">
        <f>TAG_RESTRICTED_HEAVY!B20</f>
        <v>0</v>
      </c>
      <c r="C206" s="94">
        <f>TAG_RESTRICTED_HEAVY!C20</f>
        <v>0</v>
      </c>
      <c r="D206" s="132">
        <f t="shared" si="6"/>
        <v>0</v>
      </c>
      <c r="E206" s="157">
        <f t="shared" si="7"/>
        <v>0</v>
      </c>
      <c r="F206" s="119">
        <f>IFERROR(VLOOKUP(C206,TAG_RESTRICTED_HEAVY!$C$93:$E$134,3,FALSE),0)</f>
        <v>0</v>
      </c>
      <c r="G206" s="119">
        <f>IFERROR(VLOOKUP(C206,TAG_RESTRICTED_HEAVY!$G$93:$I$134,3,FALSE),0)</f>
        <v>0</v>
      </c>
      <c r="H206" s="119">
        <f>IFERROR(VLOOKUP(C206,TAG_RESTRICTED_HEAVY!$K$93:$M$134,3,FALSE),0)</f>
        <v>0</v>
      </c>
      <c r="I206" s="120">
        <f>IFERROR(VLOOKUP(C206,TAG_RESTRICTED_HEAVY!$O$93:$Q$134,3,FALSE),0)</f>
        <v>0</v>
      </c>
      <c r="J206" s="158">
        <f>IFERROR(VLOOKUP(C206,TAG_RESTRICTED_HEAVY!$S$93:$U$134,3,FALSE),0)</f>
        <v>0</v>
      </c>
      <c r="K206" s="158">
        <f>IFERROR(VLOOKUP(C206,TAG_RESTRICTED_HEAVY!$W$93:$Y$134,3,FALSE),0)</f>
        <v>0</v>
      </c>
      <c r="L206" s="99"/>
      <c r="M206" s="99"/>
      <c r="N206" s="99"/>
      <c r="O206" s="99"/>
    </row>
    <row r="207" spans="1:15" ht="15" customHeight="1">
      <c r="A207" s="94"/>
      <c r="B207" s="131">
        <f>TAG_RESTRICTED_HEAVY!B21</f>
        <v>0</v>
      </c>
      <c r="C207" s="94">
        <f>TAG_RESTRICTED_HEAVY!C21</f>
        <v>0</v>
      </c>
      <c r="D207" s="132">
        <f t="shared" si="6"/>
        <v>0</v>
      </c>
      <c r="E207" s="157">
        <f t="shared" si="7"/>
        <v>0</v>
      </c>
      <c r="F207" s="119">
        <f>IFERROR(VLOOKUP(C207,TAG_RESTRICTED_HEAVY!$C$93:$E$134,3,FALSE),0)</f>
        <v>0</v>
      </c>
      <c r="G207" s="119">
        <f>IFERROR(VLOOKUP(C207,TAG_RESTRICTED_HEAVY!$G$93:$I$134,3,FALSE),0)</f>
        <v>0</v>
      </c>
      <c r="H207" s="119">
        <f>IFERROR(VLOOKUP(C207,TAG_RESTRICTED_HEAVY!$K$93:$M$134,3,FALSE),0)</f>
        <v>0</v>
      </c>
      <c r="I207" s="120">
        <f>IFERROR(VLOOKUP(C207,TAG_RESTRICTED_HEAVY!$O$93:$Q$134,3,FALSE),0)</f>
        <v>0</v>
      </c>
      <c r="J207" s="158">
        <f>IFERROR(VLOOKUP(C207,TAG_RESTRICTED_HEAVY!$S$93:$U$134,3,FALSE),0)</f>
        <v>0</v>
      </c>
      <c r="K207" s="158">
        <f>IFERROR(VLOOKUP(C207,TAG_RESTRICTED_HEAVY!$W$93:$Y$134,3,FALSE),0)</f>
        <v>0</v>
      </c>
      <c r="L207" s="99"/>
      <c r="M207" s="99"/>
      <c r="N207" s="99"/>
      <c r="O207" s="99"/>
    </row>
    <row r="208" spans="1:15" ht="15" customHeight="1">
      <c r="A208" s="94"/>
      <c r="B208" s="131">
        <f>TAG_RESTRICTED_HEAVY!B22</f>
        <v>0</v>
      </c>
      <c r="C208" s="94">
        <f>TAG_RESTRICTED_HEAVY!C22</f>
        <v>0</v>
      </c>
      <c r="D208" s="132">
        <f t="shared" si="6"/>
        <v>0</v>
      </c>
      <c r="E208" s="157">
        <f t="shared" si="7"/>
        <v>0</v>
      </c>
      <c r="F208" s="119">
        <f>IFERROR(VLOOKUP(C208,TAG_RESTRICTED_HEAVY!$C$93:$E$134,3,FALSE),0)</f>
        <v>0</v>
      </c>
      <c r="G208" s="119">
        <f>IFERROR(VLOOKUP(C208,TAG_RESTRICTED_HEAVY!$G$93:$I$134,3,FALSE),0)</f>
        <v>0</v>
      </c>
      <c r="H208" s="119">
        <f>IFERROR(VLOOKUP(C208,TAG_RESTRICTED_HEAVY!$K$93:$M$134,3,FALSE),0)</f>
        <v>0</v>
      </c>
      <c r="I208" s="120">
        <f>IFERROR(VLOOKUP(C208,TAG_RESTRICTED_HEAVY!$O$93:$Q$134,3,FALSE),0)</f>
        <v>0</v>
      </c>
      <c r="J208" s="158">
        <f>IFERROR(VLOOKUP(C208,TAG_RESTRICTED_HEAVY!$S$93:$U$134,3,FALSE),0)</f>
        <v>0</v>
      </c>
      <c r="K208" s="158">
        <f>IFERROR(VLOOKUP(C208,TAG_RESTRICTED_HEAVY!$W$93:$Y$134,3,FALSE),0)</f>
        <v>0</v>
      </c>
      <c r="L208" s="99"/>
      <c r="M208" s="99"/>
      <c r="N208" s="99"/>
      <c r="O208" s="99"/>
    </row>
    <row r="209" spans="1:15" ht="15" customHeight="1">
      <c r="A209" s="94"/>
      <c r="B209" s="131">
        <f>TAG_RESTRICTED_HEAVY!B23</f>
        <v>0</v>
      </c>
      <c r="C209" s="94">
        <f>TAG_RESTRICTED_HEAVY!C23</f>
        <v>0</v>
      </c>
      <c r="D209" s="132">
        <f t="shared" si="6"/>
        <v>0</v>
      </c>
      <c r="E209" s="157">
        <f t="shared" si="7"/>
        <v>0</v>
      </c>
      <c r="F209" s="119">
        <f>IFERROR(VLOOKUP(C209,TAG_RESTRICTED_HEAVY!$C$93:$E$134,3,FALSE),0)</f>
        <v>0</v>
      </c>
      <c r="G209" s="119">
        <f>IFERROR(VLOOKUP(C209,TAG_RESTRICTED_HEAVY!$G$93:$I$134,3,FALSE),0)</f>
        <v>0</v>
      </c>
      <c r="H209" s="119">
        <f>IFERROR(VLOOKUP(C209,TAG_RESTRICTED_HEAVY!$K$93:$M$134,3,FALSE),0)</f>
        <v>0</v>
      </c>
      <c r="I209" s="120">
        <f>IFERROR(VLOOKUP(C209,TAG_RESTRICTED_HEAVY!$O$93:$Q$134,3,FALSE),0)</f>
        <v>0</v>
      </c>
      <c r="J209" s="158">
        <f>IFERROR(VLOOKUP(C209,TAG_RESTRICTED_HEAVY!$S$93:$U$134,3,FALSE),0)</f>
        <v>0</v>
      </c>
      <c r="K209" s="158">
        <f>IFERROR(VLOOKUP(C209,TAG_RESTRICTED_HEAVY!$W$93:$Y$134,3,FALSE),0)</f>
        <v>0</v>
      </c>
      <c r="L209" s="99"/>
      <c r="M209" s="99"/>
      <c r="N209" s="99"/>
      <c r="O209" s="99"/>
    </row>
    <row r="210" spans="1:15" ht="15" customHeight="1">
      <c r="A210" s="94"/>
      <c r="B210" s="131">
        <f>TAG_RESTRICTED_HEAVY!B24</f>
        <v>0</v>
      </c>
      <c r="C210" s="94">
        <f>TAG_RESTRICTED_HEAVY!C24</f>
        <v>0</v>
      </c>
      <c r="D210" s="132">
        <f t="shared" si="6"/>
        <v>0</v>
      </c>
      <c r="E210" s="157">
        <f t="shared" si="7"/>
        <v>0</v>
      </c>
      <c r="F210" s="119">
        <f>IFERROR(VLOOKUP(C210,TAG_RESTRICTED_HEAVY!$C$93:$E$134,3,FALSE),0)</f>
        <v>0</v>
      </c>
      <c r="G210" s="119">
        <f>IFERROR(VLOOKUP(C210,TAG_RESTRICTED_HEAVY!$G$93:$I$134,3,FALSE),0)</f>
        <v>0</v>
      </c>
      <c r="H210" s="119">
        <f>IFERROR(VLOOKUP(C210,TAG_RESTRICTED_HEAVY!$K$93:$M$134,3,FALSE),0)</f>
        <v>0</v>
      </c>
      <c r="I210" s="120">
        <f>IFERROR(VLOOKUP(C210,TAG_RESTRICTED_HEAVY!$O$93:$Q$134,3,FALSE),0)</f>
        <v>0</v>
      </c>
      <c r="J210" s="158">
        <f>IFERROR(VLOOKUP(C210,TAG_RESTRICTED_HEAVY!$S$93:$U$134,3,FALSE),0)</f>
        <v>0</v>
      </c>
      <c r="K210" s="158">
        <f>IFERROR(VLOOKUP(C210,TAG_RESTRICTED_HEAVY!$W$93:$Y$134,3,FALSE),0)</f>
        <v>0</v>
      </c>
      <c r="L210" s="99"/>
      <c r="M210" s="99"/>
      <c r="N210" s="99"/>
      <c r="O210" s="99"/>
    </row>
    <row r="211" spans="1:15" ht="15" customHeight="1">
      <c r="A211" s="94"/>
      <c r="B211" s="131">
        <f>TAG_RESTRICTED_HEAVY!B25</f>
        <v>0</v>
      </c>
      <c r="C211" s="94">
        <f>TAG_RESTRICTED_HEAVY!C25</f>
        <v>0</v>
      </c>
      <c r="D211" s="132">
        <f t="shared" si="6"/>
        <v>0</v>
      </c>
      <c r="E211" s="157">
        <f t="shared" si="7"/>
        <v>0</v>
      </c>
      <c r="F211" s="119">
        <f>IFERROR(VLOOKUP(C211,TAG_RESTRICTED_HEAVY!$C$93:$E$134,3,FALSE),0)</f>
        <v>0</v>
      </c>
      <c r="G211" s="119">
        <f>IFERROR(VLOOKUP(C211,TAG_RESTRICTED_HEAVY!$G$93:$I$134,3,FALSE),0)</f>
        <v>0</v>
      </c>
      <c r="H211" s="119">
        <f>IFERROR(VLOOKUP(C211,TAG_RESTRICTED_HEAVY!$K$93:$M$134,3,FALSE),0)</f>
        <v>0</v>
      </c>
      <c r="I211" s="120">
        <f>IFERROR(VLOOKUP(C211,TAG_RESTRICTED_HEAVY!$O$93:$Q$134,3,FALSE),0)</f>
        <v>0</v>
      </c>
      <c r="J211" s="158">
        <f>IFERROR(VLOOKUP(C211,TAG_RESTRICTED_HEAVY!$S$93:$U$134,3,FALSE),0)</f>
        <v>0</v>
      </c>
      <c r="K211" s="158">
        <f>IFERROR(VLOOKUP(C211,TAG_RESTRICTED_HEAVY!$W$93:$Y$134,3,FALSE),0)</f>
        <v>0</v>
      </c>
      <c r="L211" s="99"/>
      <c r="M211" s="99"/>
      <c r="N211" s="99"/>
      <c r="O211" s="99"/>
    </row>
    <row r="212" spans="1:15" ht="15" customHeight="1">
      <c r="A212" s="94"/>
      <c r="B212" s="131">
        <f>TAG_RESTRICTED_HEAVY!B26</f>
        <v>0</v>
      </c>
      <c r="C212" s="94">
        <f>TAG_RESTRICTED_HEAVY!C26</f>
        <v>0</v>
      </c>
      <c r="D212" s="132">
        <f t="shared" si="6"/>
        <v>0</v>
      </c>
      <c r="E212" s="157">
        <f t="shared" si="7"/>
        <v>0</v>
      </c>
      <c r="F212" s="119">
        <f>IFERROR(VLOOKUP(C212,TAG_RESTRICTED_HEAVY!$C$93:$E$134,3,FALSE),0)</f>
        <v>0</v>
      </c>
      <c r="G212" s="119">
        <f>IFERROR(VLOOKUP(C212,TAG_RESTRICTED_HEAVY!$G$93:$I$134,3,FALSE),0)</f>
        <v>0</v>
      </c>
      <c r="H212" s="119">
        <f>IFERROR(VLOOKUP(C212,TAG_RESTRICTED_HEAVY!$K$93:$M$134,3,FALSE),0)</f>
        <v>0</v>
      </c>
      <c r="I212" s="120">
        <f>IFERROR(VLOOKUP(C212,TAG_RESTRICTED_HEAVY!$O$93:$Q$134,3,FALSE),0)</f>
        <v>0</v>
      </c>
      <c r="J212" s="158">
        <f>IFERROR(VLOOKUP(C212,TAG_RESTRICTED_HEAVY!$S$93:$U$134,3,FALSE),0)</f>
        <v>0</v>
      </c>
      <c r="K212" s="158">
        <f>IFERROR(VLOOKUP(C212,TAG_RESTRICTED_HEAVY!$W$93:$Y$134,3,FALSE),0)</f>
        <v>0</v>
      </c>
      <c r="L212" s="99"/>
      <c r="M212" s="99"/>
      <c r="N212" s="99"/>
      <c r="O212" s="99"/>
    </row>
    <row r="213" spans="1:15" ht="15" customHeight="1">
      <c r="A213" s="94"/>
      <c r="B213" s="131">
        <f>TAG_RESTRICTED_HEAVY!B27</f>
        <v>0</v>
      </c>
      <c r="C213" s="94">
        <f>TAG_RESTRICTED_HEAVY!C27</f>
        <v>0</v>
      </c>
      <c r="D213" s="132">
        <f t="shared" si="6"/>
        <v>0</v>
      </c>
      <c r="E213" s="157">
        <f t="shared" si="7"/>
        <v>0</v>
      </c>
      <c r="F213" s="119">
        <f>IFERROR(VLOOKUP(C213,TAG_RESTRICTED_HEAVY!$C$93:$E$134,3,FALSE),0)</f>
        <v>0</v>
      </c>
      <c r="G213" s="119">
        <f>IFERROR(VLOOKUP(C213,TAG_RESTRICTED_HEAVY!$G$93:$I$134,3,FALSE),0)</f>
        <v>0</v>
      </c>
      <c r="H213" s="119">
        <f>IFERROR(VLOOKUP(C213,TAG_RESTRICTED_HEAVY!$K$93:$M$134,3,FALSE),0)</f>
        <v>0</v>
      </c>
      <c r="I213" s="120">
        <f>IFERROR(VLOOKUP(C213,TAG_RESTRICTED_HEAVY!$O$93:$Q$134,3,FALSE),0)</f>
        <v>0</v>
      </c>
      <c r="J213" s="158">
        <f>IFERROR(VLOOKUP(C213,TAG_RESTRICTED_HEAVY!$S$93:$U$134,3,FALSE),0)</f>
        <v>0</v>
      </c>
      <c r="K213" s="158">
        <f>IFERROR(VLOOKUP(C213,TAG_RESTRICTED_HEAVY!$W$93:$Y$134,3,FALSE),0)</f>
        <v>0</v>
      </c>
      <c r="L213" s="99"/>
      <c r="M213" s="99"/>
      <c r="N213" s="99"/>
      <c r="O213" s="99"/>
    </row>
    <row r="214" spans="1:15" ht="15" customHeight="1">
      <c r="A214" s="94"/>
      <c r="B214" s="131">
        <f>TAG_RESTRICTED_HEAVY!B28</f>
        <v>0</v>
      </c>
      <c r="C214" s="94">
        <f>TAG_RESTRICTED_HEAVY!C28</f>
        <v>0</v>
      </c>
      <c r="D214" s="132">
        <f t="shared" si="6"/>
        <v>0</v>
      </c>
      <c r="E214" s="157">
        <f t="shared" si="7"/>
        <v>0</v>
      </c>
      <c r="F214" s="119">
        <f>IFERROR(VLOOKUP(C214,TAG_RESTRICTED_HEAVY!$C$93:$E$134,3,FALSE),0)</f>
        <v>0</v>
      </c>
      <c r="G214" s="119">
        <f>IFERROR(VLOOKUP(C214,TAG_RESTRICTED_HEAVY!$G$93:$I$134,3,FALSE),0)</f>
        <v>0</v>
      </c>
      <c r="H214" s="119">
        <f>IFERROR(VLOOKUP(C214,TAG_RESTRICTED_HEAVY!$K$93:$M$134,3,FALSE),0)</f>
        <v>0</v>
      </c>
      <c r="I214" s="120">
        <f>IFERROR(VLOOKUP(C214,TAG_RESTRICTED_HEAVY!$O$93:$Q$134,3,FALSE),0)</f>
        <v>0</v>
      </c>
      <c r="J214" s="158">
        <f>IFERROR(VLOOKUP(C214,TAG_RESTRICTED_HEAVY!$S$93:$U$134,3,FALSE),0)</f>
        <v>0</v>
      </c>
      <c r="K214" s="158">
        <f>IFERROR(VLOOKUP(C214,TAG_RESTRICTED_HEAVY!$W$93:$Y$134,3,FALSE),0)</f>
        <v>0</v>
      </c>
      <c r="L214" s="99"/>
      <c r="M214" s="99"/>
      <c r="N214" s="99"/>
      <c r="O214" s="99"/>
    </row>
    <row r="215" spans="1:15" ht="15" customHeight="1">
      <c r="A215" s="94"/>
      <c r="B215" s="131">
        <f>TAG_RESTRICTED_HEAVY!B29</f>
        <v>0</v>
      </c>
      <c r="C215" s="94">
        <f>TAG_RESTRICTED_HEAVY!C29</f>
        <v>0</v>
      </c>
      <c r="D215" s="132">
        <f t="shared" si="6"/>
        <v>0</v>
      </c>
      <c r="E215" s="157">
        <f t="shared" si="7"/>
        <v>0</v>
      </c>
      <c r="F215" s="119">
        <f>IFERROR(VLOOKUP(C215,TAG_RESTRICTED_HEAVY!$C$93:$E$134,3,FALSE),0)</f>
        <v>0</v>
      </c>
      <c r="G215" s="119">
        <f>IFERROR(VLOOKUP(C215,TAG_RESTRICTED_HEAVY!$G$93:$I$134,3,FALSE),0)</f>
        <v>0</v>
      </c>
      <c r="H215" s="119">
        <f>IFERROR(VLOOKUP(C215,TAG_RESTRICTED_HEAVY!$K$93:$M$134,3,FALSE),0)</f>
        <v>0</v>
      </c>
      <c r="I215" s="120">
        <f>IFERROR(VLOOKUP(C215,TAG_RESTRICTED_HEAVY!$O$93:$Q$134,3,FALSE),0)</f>
        <v>0</v>
      </c>
      <c r="J215" s="158">
        <f>IFERROR(VLOOKUP(C215,TAG_RESTRICTED_HEAVY!$S$93:$U$134,3,FALSE),0)</f>
        <v>0</v>
      </c>
      <c r="K215" s="158">
        <f>IFERROR(VLOOKUP(C215,TAG_RESTRICTED_HEAVY!$W$93:$Y$134,3,FALSE),0)</f>
        <v>0</v>
      </c>
      <c r="L215" s="99"/>
      <c r="M215" s="99"/>
      <c r="N215" s="99"/>
      <c r="O215" s="99"/>
    </row>
    <row r="216" spans="1:15" ht="15" customHeight="1">
      <c r="A216" s="94"/>
      <c r="B216" s="131">
        <f>TAG_RESTRICTED_HEAVY!B30</f>
        <v>0</v>
      </c>
      <c r="C216" s="94">
        <f>TAG_RESTRICTED_HEAVY!C30</f>
        <v>0</v>
      </c>
      <c r="D216" s="132">
        <f t="shared" si="6"/>
        <v>0</v>
      </c>
      <c r="E216" s="157">
        <f t="shared" si="7"/>
        <v>0</v>
      </c>
      <c r="F216" s="119">
        <f>IFERROR(VLOOKUP(C216,TAG_RESTRICTED_HEAVY!$C$93:$E$134,3,FALSE),0)</f>
        <v>0</v>
      </c>
      <c r="G216" s="119">
        <f>IFERROR(VLOOKUP(C216,TAG_RESTRICTED_HEAVY!$G$93:$I$134,3,FALSE),0)</f>
        <v>0</v>
      </c>
      <c r="H216" s="119">
        <f>IFERROR(VLOOKUP(C216,TAG_RESTRICTED_HEAVY!$K$93:$M$134,3,FALSE),0)</f>
        <v>0</v>
      </c>
      <c r="I216" s="120">
        <f>IFERROR(VLOOKUP(C216,TAG_RESTRICTED_HEAVY!$O$93:$Q$134,3,FALSE),0)</f>
        <v>0</v>
      </c>
      <c r="J216" s="158">
        <f>IFERROR(VLOOKUP(C216,TAG_RESTRICTED_HEAVY!$S$93:$U$134,3,FALSE),0)</f>
        <v>0</v>
      </c>
      <c r="K216" s="158">
        <f>IFERROR(VLOOKUP(C216,TAG_RESTRICTED_HEAVY!$W$93:$Y$134,3,FALSE),0)</f>
        <v>0</v>
      </c>
      <c r="L216" s="99"/>
      <c r="M216" s="99"/>
      <c r="N216" s="99"/>
      <c r="O216" s="99"/>
    </row>
    <row r="217" spans="1:15" ht="15" customHeight="1">
      <c r="A217" s="94"/>
      <c r="B217" s="131">
        <f>TAG_RESTRICTED_HEAVY!B31</f>
        <v>0</v>
      </c>
      <c r="C217" s="94">
        <f>TAG_RESTRICTED_HEAVY!C31</f>
        <v>0</v>
      </c>
      <c r="D217" s="132">
        <f t="shared" si="6"/>
        <v>0</v>
      </c>
      <c r="E217" s="157">
        <f t="shared" si="7"/>
        <v>0</v>
      </c>
      <c r="F217" s="119">
        <f>IFERROR(VLOOKUP(C217,TAG_RESTRICTED_HEAVY!$C$93:$E$134,3,FALSE),0)</f>
        <v>0</v>
      </c>
      <c r="G217" s="119">
        <f>IFERROR(VLOOKUP(C217,TAG_RESTRICTED_HEAVY!$G$93:$I$134,3,FALSE),0)</f>
        <v>0</v>
      </c>
      <c r="H217" s="119">
        <f>IFERROR(VLOOKUP(C217,TAG_RESTRICTED_HEAVY!$K$93:$M$134,3,FALSE),0)</f>
        <v>0</v>
      </c>
      <c r="I217" s="120">
        <f>IFERROR(VLOOKUP(C217,TAG_RESTRICTED_HEAVY!$O$93:$Q$134,3,FALSE),0)</f>
        <v>0</v>
      </c>
      <c r="J217" s="158">
        <f>IFERROR(VLOOKUP(C217,TAG_RESTRICTED_HEAVY!$S$93:$U$134,3,FALSE),0)</f>
        <v>0</v>
      </c>
      <c r="K217" s="158">
        <f>IFERROR(VLOOKUP(C217,TAG_RESTRICTED_HEAVY!$W$93:$Y$134,3,FALSE),0)</f>
        <v>0</v>
      </c>
      <c r="L217" s="99"/>
      <c r="M217" s="99"/>
      <c r="N217" s="99"/>
      <c r="O217" s="99"/>
    </row>
    <row r="218" spans="1:15" ht="15" customHeight="1">
      <c r="A218" s="94"/>
      <c r="B218" s="131">
        <f>TAG_RESTRICTED_HEAVY!B32</f>
        <v>0</v>
      </c>
      <c r="C218" s="94">
        <f>TAG_RESTRICTED_HEAVY!C32</f>
        <v>0</v>
      </c>
      <c r="D218" s="132">
        <f t="shared" si="6"/>
        <v>0</v>
      </c>
      <c r="E218" s="157">
        <f t="shared" si="7"/>
        <v>0</v>
      </c>
      <c r="F218" s="119">
        <f>IFERROR(VLOOKUP(C218,TAG_RESTRICTED_HEAVY!$C$93:$E$134,3,FALSE),0)</f>
        <v>0</v>
      </c>
      <c r="G218" s="119">
        <f>IFERROR(VLOOKUP(C218,TAG_RESTRICTED_HEAVY!$G$93:$I$134,3,FALSE),0)</f>
        <v>0</v>
      </c>
      <c r="H218" s="119">
        <f>IFERROR(VLOOKUP(C218,TAG_RESTRICTED_HEAVY!$K$93:$M$134,3,FALSE),0)</f>
        <v>0</v>
      </c>
      <c r="I218" s="120">
        <f>IFERROR(VLOOKUP(C218,TAG_RESTRICTED_HEAVY!$O$93:$Q$134,3,FALSE),0)</f>
        <v>0</v>
      </c>
      <c r="J218" s="158">
        <f>IFERROR(VLOOKUP(C218,TAG_RESTRICTED_HEAVY!$S$93:$U$134,3,FALSE),0)</f>
        <v>0</v>
      </c>
      <c r="K218" s="158">
        <f>IFERROR(VLOOKUP(C218,TAG_RESTRICTED_HEAVY!$W$93:$Y$134,3,FALSE),0)</f>
        <v>0</v>
      </c>
      <c r="L218" s="99"/>
      <c r="M218" s="99"/>
      <c r="N218" s="99"/>
      <c r="O218" s="99"/>
    </row>
    <row r="219" spans="1:15" ht="15" customHeight="1">
      <c r="A219" s="94"/>
      <c r="B219" s="131">
        <f>TAG_RESTRICTED_HEAVY!B33</f>
        <v>0</v>
      </c>
      <c r="C219" s="94">
        <f>TAG_RESTRICTED_HEAVY!C33</f>
        <v>0</v>
      </c>
      <c r="D219" s="132">
        <f t="shared" si="6"/>
        <v>0</v>
      </c>
      <c r="E219" s="157">
        <f t="shared" si="7"/>
        <v>0</v>
      </c>
      <c r="F219" s="119">
        <f>IFERROR(VLOOKUP(C219,TAG_RESTRICTED_HEAVY!$C$93:$E$134,3,FALSE),0)</f>
        <v>0</v>
      </c>
      <c r="G219" s="119">
        <f>IFERROR(VLOOKUP(C219,TAG_RESTRICTED_HEAVY!$G$93:$I$134,3,FALSE),0)</f>
        <v>0</v>
      </c>
      <c r="H219" s="119">
        <f>IFERROR(VLOOKUP(C219,TAG_RESTRICTED_HEAVY!$K$93:$M$134,3,FALSE),0)</f>
        <v>0</v>
      </c>
      <c r="I219" s="120">
        <f>IFERROR(VLOOKUP(C219,TAG_RESTRICTED_HEAVY!$O$93:$Q$134,3,FALSE),0)</f>
        <v>0</v>
      </c>
      <c r="J219" s="158">
        <f>IFERROR(VLOOKUP(C219,TAG_RESTRICTED_HEAVY!$S$93:$U$134,3,FALSE),0)</f>
        <v>0</v>
      </c>
      <c r="K219" s="158">
        <f>IFERROR(VLOOKUP(C219,TAG_RESTRICTED_HEAVY!$W$93:$Y$134,3,FALSE),0)</f>
        <v>0</v>
      </c>
      <c r="L219" s="99"/>
      <c r="M219" s="99"/>
      <c r="N219" s="99"/>
      <c r="O219" s="99"/>
    </row>
    <row r="220" spans="1:15" ht="15" customHeight="1">
      <c r="A220" s="94"/>
      <c r="B220" s="131">
        <f>TAG_RESTRICTED_HEAVY!B34</f>
        <v>0</v>
      </c>
      <c r="C220" s="94">
        <f>TAG_RESTRICTED_HEAVY!C34</f>
        <v>0</v>
      </c>
      <c r="D220" s="132">
        <f t="shared" si="6"/>
        <v>0</v>
      </c>
      <c r="E220" s="157">
        <f t="shared" si="7"/>
        <v>0</v>
      </c>
      <c r="F220" s="119">
        <f>IFERROR(VLOOKUP(C220,TAG_RESTRICTED_HEAVY!$C$93:$E$134,3,FALSE),0)</f>
        <v>0</v>
      </c>
      <c r="G220" s="119">
        <f>IFERROR(VLOOKUP(C220,TAG_RESTRICTED_HEAVY!$G$93:$I$134,3,FALSE),0)</f>
        <v>0</v>
      </c>
      <c r="H220" s="119">
        <f>IFERROR(VLOOKUP(C220,TAG_RESTRICTED_HEAVY!$K$93:$M$134,3,FALSE),0)</f>
        <v>0</v>
      </c>
      <c r="I220" s="120">
        <f>IFERROR(VLOOKUP(C220,TAG_RESTRICTED_HEAVY!$O$93:$Q$134,3,FALSE),0)</f>
        <v>0</v>
      </c>
      <c r="J220" s="158">
        <f>IFERROR(VLOOKUP(C220,TAG_RESTRICTED_HEAVY!$S$93:$U$134,3,FALSE),0)</f>
        <v>0</v>
      </c>
      <c r="K220" s="158">
        <f>IFERROR(VLOOKUP(C220,TAG_RESTRICTED_HEAVY!$W$93:$Y$134,3,FALSE),0)</f>
        <v>0</v>
      </c>
      <c r="L220" s="99"/>
      <c r="M220" s="99"/>
      <c r="N220" s="99"/>
      <c r="O220" s="99"/>
    </row>
    <row r="221" spans="1:15" ht="15" customHeight="1">
      <c r="A221" s="94"/>
      <c r="B221" s="131">
        <f>TAG_RESTRICTED_HEAVY!B35</f>
        <v>0</v>
      </c>
      <c r="C221" s="94">
        <f>TAG_RESTRICTED_HEAVY!C35</f>
        <v>0</v>
      </c>
      <c r="D221" s="132">
        <f t="shared" si="6"/>
        <v>0</v>
      </c>
      <c r="E221" s="157">
        <f t="shared" si="7"/>
        <v>0</v>
      </c>
      <c r="F221" s="119">
        <f>IFERROR(VLOOKUP(C221,TAG_RESTRICTED_HEAVY!$C$93:$E$134,3,FALSE),0)</f>
        <v>0</v>
      </c>
      <c r="G221" s="119">
        <f>IFERROR(VLOOKUP(C221,TAG_RESTRICTED_HEAVY!$G$93:$I$134,3,FALSE),0)</f>
        <v>0</v>
      </c>
      <c r="H221" s="119">
        <f>IFERROR(VLOOKUP(C221,TAG_RESTRICTED_HEAVY!$K$93:$M$134,3,FALSE),0)</f>
        <v>0</v>
      </c>
      <c r="I221" s="120">
        <f>IFERROR(VLOOKUP(C221,TAG_RESTRICTED_HEAVY!$O$93:$Q$134,3,FALSE),0)</f>
        <v>0</v>
      </c>
      <c r="J221" s="158">
        <f>IFERROR(VLOOKUP(C221,TAG_RESTRICTED_HEAVY!$S$93:$U$134,3,FALSE),0)</f>
        <v>0</v>
      </c>
      <c r="K221" s="158">
        <f>IFERROR(VLOOKUP(C221,TAG_RESTRICTED_HEAVY!$W$93:$Y$134,3,FALSE),0)</f>
        <v>0</v>
      </c>
      <c r="L221" s="99"/>
      <c r="M221" s="99"/>
      <c r="N221" s="99"/>
      <c r="O221" s="99"/>
    </row>
    <row r="222" spans="1:15" ht="15" customHeight="1">
      <c r="A222" s="94"/>
      <c r="B222" s="131">
        <f>TAG_LIGHT!B14</f>
        <v>0</v>
      </c>
      <c r="C222" s="94">
        <f>TAG_LIGHT!C14</f>
        <v>0</v>
      </c>
      <c r="D222" s="132">
        <f t="shared" si="6"/>
        <v>0</v>
      </c>
      <c r="E222" s="157">
        <f t="shared" si="7"/>
        <v>0</v>
      </c>
      <c r="F222" s="119">
        <f>IFERROR(VLOOKUP(C222,TAG_LIGHT!$C$93:$E$134,3,FALSE),0)</f>
        <v>0</v>
      </c>
      <c r="G222" s="119">
        <f>IFERROR(VLOOKUP(C222,TAG_LIGHT!$G$93:$I$134,3,FALSE),0)</f>
        <v>0</v>
      </c>
      <c r="H222" s="119">
        <f>IFERROR(VLOOKUP(C222,TAG_LIGHT!$K$93:$M$134,3,FALSE),0)</f>
        <v>0</v>
      </c>
      <c r="I222" s="120">
        <f>IFERROR(VLOOKUP(C222,TAG_LIGHT!$O$93:$Q$134,3,FALSE),0)</f>
        <v>0</v>
      </c>
      <c r="J222" s="158">
        <f>IFERROR(VLOOKUP(C222,TAG_LIGHT!$S$93:$U$134,3,FALSE),0)</f>
        <v>0</v>
      </c>
      <c r="K222" s="158">
        <f>IFERROR(VLOOKUP(C222,TAG_LIGHT!$W$93:$Y$134,3,FALSE),0)</f>
        <v>0</v>
      </c>
      <c r="L222" s="99"/>
      <c r="M222" s="99"/>
      <c r="N222" s="99"/>
      <c r="O222" s="99"/>
    </row>
    <row r="223" spans="1:15" ht="15" customHeight="1">
      <c r="A223" s="94"/>
      <c r="B223" s="131">
        <f>TAG_LIGHT!B15</f>
        <v>0</v>
      </c>
      <c r="C223" s="94">
        <f>TAG_LIGHT!C15</f>
        <v>0</v>
      </c>
      <c r="D223" s="132">
        <f t="shared" si="6"/>
        <v>0</v>
      </c>
      <c r="E223" s="157">
        <f t="shared" si="7"/>
        <v>0</v>
      </c>
      <c r="F223" s="119">
        <f>IFERROR(VLOOKUP(C223,TAG_LIGHT!$C$93:$E$134,3,FALSE),0)</f>
        <v>0</v>
      </c>
      <c r="G223" s="119">
        <f>IFERROR(VLOOKUP(C223,TAG_LIGHT!$G$93:$I$134,3,FALSE),0)</f>
        <v>0</v>
      </c>
      <c r="H223" s="119">
        <f>IFERROR(VLOOKUP(C223,TAG_LIGHT!$K$93:$M$134,3,FALSE),0)</f>
        <v>0</v>
      </c>
      <c r="I223" s="120">
        <f>IFERROR(VLOOKUP(C223,TAG_LIGHT!$O$93:$Q$134,3,FALSE),0)</f>
        <v>0</v>
      </c>
      <c r="J223" s="158">
        <f>IFERROR(VLOOKUP(C223,TAG_LIGHT!$S$93:$U$134,3,FALSE),0)</f>
        <v>0</v>
      </c>
      <c r="K223" s="158">
        <f>IFERROR(VLOOKUP(C223,TAG_LIGHT!$W$93:$Y$134,3,FALSE),0)</f>
        <v>0</v>
      </c>
      <c r="L223" s="99"/>
      <c r="M223" s="99"/>
      <c r="N223" s="99"/>
      <c r="O223" s="99"/>
    </row>
    <row r="224" spans="1:15" ht="15" customHeight="1">
      <c r="A224" s="94"/>
      <c r="B224" s="131">
        <f>TAG_LIGHT!B16</f>
        <v>0</v>
      </c>
      <c r="C224" s="94">
        <f>TAG_LIGHT!C16</f>
        <v>0</v>
      </c>
      <c r="D224" s="132">
        <f t="shared" si="6"/>
        <v>0</v>
      </c>
      <c r="E224" s="157">
        <f t="shared" si="7"/>
        <v>0</v>
      </c>
      <c r="F224" s="119">
        <f>IFERROR(VLOOKUP(C224,TAG_LIGHT!$C$93:$E$134,3,FALSE),0)</f>
        <v>0</v>
      </c>
      <c r="G224" s="119">
        <f>IFERROR(VLOOKUP(C224,TAG_LIGHT!$G$93:$I$134,3,FALSE),0)</f>
        <v>0</v>
      </c>
      <c r="H224" s="119">
        <f>IFERROR(VLOOKUP(C224,TAG_LIGHT!$K$93:$M$134,3,FALSE),0)</f>
        <v>0</v>
      </c>
      <c r="I224" s="120">
        <f>IFERROR(VLOOKUP(C224,TAG_LIGHT!$O$93:$Q$134,3,FALSE),0)</f>
        <v>0</v>
      </c>
      <c r="J224" s="158">
        <f>IFERROR(VLOOKUP(C224,TAG_LIGHT!$S$93:$U$134,3,FALSE),0)</f>
        <v>0</v>
      </c>
      <c r="K224" s="158">
        <f>IFERROR(VLOOKUP(C224,TAG_LIGHT!$W$93:$Y$134,3,FALSE),0)</f>
        <v>0</v>
      </c>
      <c r="L224" s="99"/>
      <c r="M224" s="99"/>
      <c r="N224" s="99"/>
      <c r="O224" s="99"/>
    </row>
    <row r="225" spans="1:15" ht="15" customHeight="1">
      <c r="A225" s="94"/>
      <c r="B225" s="131">
        <f>TAG_LIGHT!B17</f>
        <v>0</v>
      </c>
      <c r="C225" s="94">
        <f>TAG_LIGHT!C17</f>
        <v>0</v>
      </c>
      <c r="D225" s="132">
        <f t="shared" si="6"/>
        <v>0</v>
      </c>
      <c r="E225" s="157">
        <f t="shared" si="7"/>
        <v>0</v>
      </c>
      <c r="F225" s="119">
        <f>IFERROR(VLOOKUP(C225,TAG_LIGHT!$C$93:$E$134,3,FALSE),0)</f>
        <v>0</v>
      </c>
      <c r="G225" s="119">
        <f>IFERROR(VLOOKUP(C225,TAG_LIGHT!$G$93:$I$134,3,FALSE),0)</f>
        <v>0</v>
      </c>
      <c r="H225" s="119">
        <f>IFERROR(VLOOKUP(C225,TAG_LIGHT!$K$93:$M$134,3,FALSE),0)</f>
        <v>0</v>
      </c>
      <c r="I225" s="120">
        <f>IFERROR(VLOOKUP(C225,TAG_LIGHT!$O$93:$Q$134,3,FALSE),0)</f>
        <v>0</v>
      </c>
      <c r="J225" s="158">
        <f>IFERROR(VLOOKUP(C225,TAG_LIGHT!$S$93:$U$134,3,FALSE),0)</f>
        <v>0</v>
      </c>
      <c r="K225" s="158">
        <f>IFERROR(VLOOKUP(C225,TAG_LIGHT!$W$93:$Y$134,3,FALSE),0)</f>
        <v>0</v>
      </c>
      <c r="L225" s="99"/>
      <c r="M225" s="99"/>
      <c r="N225" s="99"/>
      <c r="O225" s="99"/>
    </row>
    <row r="226" spans="1:15" ht="15" customHeight="1">
      <c r="A226" s="94"/>
      <c r="B226" s="131">
        <f>TAG_LIGHT!B18</f>
        <v>0</v>
      </c>
      <c r="C226" s="94">
        <f>TAG_LIGHT!C18</f>
        <v>0</v>
      </c>
      <c r="D226" s="132">
        <f t="shared" si="6"/>
        <v>0</v>
      </c>
      <c r="E226" s="157">
        <f t="shared" si="7"/>
        <v>0</v>
      </c>
      <c r="F226" s="119">
        <f>IFERROR(VLOOKUP(C226,TAG_LIGHT!$C$93:$E$134,3,FALSE),0)</f>
        <v>0</v>
      </c>
      <c r="G226" s="119">
        <f>IFERROR(VLOOKUP(C226,TAG_LIGHT!$G$93:$I$134,3,FALSE),0)</f>
        <v>0</v>
      </c>
      <c r="H226" s="119">
        <f>IFERROR(VLOOKUP(C226,TAG_LIGHT!$K$93:$M$134,3,FALSE),0)</f>
        <v>0</v>
      </c>
      <c r="I226" s="120">
        <f>IFERROR(VLOOKUP(C226,TAG_LIGHT!$O$93:$Q$134,3,FALSE),0)</f>
        <v>0</v>
      </c>
      <c r="J226" s="158">
        <f>IFERROR(VLOOKUP(C226,TAG_LIGHT!$S$93:$U$134,3,FALSE),0)</f>
        <v>0</v>
      </c>
      <c r="K226" s="158">
        <f>IFERROR(VLOOKUP(C226,TAG_LIGHT!$W$93:$Y$134,3,FALSE),0)</f>
        <v>0</v>
      </c>
      <c r="L226" s="99"/>
      <c r="M226" s="99"/>
      <c r="N226" s="99"/>
      <c r="O226" s="99"/>
    </row>
    <row r="227" spans="1:15" ht="15" customHeight="1">
      <c r="A227" s="94"/>
      <c r="B227" s="131">
        <f>TAG_LIGHT!B19</f>
        <v>0</v>
      </c>
      <c r="C227" s="94">
        <f>TAG_LIGHT!C19</f>
        <v>0</v>
      </c>
      <c r="D227" s="132">
        <f t="shared" si="6"/>
        <v>0</v>
      </c>
      <c r="E227" s="157">
        <f t="shared" si="7"/>
        <v>0</v>
      </c>
      <c r="F227" s="119">
        <f>IFERROR(VLOOKUP(C227,TAG_LIGHT!$C$93:$E$134,3,FALSE),0)</f>
        <v>0</v>
      </c>
      <c r="G227" s="119">
        <f>IFERROR(VLOOKUP(C227,TAG_LIGHT!$G$93:$I$134,3,FALSE),0)</f>
        <v>0</v>
      </c>
      <c r="H227" s="119">
        <f>IFERROR(VLOOKUP(C227,TAG_LIGHT!$K$93:$M$134,3,FALSE),0)</f>
        <v>0</v>
      </c>
      <c r="I227" s="120">
        <f>IFERROR(VLOOKUP(C227,TAG_LIGHT!$O$93:$Q$134,3,FALSE),0)</f>
        <v>0</v>
      </c>
      <c r="J227" s="158">
        <f>IFERROR(VLOOKUP(C227,TAG_LIGHT!$S$93:$U$134,3,FALSE),0)</f>
        <v>0</v>
      </c>
      <c r="K227" s="158">
        <f>IFERROR(VLOOKUP(C227,TAG_LIGHT!$W$93:$Y$134,3,FALSE),0)</f>
        <v>0</v>
      </c>
      <c r="L227" s="99"/>
      <c r="M227" s="99"/>
      <c r="N227" s="99"/>
      <c r="O227" s="99"/>
    </row>
    <row r="228" spans="1:15" ht="15" customHeight="1">
      <c r="A228" s="94"/>
      <c r="B228" s="131">
        <f>TAG_LIGHT!B20</f>
        <v>0</v>
      </c>
      <c r="C228" s="94">
        <f>TAG_LIGHT!C20</f>
        <v>0</v>
      </c>
      <c r="D228" s="132">
        <f t="shared" si="6"/>
        <v>0</v>
      </c>
      <c r="E228" s="157">
        <f t="shared" si="7"/>
        <v>0</v>
      </c>
      <c r="F228" s="119">
        <f>IFERROR(VLOOKUP(C228,TAG_LIGHT!$C$93:$E$134,3,FALSE),0)</f>
        <v>0</v>
      </c>
      <c r="G228" s="119">
        <f>IFERROR(VLOOKUP(C228,TAG_LIGHT!$G$93:$I$134,3,FALSE),0)</f>
        <v>0</v>
      </c>
      <c r="H228" s="119">
        <f>IFERROR(VLOOKUP(C228,TAG_LIGHT!$K$93:$M$134,3,FALSE),0)</f>
        <v>0</v>
      </c>
      <c r="I228" s="120">
        <f>IFERROR(VLOOKUP(C228,TAG_LIGHT!$O$93:$Q$134,3,FALSE),0)</f>
        <v>0</v>
      </c>
      <c r="J228" s="158">
        <f>IFERROR(VLOOKUP(C228,TAG_LIGHT!$S$93:$U$134,3,FALSE),0)</f>
        <v>0</v>
      </c>
      <c r="K228" s="158">
        <f>IFERROR(VLOOKUP(C228,TAG_LIGHT!$W$93:$Y$134,3,FALSE),0)</f>
        <v>0</v>
      </c>
      <c r="L228" s="99"/>
      <c r="M228" s="99"/>
      <c r="N228" s="99"/>
      <c r="O228" s="99"/>
    </row>
    <row r="229" spans="1:15" ht="15" customHeight="1">
      <c r="A229" s="94"/>
      <c r="B229" s="131">
        <f>TAG_LIGHT!B21</f>
        <v>0</v>
      </c>
      <c r="C229" s="94">
        <f>TAG_LIGHT!C21</f>
        <v>0</v>
      </c>
      <c r="D229" s="132">
        <f t="shared" si="6"/>
        <v>0</v>
      </c>
      <c r="E229" s="157">
        <f t="shared" si="7"/>
        <v>0</v>
      </c>
      <c r="F229" s="119">
        <f>IFERROR(VLOOKUP(C229,TAG_LIGHT!$C$93:$E$134,3,FALSE),0)</f>
        <v>0</v>
      </c>
      <c r="G229" s="119">
        <f>IFERROR(VLOOKUP(C229,TAG_LIGHT!$G$93:$I$134,3,FALSE),0)</f>
        <v>0</v>
      </c>
      <c r="H229" s="119">
        <f>IFERROR(VLOOKUP(C229,TAG_LIGHT!$K$93:$M$134,3,FALSE),0)</f>
        <v>0</v>
      </c>
      <c r="I229" s="120">
        <f>IFERROR(VLOOKUP(C229,TAG_LIGHT!$O$93:$Q$134,3,FALSE),0)</f>
        <v>0</v>
      </c>
      <c r="J229" s="158">
        <f>IFERROR(VLOOKUP(C229,TAG_LIGHT!$S$93:$U$134,3,FALSE),0)</f>
        <v>0</v>
      </c>
      <c r="K229" s="158">
        <f>IFERROR(VLOOKUP(C229,TAG_LIGHT!$W$93:$Y$134,3,FALSE),0)</f>
        <v>0</v>
      </c>
      <c r="L229" s="99"/>
      <c r="M229" s="99"/>
      <c r="N229" s="99"/>
      <c r="O229" s="99"/>
    </row>
    <row r="230" spans="1:15" ht="15" customHeight="1">
      <c r="A230" s="94"/>
      <c r="B230" s="131">
        <f>TAG_LIGHT!B22</f>
        <v>0</v>
      </c>
      <c r="C230" s="94">
        <f>TAG_LIGHT!C22</f>
        <v>0</v>
      </c>
      <c r="D230" s="132">
        <f t="shared" si="6"/>
        <v>0</v>
      </c>
      <c r="E230" s="157">
        <f t="shared" si="7"/>
        <v>0</v>
      </c>
      <c r="F230" s="119">
        <f>IFERROR(VLOOKUP(C230,TAG_LIGHT!$C$93:$E$134,3,FALSE),0)</f>
        <v>0</v>
      </c>
      <c r="G230" s="119">
        <f>IFERROR(VLOOKUP(C230,TAG_LIGHT!$G$93:$I$134,3,FALSE),0)</f>
        <v>0</v>
      </c>
      <c r="H230" s="119">
        <f>IFERROR(VLOOKUP(C230,TAG_LIGHT!$K$93:$M$134,3,FALSE),0)</f>
        <v>0</v>
      </c>
      <c r="I230" s="120">
        <f>IFERROR(VLOOKUP(C230,TAG_LIGHT!$O$93:$Q$134,3,FALSE),0)</f>
        <v>0</v>
      </c>
      <c r="J230" s="158">
        <f>IFERROR(VLOOKUP(C230,TAG_LIGHT!$S$93:$U$134,3,FALSE),0)</f>
        <v>0</v>
      </c>
      <c r="K230" s="158">
        <f>IFERROR(VLOOKUP(C230,TAG_LIGHT!$W$93:$Y$134,3,FALSE),0)</f>
        <v>0</v>
      </c>
      <c r="L230" s="99"/>
      <c r="M230" s="99"/>
      <c r="N230" s="99"/>
      <c r="O230" s="99"/>
    </row>
    <row r="231" spans="1:15" ht="15" customHeight="1">
      <c r="A231" s="94"/>
      <c r="B231" s="131">
        <f>TAG_LIGHT!B23</f>
        <v>0</v>
      </c>
      <c r="C231" s="94">
        <f>TAG_LIGHT!C23</f>
        <v>0</v>
      </c>
      <c r="D231" s="132">
        <f t="shared" si="6"/>
        <v>0</v>
      </c>
      <c r="E231" s="157">
        <f t="shared" si="7"/>
        <v>0</v>
      </c>
      <c r="F231" s="119">
        <f>IFERROR(VLOOKUP(C231,TAG_LIGHT!$C$93:$E$134,3,FALSE),0)</f>
        <v>0</v>
      </c>
      <c r="G231" s="119">
        <f>IFERROR(VLOOKUP(C231,TAG_LIGHT!$G$93:$I$134,3,FALSE),0)</f>
        <v>0</v>
      </c>
      <c r="H231" s="119">
        <f>IFERROR(VLOOKUP(C231,TAG_LIGHT!$K$93:$M$134,3,FALSE),0)</f>
        <v>0</v>
      </c>
      <c r="I231" s="120">
        <f>IFERROR(VLOOKUP(C231,TAG_LIGHT!$O$93:$Q$134,3,FALSE),0)</f>
        <v>0</v>
      </c>
      <c r="J231" s="158">
        <f>IFERROR(VLOOKUP(C231,TAG_LIGHT!$S$93:$U$134,3,FALSE),0)</f>
        <v>0</v>
      </c>
      <c r="K231" s="158">
        <f>IFERROR(VLOOKUP(C231,TAG_LIGHT!$W$93:$Y$134,3,FALSE),0)</f>
        <v>0</v>
      </c>
      <c r="L231" s="99"/>
      <c r="M231" s="99"/>
      <c r="N231" s="99"/>
      <c r="O231" s="99"/>
    </row>
    <row r="232" spans="1:15" ht="15" customHeight="1">
      <c r="A232" s="94"/>
      <c r="B232" s="131">
        <f>TAG_LIGHT!B24</f>
        <v>0</v>
      </c>
      <c r="C232" s="94">
        <f>TAG_LIGHT!C24</f>
        <v>0</v>
      </c>
      <c r="D232" s="132">
        <f t="shared" si="6"/>
        <v>0</v>
      </c>
      <c r="E232" s="157">
        <f t="shared" si="7"/>
        <v>0</v>
      </c>
      <c r="F232" s="119">
        <f>IFERROR(VLOOKUP(C232,TAG_LIGHT!$C$93:$E$134,3,FALSE),0)</f>
        <v>0</v>
      </c>
      <c r="G232" s="119">
        <f>IFERROR(VLOOKUP(C232,TAG_LIGHT!$G$93:$I$134,3,FALSE),0)</f>
        <v>0</v>
      </c>
      <c r="H232" s="119">
        <f>IFERROR(VLOOKUP(C232,TAG_LIGHT!$K$93:$M$134,3,FALSE),0)</f>
        <v>0</v>
      </c>
      <c r="I232" s="120">
        <f>IFERROR(VLOOKUP(C232,TAG_LIGHT!$O$93:$Q$134,3,FALSE),0)</f>
        <v>0</v>
      </c>
      <c r="J232" s="158">
        <f>IFERROR(VLOOKUP(C232,TAG_LIGHT!$S$93:$U$134,3,FALSE),0)</f>
        <v>0</v>
      </c>
      <c r="K232" s="158">
        <f>IFERROR(VLOOKUP(C232,TAG_LIGHT!$W$93:$Y$134,3,FALSE),0)</f>
        <v>0</v>
      </c>
      <c r="L232" s="99"/>
      <c r="M232" s="99"/>
      <c r="N232" s="99"/>
      <c r="O232" s="99"/>
    </row>
    <row r="233" spans="1:15" ht="15" customHeight="1">
      <c r="A233" s="94"/>
      <c r="B233" s="131">
        <f>TAG_LIGHT!B25</f>
        <v>0</v>
      </c>
      <c r="C233" s="94">
        <f>TAG_LIGHT!C25</f>
        <v>0</v>
      </c>
      <c r="D233" s="132">
        <f t="shared" si="6"/>
        <v>0</v>
      </c>
      <c r="E233" s="157">
        <f t="shared" si="7"/>
        <v>0</v>
      </c>
      <c r="F233" s="119">
        <f>IFERROR(VLOOKUP(C233,TAG_LIGHT!$C$93:$E$134,3,FALSE),0)</f>
        <v>0</v>
      </c>
      <c r="G233" s="119">
        <f>IFERROR(VLOOKUP(C233,TAG_LIGHT!$G$93:$I$134,3,FALSE),0)</f>
        <v>0</v>
      </c>
      <c r="H233" s="119">
        <f>IFERROR(VLOOKUP(C233,TAG_LIGHT!$K$93:$M$134,3,FALSE),0)</f>
        <v>0</v>
      </c>
      <c r="I233" s="120">
        <f>IFERROR(VLOOKUP(C233,TAG_LIGHT!$O$93:$Q$134,3,FALSE),0)</f>
        <v>0</v>
      </c>
      <c r="J233" s="158">
        <f>IFERROR(VLOOKUP(C233,TAG_LIGHT!$S$93:$U$134,3,FALSE),0)</f>
        <v>0</v>
      </c>
      <c r="K233" s="158">
        <f>IFERROR(VLOOKUP(C233,TAG_LIGHT!$W$93:$Y$134,3,FALSE),0)</f>
        <v>0</v>
      </c>
      <c r="L233" s="99"/>
      <c r="M233" s="99"/>
      <c r="N233" s="99"/>
      <c r="O233" s="99"/>
    </row>
    <row r="234" spans="1:15" ht="15" customHeight="1">
      <c r="A234" s="94"/>
      <c r="B234" s="131">
        <f>TAG_LIGHT!B26</f>
        <v>0</v>
      </c>
      <c r="C234" s="94">
        <f>TAG_LIGHT!C26</f>
        <v>0</v>
      </c>
      <c r="D234" s="132">
        <f t="shared" si="6"/>
        <v>0</v>
      </c>
      <c r="E234" s="157">
        <f t="shared" si="7"/>
        <v>0</v>
      </c>
      <c r="F234" s="119">
        <f>IFERROR(VLOOKUP(C234,TAG_LIGHT!$C$93:$E$134,3,FALSE),0)</f>
        <v>0</v>
      </c>
      <c r="G234" s="119">
        <f>IFERROR(VLOOKUP(C234,TAG_LIGHT!$G$93:$I$134,3,FALSE),0)</f>
        <v>0</v>
      </c>
      <c r="H234" s="119">
        <f>IFERROR(VLOOKUP(C234,TAG_LIGHT!$K$93:$M$134,3,FALSE),0)</f>
        <v>0</v>
      </c>
      <c r="I234" s="120">
        <f>IFERROR(VLOOKUP(C234,TAG_LIGHT!$O$93:$Q$134,3,FALSE),0)</f>
        <v>0</v>
      </c>
      <c r="J234" s="158">
        <f>IFERROR(VLOOKUP(C234,TAG_LIGHT!$S$93:$U$134,3,FALSE),0)</f>
        <v>0</v>
      </c>
      <c r="K234" s="158">
        <f>IFERROR(VLOOKUP(C234,TAG_LIGHT!$W$93:$Y$134,3,FALSE),0)</f>
        <v>0</v>
      </c>
      <c r="L234" s="99"/>
      <c r="M234" s="99"/>
      <c r="N234" s="99"/>
      <c r="O234" s="99"/>
    </row>
    <row r="235" spans="1:15" ht="15" customHeight="1">
      <c r="A235" s="94"/>
      <c r="B235" s="131">
        <f>TAG_LIGHT!B27</f>
        <v>0</v>
      </c>
      <c r="C235" s="94">
        <f>TAG_LIGHT!C27</f>
        <v>0</v>
      </c>
      <c r="D235" s="132">
        <f t="shared" si="6"/>
        <v>0</v>
      </c>
      <c r="E235" s="157">
        <f t="shared" si="7"/>
        <v>0</v>
      </c>
      <c r="F235" s="119">
        <f>IFERROR(VLOOKUP(C235,TAG_LIGHT!$C$93:$E$134,3,FALSE),0)</f>
        <v>0</v>
      </c>
      <c r="G235" s="119">
        <f>IFERROR(VLOOKUP(C235,TAG_LIGHT!$G$93:$I$134,3,FALSE),0)</f>
        <v>0</v>
      </c>
      <c r="H235" s="119">
        <f>IFERROR(VLOOKUP(C235,TAG_LIGHT!$K$93:$M$134,3,FALSE),0)</f>
        <v>0</v>
      </c>
      <c r="I235" s="120">
        <f>IFERROR(VLOOKUP(C235,TAG_LIGHT!$O$93:$Q$134,3,FALSE),0)</f>
        <v>0</v>
      </c>
      <c r="J235" s="158">
        <f>IFERROR(VLOOKUP(C235,TAG_LIGHT!$S$93:$U$134,3,FALSE),0)</f>
        <v>0</v>
      </c>
      <c r="K235" s="158">
        <f>IFERROR(VLOOKUP(C235,TAG_LIGHT!$W$93:$Y$134,3,FALSE),0)</f>
        <v>0</v>
      </c>
      <c r="L235" s="99"/>
      <c r="M235" s="99"/>
      <c r="N235" s="99"/>
      <c r="O235" s="99"/>
    </row>
    <row r="236" spans="1:15" ht="15" customHeight="1">
      <c r="A236" s="94"/>
      <c r="B236" s="131">
        <f>TAG_LIGHT!B28</f>
        <v>0</v>
      </c>
      <c r="C236" s="94">
        <f>TAG_LIGHT!C28</f>
        <v>0</v>
      </c>
      <c r="D236" s="132">
        <f t="shared" si="6"/>
        <v>0</v>
      </c>
      <c r="E236" s="157">
        <f t="shared" si="7"/>
        <v>0</v>
      </c>
      <c r="F236" s="119">
        <f>IFERROR(VLOOKUP(C236,TAG_LIGHT!$C$93:$E$134,3,FALSE),0)</f>
        <v>0</v>
      </c>
      <c r="G236" s="119">
        <f>IFERROR(VLOOKUP(C236,TAG_LIGHT!$G$93:$I$134,3,FALSE),0)</f>
        <v>0</v>
      </c>
      <c r="H236" s="119">
        <f>IFERROR(VLOOKUP(C236,TAG_LIGHT!$K$93:$M$134,3,FALSE),0)</f>
        <v>0</v>
      </c>
      <c r="I236" s="120">
        <f>IFERROR(VLOOKUP(C236,TAG_LIGHT!$O$93:$Q$134,3,FALSE),0)</f>
        <v>0</v>
      </c>
      <c r="J236" s="158">
        <f>IFERROR(VLOOKUP(C236,TAG_LIGHT!$S$93:$U$134,3,FALSE),0)</f>
        <v>0</v>
      </c>
      <c r="K236" s="158">
        <f>IFERROR(VLOOKUP(C236,TAG_LIGHT!$W$93:$Y$134,3,FALSE),0)</f>
        <v>0</v>
      </c>
      <c r="L236" s="99"/>
      <c r="M236" s="99"/>
      <c r="N236" s="99"/>
      <c r="O236" s="99"/>
    </row>
    <row r="237" spans="1:15" ht="15" customHeight="1">
      <c r="A237" s="94"/>
      <c r="B237" s="131">
        <f>TAG_LIGHT!B29</f>
        <v>0</v>
      </c>
      <c r="C237" s="94">
        <f>TAG_LIGHT!C29</f>
        <v>0</v>
      </c>
      <c r="D237" s="132">
        <f t="shared" si="6"/>
        <v>0</v>
      </c>
      <c r="E237" s="157">
        <f t="shared" si="7"/>
        <v>0</v>
      </c>
      <c r="F237" s="119">
        <f>IFERROR(VLOOKUP(C237,TAG_LIGHT!$C$93:$E$134,3,FALSE),0)</f>
        <v>0</v>
      </c>
      <c r="G237" s="119">
        <f>IFERROR(VLOOKUP(C237,TAG_LIGHT!$G$93:$I$134,3,FALSE),0)</f>
        <v>0</v>
      </c>
      <c r="H237" s="119">
        <f>IFERROR(VLOOKUP(C237,TAG_LIGHT!$K$93:$M$134,3,FALSE),0)</f>
        <v>0</v>
      </c>
      <c r="I237" s="120">
        <f>IFERROR(VLOOKUP(C237,TAG_LIGHT!$O$93:$Q$134,3,FALSE),0)</f>
        <v>0</v>
      </c>
      <c r="J237" s="158">
        <f>IFERROR(VLOOKUP(C237,TAG_LIGHT!$S$93:$U$134,3,FALSE),0)</f>
        <v>0</v>
      </c>
      <c r="K237" s="158">
        <f>IFERROR(VLOOKUP(C237,TAG_LIGHT!$W$93:$Y$134,3,FALSE),0)</f>
        <v>0</v>
      </c>
      <c r="L237" s="99"/>
      <c r="M237" s="99"/>
      <c r="N237" s="99"/>
      <c r="O237" s="99"/>
    </row>
    <row r="238" spans="1:15" ht="15" customHeight="1">
      <c r="A238" s="94"/>
      <c r="B238" s="131">
        <f>TAG_LIGHT!B30</f>
        <v>0</v>
      </c>
      <c r="C238" s="94">
        <f>TAG_LIGHT!C30</f>
        <v>0</v>
      </c>
      <c r="D238" s="132">
        <f t="shared" si="6"/>
        <v>0</v>
      </c>
      <c r="E238" s="157">
        <f t="shared" si="7"/>
        <v>0</v>
      </c>
      <c r="F238" s="119">
        <f>IFERROR(VLOOKUP(C238,TAG_LIGHT!$C$93:$E$134,3,FALSE),0)</f>
        <v>0</v>
      </c>
      <c r="G238" s="119">
        <f>IFERROR(VLOOKUP(C238,TAG_LIGHT!$G$93:$I$134,3,FALSE),0)</f>
        <v>0</v>
      </c>
      <c r="H238" s="119">
        <f>IFERROR(VLOOKUP(C238,TAG_LIGHT!$K$93:$M$134,3,FALSE),0)</f>
        <v>0</v>
      </c>
      <c r="I238" s="120">
        <f>IFERROR(VLOOKUP(C238,TAG_LIGHT!$O$93:$Q$134,3,FALSE),0)</f>
        <v>0</v>
      </c>
      <c r="J238" s="158">
        <f>IFERROR(VLOOKUP(C238,TAG_LIGHT!$S$93:$U$134,3,FALSE),0)</f>
        <v>0</v>
      </c>
      <c r="K238" s="158">
        <f>IFERROR(VLOOKUP(C238,TAG_LIGHT!$W$93:$Y$134,3,FALSE),0)</f>
        <v>0</v>
      </c>
      <c r="L238" s="99"/>
      <c r="M238" s="99"/>
      <c r="N238" s="99"/>
      <c r="O238" s="99"/>
    </row>
    <row r="239" spans="1:15" ht="15" customHeight="1">
      <c r="A239" s="94"/>
      <c r="B239" s="131">
        <f>TAG_LIGHT!B31</f>
        <v>0</v>
      </c>
      <c r="C239" s="94">
        <f>TAG_LIGHT!C31</f>
        <v>0</v>
      </c>
      <c r="D239" s="132">
        <f t="shared" si="6"/>
        <v>0</v>
      </c>
      <c r="E239" s="157">
        <f t="shared" si="7"/>
        <v>0</v>
      </c>
      <c r="F239" s="119">
        <f>IFERROR(VLOOKUP(C239,TAG_LIGHT!$C$93:$E$134,3,FALSE),0)</f>
        <v>0</v>
      </c>
      <c r="G239" s="119">
        <f>IFERROR(VLOOKUP(C239,TAG_LIGHT!$G$93:$I$134,3,FALSE),0)</f>
        <v>0</v>
      </c>
      <c r="H239" s="119">
        <f>IFERROR(VLOOKUP(C239,TAG_LIGHT!$K$93:$M$134,3,FALSE),0)</f>
        <v>0</v>
      </c>
      <c r="I239" s="120">
        <f>IFERROR(VLOOKUP(C239,TAG_LIGHT!$O$93:$Q$134,3,FALSE),0)</f>
        <v>0</v>
      </c>
      <c r="J239" s="158">
        <f>IFERROR(VLOOKUP(C239,TAG_LIGHT!$S$93:$U$134,3,FALSE),0)</f>
        <v>0</v>
      </c>
      <c r="K239" s="158">
        <f>IFERROR(VLOOKUP(C239,TAG_LIGHT!$W$93:$Y$134,3,FALSE),0)</f>
        <v>0</v>
      </c>
      <c r="L239" s="99"/>
      <c r="M239" s="99"/>
      <c r="N239" s="99"/>
      <c r="O239" s="99"/>
    </row>
    <row r="240" spans="1:15" ht="15" customHeight="1">
      <c r="A240" s="94"/>
      <c r="B240" s="131">
        <f>TAG_LIGHT!B32</f>
        <v>0</v>
      </c>
      <c r="C240" s="94">
        <f>TAG_LIGHT!C32</f>
        <v>0</v>
      </c>
      <c r="D240" s="132">
        <f t="shared" si="6"/>
        <v>0</v>
      </c>
      <c r="E240" s="157">
        <f t="shared" si="7"/>
        <v>0</v>
      </c>
      <c r="F240" s="119">
        <f>IFERROR(VLOOKUP(C240,TAG_LIGHT!$C$93:$E$134,3,FALSE),0)</f>
        <v>0</v>
      </c>
      <c r="G240" s="119">
        <f>IFERROR(VLOOKUP(C240,TAG_LIGHT!$G$93:$I$134,3,FALSE),0)</f>
        <v>0</v>
      </c>
      <c r="H240" s="119">
        <f>IFERROR(VLOOKUP(C240,TAG_LIGHT!$K$93:$M$134,3,FALSE),0)</f>
        <v>0</v>
      </c>
      <c r="I240" s="120">
        <f>IFERROR(VLOOKUP(C240,TAG_LIGHT!$O$93:$Q$134,3,FALSE),0)</f>
        <v>0</v>
      </c>
      <c r="J240" s="158">
        <f>IFERROR(VLOOKUP(C240,TAG_LIGHT!$S$93:$U$134,3,FALSE),0)</f>
        <v>0</v>
      </c>
      <c r="K240" s="158">
        <f>IFERROR(VLOOKUP(C240,TAG_LIGHT!$W$93:$Y$134,3,FALSE),0)</f>
        <v>0</v>
      </c>
      <c r="L240" s="99"/>
      <c r="M240" s="99"/>
      <c r="N240" s="99"/>
      <c r="O240" s="99"/>
    </row>
    <row r="241" spans="1:15" ht="15" customHeight="1">
      <c r="A241" s="94"/>
      <c r="B241" s="131">
        <f>TAG_LIGHT!B33</f>
        <v>0</v>
      </c>
      <c r="C241" s="94">
        <f>TAG_LIGHT!C33</f>
        <v>0</v>
      </c>
      <c r="D241" s="132">
        <f t="shared" si="6"/>
        <v>0</v>
      </c>
      <c r="E241" s="157">
        <f t="shared" si="7"/>
        <v>0</v>
      </c>
      <c r="F241" s="119">
        <f>IFERROR(VLOOKUP(C241,TAG_LIGHT!$C$93:$E$134,3,FALSE),0)</f>
        <v>0</v>
      </c>
      <c r="G241" s="119">
        <f>IFERROR(VLOOKUP(C241,TAG_LIGHT!$G$93:$I$134,3,FALSE),0)</f>
        <v>0</v>
      </c>
      <c r="H241" s="119">
        <f>IFERROR(VLOOKUP(C241,TAG_LIGHT!$K$93:$M$134,3,FALSE),0)</f>
        <v>0</v>
      </c>
      <c r="I241" s="120">
        <f>IFERROR(VLOOKUP(C241,TAG_LIGHT!$O$93:$Q$134,3,FALSE),0)</f>
        <v>0</v>
      </c>
      <c r="J241" s="158">
        <f>IFERROR(VLOOKUP(C241,TAG_LIGHT!$S$93:$U$134,3,FALSE),0)</f>
        <v>0</v>
      </c>
      <c r="K241" s="158">
        <f>IFERROR(VLOOKUP(C241,TAG_LIGHT!$W$93:$Y$134,3,FALSE),0)</f>
        <v>0</v>
      </c>
      <c r="L241" s="99"/>
      <c r="M241" s="99"/>
      <c r="N241" s="99"/>
      <c r="O241" s="99"/>
    </row>
    <row r="242" spans="1:15" ht="15" customHeight="1">
      <c r="A242" s="94"/>
      <c r="B242" s="131">
        <f>TAG_LIGHT!B34</f>
        <v>0</v>
      </c>
      <c r="C242" s="94">
        <f>TAG_LIGHT!C34</f>
        <v>0</v>
      </c>
      <c r="D242" s="132">
        <f t="shared" si="6"/>
        <v>0</v>
      </c>
      <c r="E242" s="157">
        <f t="shared" si="7"/>
        <v>0</v>
      </c>
      <c r="F242" s="119">
        <f>IFERROR(VLOOKUP(C242,TAG_LIGHT!$C$93:$E$134,3,FALSE),0)</f>
        <v>0</v>
      </c>
      <c r="G242" s="119">
        <f>IFERROR(VLOOKUP(C242,TAG_LIGHT!$G$93:$I$134,3,FALSE),0)</f>
        <v>0</v>
      </c>
      <c r="H242" s="119">
        <f>IFERROR(VLOOKUP(C242,TAG_LIGHT!$K$93:$M$134,3,FALSE),0)</f>
        <v>0</v>
      </c>
      <c r="I242" s="120">
        <f>IFERROR(VLOOKUP(C242,TAG_LIGHT!$O$93:$Q$134,3,FALSE),0)</f>
        <v>0</v>
      </c>
      <c r="J242" s="158">
        <f>IFERROR(VLOOKUP(C242,TAG_LIGHT!$S$93:$U$134,3,FALSE),0)</f>
        <v>0</v>
      </c>
      <c r="K242" s="158">
        <f>IFERROR(VLOOKUP(C242,TAG_LIGHT!$W$93:$Y$134,3,FALSE),0)</f>
        <v>0</v>
      </c>
      <c r="L242" s="99"/>
      <c r="M242" s="99"/>
      <c r="N242" s="99"/>
      <c r="O242" s="99"/>
    </row>
    <row r="243" spans="1:15" ht="15" customHeight="1">
      <c r="A243" s="94"/>
      <c r="B243" s="131">
        <f>TAG_LIGHT!B35</f>
        <v>0</v>
      </c>
      <c r="C243" s="94">
        <f>TAG_LIGHT!C35</f>
        <v>0</v>
      </c>
      <c r="D243" s="132">
        <f t="shared" si="6"/>
        <v>0</v>
      </c>
      <c r="E243" s="157">
        <f t="shared" si="7"/>
        <v>0</v>
      </c>
      <c r="F243" s="119">
        <f>IFERROR(VLOOKUP(C243,TAG_LIGHT!$C$93:$E$134,3,FALSE),0)</f>
        <v>0</v>
      </c>
      <c r="G243" s="119">
        <f>IFERROR(VLOOKUP(C243,TAG_LIGHT!$G$93:$I$134,3,FALSE),0)</f>
        <v>0</v>
      </c>
      <c r="H243" s="119">
        <f>IFERROR(VLOOKUP(C243,TAG_LIGHT!$K$93:$M$134,3,FALSE),0)</f>
        <v>0</v>
      </c>
      <c r="I243" s="120">
        <f>IFERROR(VLOOKUP(C243,TAG_LIGHT!$O$93:$Q$134,3,FALSE),0)</f>
        <v>0</v>
      </c>
      <c r="J243" s="158">
        <f>IFERROR(VLOOKUP(C243,TAG_LIGHT!$S$93:$U$134,3,FALSE),0)</f>
        <v>0</v>
      </c>
      <c r="K243" s="158">
        <f>IFERROR(VLOOKUP(C243,TAG_LIGHT!$W$93:$Y$134,3,FALSE),0)</f>
        <v>0</v>
      </c>
      <c r="L243" s="99"/>
      <c r="M243" s="99"/>
      <c r="N243" s="99"/>
      <c r="O243" s="99"/>
    </row>
    <row r="244" spans="1:15" ht="15" customHeight="1">
      <c r="A244" s="94"/>
      <c r="B244" s="131">
        <f>TAG_LIGHT!B36</f>
        <v>0</v>
      </c>
      <c r="C244" s="94">
        <f>TAG_LIGHT!C36</f>
        <v>0</v>
      </c>
      <c r="D244" s="132">
        <f t="shared" si="6"/>
        <v>0</v>
      </c>
      <c r="E244" s="157">
        <f t="shared" si="7"/>
        <v>0</v>
      </c>
      <c r="F244" s="119">
        <f>IFERROR(VLOOKUP(C244,TAG_LIGHT!$C$93:$E$134,3,FALSE),0)</f>
        <v>0</v>
      </c>
      <c r="G244" s="119">
        <f>IFERROR(VLOOKUP(C244,TAG_LIGHT!$G$93:$I$134,3,FALSE),0)</f>
        <v>0</v>
      </c>
      <c r="H244" s="119">
        <f>IFERROR(VLOOKUP(C244,TAG_LIGHT!$K$93:$M$134,3,FALSE),0)</f>
        <v>0</v>
      </c>
      <c r="I244" s="120">
        <f>IFERROR(VLOOKUP(C244,TAG_LIGHT!$O$93:$Q$134,3,FALSE),0)</f>
        <v>0</v>
      </c>
      <c r="J244" s="158">
        <f>IFERROR(VLOOKUP(C244,TAG_LIGHT!$S$93:$U$134,3,FALSE),0)</f>
        <v>0</v>
      </c>
      <c r="K244" s="158">
        <f>IFERROR(VLOOKUP(C244,TAG_LIGHT!$W$93:$Y$134,3,FALSE),0)</f>
        <v>0</v>
      </c>
      <c r="L244" s="99"/>
      <c r="M244" s="99"/>
      <c r="N244" s="99"/>
      <c r="O244" s="99"/>
    </row>
    <row r="245" spans="1:15" ht="15" customHeight="1">
      <c r="A245" s="94"/>
      <c r="B245" s="131">
        <f>TAG_LIGHT!B37</f>
        <v>0</v>
      </c>
      <c r="C245" s="94">
        <f>TAG_LIGHT!C37</f>
        <v>0</v>
      </c>
      <c r="D245" s="132">
        <f t="shared" si="6"/>
        <v>0</v>
      </c>
      <c r="E245" s="157">
        <f t="shared" si="7"/>
        <v>0</v>
      </c>
      <c r="F245" s="119">
        <f>IFERROR(VLOOKUP(C245,TAG_LIGHT!$C$93:$E$134,3,FALSE),0)</f>
        <v>0</v>
      </c>
      <c r="G245" s="119">
        <f>IFERROR(VLOOKUP(C245,TAG_LIGHT!$G$93:$I$134,3,FALSE),0)</f>
        <v>0</v>
      </c>
      <c r="H245" s="119">
        <f>IFERROR(VLOOKUP(C245,TAG_LIGHT!$K$93:$M$134,3,FALSE),0)</f>
        <v>0</v>
      </c>
      <c r="I245" s="120">
        <f>IFERROR(VLOOKUP(C245,TAG_LIGHT!$O$93:$Q$134,3,FALSE),0)</f>
        <v>0</v>
      </c>
      <c r="J245" s="158">
        <f>IFERROR(VLOOKUP(C245,TAG_LIGHT!$S$93:$U$134,3,FALSE),0)</f>
        <v>0</v>
      </c>
      <c r="K245" s="158">
        <f>IFERROR(VLOOKUP(C245,TAG_LIGHT!$W$93:$Y$134,3,FALSE),0)</f>
        <v>0</v>
      </c>
      <c r="L245" s="99"/>
      <c r="M245" s="99"/>
      <c r="N245" s="99"/>
      <c r="O245" s="99"/>
    </row>
    <row r="246" spans="1:15" ht="15" customHeight="1">
      <c r="A246" s="94"/>
      <c r="B246" s="131">
        <f>TAG_LIGHT!B38</f>
        <v>0</v>
      </c>
      <c r="C246" s="94">
        <f>TAG_LIGHT!C38</f>
        <v>0</v>
      </c>
      <c r="D246" s="132">
        <f t="shared" si="6"/>
        <v>0</v>
      </c>
      <c r="E246" s="157">
        <f t="shared" si="7"/>
        <v>0</v>
      </c>
      <c r="F246" s="119">
        <f>IFERROR(VLOOKUP(C246,TAG_LIGHT!$C$93:$E$134,3,FALSE),0)</f>
        <v>0</v>
      </c>
      <c r="G246" s="119">
        <f>IFERROR(VLOOKUP(C246,TAG_LIGHT!$G$93:$I$134,3,FALSE),0)</f>
        <v>0</v>
      </c>
      <c r="H246" s="119">
        <f>IFERROR(VLOOKUP(C246,TAG_LIGHT!$K$93:$M$134,3,FALSE),0)</f>
        <v>0</v>
      </c>
      <c r="I246" s="120">
        <f>IFERROR(VLOOKUP(C246,TAG_LIGHT!$O$93:$Q$134,3,FALSE),0)</f>
        <v>0</v>
      </c>
      <c r="J246" s="158">
        <f>IFERROR(VLOOKUP(C246,TAG_LIGHT!$S$93:$U$134,3,FALSE),0)</f>
        <v>0</v>
      </c>
      <c r="K246" s="158">
        <f>IFERROR(VLOOKUP(C246,TAG_LIGHT!$W$93:$Y$134,3,FALSE),0)</f>
        <v>0</v>
      </c>
      <c r="L246" s="99"/>
      <c r="M246" s="99"/>
      <c r="N246" s="99"/>
      <c r="O246" s="99"/>
    </row>
    <row r="247" spans="1:15" ht="15" customHeight="1">
      <c r="A247" s="94"/>
      <c r="B247" s="131">
        <f>TAG_LIGHT!B39</f>
        <v>0</v>
      </c>
      <c r="C247" s="94">
        <f>TAG_LIGHT!C39</f>
        <v>0</v>
      </c>
      <c r="D247" s="132">
        <f t="shared" si="6"/>
        <v>0</v>
      </c>
      <c r="E247" s="157">
        <f t="shared" si="7"/>
        <v>0</v>
      </c>
      <c r="F247" s="119">
        <f>IFERROR(VLOOKUP(C247,TAG_LIGHT!$C$93:$E$134,3,FALSE),0)</f>
        <v>0</v>
      </c>
      <c r="G247" s="119">
        <f>IFERROR(VLOOKUP(C247,TAG_LIGHT!$G$93:$I$134,3,FALSE),0)</f>
        <v>0</v>
      </c>
      <c r="H247" s="119">
        <f>IFERROR(VLOOKUP(C247,TAG_LIGHT!$K$93:$M$134,3,FALSE),0)</f>
        <v>0</v>
      </c>
      <c r="I247" s="120">
        <f>IFERROR(VLOOKUP(C247,TAG_LIGHT!$O$93:$Q$134,3,FALSE),0)</f>
        <v>0</v>
      </c>
      <c r="J247" s="158">
        <f>IFERROR(VLOOKUP(C247,TAG_LIGHT!$S$93:$U$134,3,FALSE),0)</f>
        <v>0</v>
      </c>
      <c r="K247" s="158">
        <f>IFERROR(VLOOKUP(C247,TAG_LIGHT!$W$93:$Y$134,3,FALSE),0)</f>
        <v>0</v>
      </c>
      <c r="L247" s="99"/>
      <c r="M247" s="99"/>
      <c r="N247" s="99"/>
      <c r="O247" s="99"/>
    </row>
    <row r="248" spans="1:15" ht="15" customHeight="1">
      <c r="A248" s="94"/>
      <c r="B248" s="131">
        <f>TAG_LIGHT!B40</f>
        <v>0</v>
      </c>
      <c r="C248" s="94">
        <f>TAG_LIGHT!C40</f>
        <v>0</v>
      </c>
      <c r="D248" s="132">
        <f t="shared" si="6"/>
        <v>0</v>
      </c>
      <c r="E248" s="157">
        <f t="shared" si="7"/>
        <v>0</v>
      </c>
      <c r="F248" s="119">
        <f>IFERROR(VLOOKUP(C248,TAG_LIGHT!$C$93:$E$134,3,FALSE),0)</f>
        <v>0</v>
      </c>
      <c r="G248" s="119">
        <f>IFERROR(VLOOKUP(C248,TAG_LIGHT!$G$93:$I$134,3,FALSE),0)</f>
        <v>0</v>
      </c>
      <c r="H248" s="119">
        <f>IFERROR(VLOOKUP(C248,TAG_LIGHT!$K$93:$M$134,3,FALSE),0)</f>
        <v>0</v>
      </c>
      <c r="I248" s="120">
        <f>IFERROR(VLOOKUP(C248,TAG_LIGHT!$O$93:$Q$134,3,FALSE),0)</f>
        <v>0</v>
      </c>
      <c r="J248" s="158">
        <f>IFERROR(VLOOKUP(C248,TAG_LIGHT!$S$93:$U$134,3,FALSE),0)</f>
        <v>0</v>
      </c>
      <c r="K248" s="158">
        <f>IFERROR(VLOOKUP(C248,TAG_LIGHT!$W$93:$Y$134,3,FALSE),0)</f>
        <v>0</v>
      </c>
      <c r="L248" s="99"/>
      <c r="M248" s="99"/>
      <c r="N248" s="99"/>
      <c r="O248" s="99"/>
    </row>
    <row r="249" spans="1:15" ht="15" customHeight="1">
      <c r="A249" s="94"/>
      <c r="B249" s="131">
        <f>TAG_LIGHT!B41</f>
        <v>0</v>
      </c>
      <c r="C249" s="94">
        <f>TAG_LIGHT!C41</f>
        <v>0</v>
      </c>
      <c r="D249" s="132">
        <f t="shared" si="6"/>
        <v>0</v>
      </c>
      <c r="E249" s="157">
        <f t="shared" si="7"/>
        <v>0</v>
      </c>
      <c r="F249" s="119">
        <f>IFERROR(VLOOKUP(C249,TAG_LIGHT!$C$93:$E$134,3,FALSE),0)</f>
        <v>0</v>
      </c>
      <c r="G249" s="119">
        <f>IFERROR(VLOOKUP(C249,TAG_LIGHT!$G$93:$I$134,3,FALSE),0)</f>
        <v>0</v>
      </c>
      <c r="H249" s="119">
        <f>IFERROR(VLOOKUP(C249,TAG_LIGHT!$K$93:$M$134,3,FALSE),0)</f>
        <v>0</v>
      </c>
      <c r="I249" s="120">
        <f>IFERROR(VLOOKUP(C249,TAG_LIGHT!$O$93:$Q$134,3,FALSE),0)</f>
        <v>0</v>
      </c>
      <c r="J249" s="158">
        <f>IFERROR(VLOOKUP(C249,TAG_LIGHT!$S$93:$U$134,3,FALSE),0)</f>
        <v>0</v>
      </c>
      <c r="K249" s="158">
        <f>IFERROR(VLOOKUP(C249,TAG_LIGHT!$W$93:$Y$134,3,FALSE),0)</f>
        <v>0</v>
      </c>
      <c r="L249" s="99"/>
      <c r="M249" s="99"/>
      <c r="N249" s="99"/>
      <c r="O249" s="99"/>
    </row>
    <row r="250" spans="1:15" ht="15" customHeight="1">
      <c r="A250" s="94"/>
      <c r="B250" s="131">
        <f>TAG_LIGHT!B42</f>
        <v>0</v>
      </c>
      <c r="C250" s="94">
        <f>TAG_LIGHT!C42</f>
        <v>0</v>
      </c>
      <c r="D250" s="132">
        <f t="shared" si="6"/>
        <v>0</v>
      </c>
      <c r="E250" s="157">
        <f t="shared" si="7"/>
        <v>0</v>
      </c>
      <c r="F250" s="119">
        <f>IFERROR(VLOOKUP(C250,TAG_LIGHT!$C$93:$E$134,3,FALSE),0)</f>
        <v>0</v>
      </c>
      <c r="G250" s="119">
        <f>IFERROR(VLOOKUP(C250,TAG_LIGHT!$G$93:$I$134,3,FALSE),0)</f>
        <v>0</v>
      </c>
      <c r="H250" s="119">
        <f>IFERROR(VLOOKUP(C250,TAG_LIGHT!$K$93:$M$134,3,FALSE),0)</f>
        <v>0</v>
      </c>
      <c r="I250" s="120">
        <f>IFERROR(VLOOKUP(C250,TAG_LIGHT!$O$93:$Q$134,3,FALSE),0)</f>
        <v>0</v>
      </c>
      <c r="J250" s="158">
        <f>IFERROR(VLOOKUP(C250,TAG_LIGHT!$S$93:$U$134,3,FALSE),0)</f>
        <v>0</v>
      </c>
      <c r="K250" s="158">
        <f>IFERROR(VLOOKUP(C250,TAG_LIGHT!$W$93:$Y$134,3,FALSE),0)</f>
        <v>0</v>
      </c>
      <c r="L250" s="99"/>
      <c r="M250" s="99"/>
      <c r="N250" s="99"/>
      <c r="O250" s="99"/>
    </row>
    <row r="251" spans="1:15" ht="15" customHeight="1">
      <c r="A251" s="94"/>
      <c r="B251" s="131">
        <f>TAG_LIGHT!B43</f>
        <v>0</v>
      </c>
      <c r="C251" s="94">
        <f>TAG_LIGHT!C43</f>
        <v>0</v>
      </c>
      <c r="D251" s="132">
        <f t="shared" si="6"/>
        <v>0</v>
      </c>
      <c r="E251" s="157">
        <f t="shared" si="7"/>
        <v>0</v>
      </c>
      <c r="F251" s="119">
        <f>IFERROR(VLOOKUP(C251,TAG_LIGHT!$C$93:$E$134,3,FALSE),0)</f>
        <v>0</v>
      </c>
      <c r="G251" s="119">
        <f>IFERROR(VLOOKUP(C251,TAG_LIGHT!$G$93:$I$134,3,FALSE),0)</f>
        <v>0</v>
      </c>
      <c r="H251" s="119">
        <f>IFERROR(VLOOKUP(C251,TAG_LIGHT!$K$93:$M$134,3,FALSE),0)</f>
        <v>0</v>
      </c>
      <c r="I251" s="120">
        <f>IFERROR(VLOOKUP(C251,TAG_LIGHT!$O$93:$Q$134,3,FALSE),0)</f>
        <v>0</v>
      </c>
      <c r="J251" s="158">
        <f>IFERROR(VLOOKUP(C251,TAG_LIGHT!$S$93:$U$134,3,FALSE),0)</f>
        <v>0</v>
      </c>
      <c r="K251" s="158">
        <f>IFERROR(VLOOKUP(C251,TAG_LIGHT!$W$93:$Y$134,3,FALSE),0)</f>
        <v>0</v>
      </c>
      <c r="L251" s="99"/>
      <c r="M251" s="99"/>
      <c r="N251" s="99"/>
      <c r="O251" s="99"/>
    </row>
    <row r="252" spans="1:15" ht="15" customHeight="1">
      <c r="A252" s="94"/>
      <c r="B252" s="131">
        <f>TAG_LIGHT!B44</f>
        <v>0</v>
      </c>
      <c r="C252" s="94">
        <f>TAG_LIGHT!C44</f>
        <v>0</v>
      </c>
      <c r="D252" s="132">
        <f t="shared" si="6"/>
        <v>0</v>
      </c>
      <c r="E252" s="157">
        <f t="shared" si="7"/>
        <v>0</v>
      </c>
      <c r="F252" s="119">
        <f>IFERROR(VLOOKUP(C252,TAG_LIGHT!$C$93:$E$134,3,FALSE),0)</f>
        <v>0</v>
      </c>
      <c r="G252" s="119">
        <f>IFERROR(VLOOKUP(C252,TAG_LIGHT!$G$93:$I$134,3,FALSE),0)</f>
        <v>0</v>
      </c>
      <c r="H252" s="119">
        <f>IFERROR(VLOOKUP(C252,TAG_LIGHT!$K$93:$M$134,3,FALSE),0)</f>
        <v>0</v>
      </c>
      <c r="I252" s="120">
        <f>IFERROR(VLOOKUP(C252,TAG_LIGHT!$O$93:$Q$134,3,FALSE),0)</f>
        <v>0</v>
      </c>
      <c r="J252" s="158">
        <f>IFERROR(VLOOKUP(C252,TAG_LIGHT!$S$93:$U$134,3,FALSE),0)</f>
        <v>0</v>
      </c>
      <c r="K252" s="158">
        <f>IFERROR(VLOOKUP(C252,TAG_LIGHT!$W$93:$Y$134,3,FALSE),0)</f>
        <v>0</v>
      </c>
      <c r="L252" s="99"/>
      <c r="M252" s="99"/>
      <c r="N252" s="99"/>
      <c r="O252" s="99"/>
    </row>
    <row r="253" spans="1:15" ht="15" customHeight="1">
      <c r="A253" s="94"/>
      <c r="B253" s="131">
        <f>TAG_LIGHT!B45</f>
        <v>0</v>
      </c>
      <c r="C253" s="94">
        <f>TAG_LIGHT!C45</f>
        <v>0</v>
      </c>
      <c r="D253" s="132">
        <f t="shared" si="6"/>
        <v>0</v>
      </c>
      <c r="E253" s="157">
        <f t="shared" si="7"/>
        <v>0</v>
      </c>
      <c r="F253" s="119">
        <f>IFERROR(VLOOKUP(C253,TAG_LIGHT!$C$93:$E$134,3,FALSE),0)</f>
        <v>0</v>
      </c>
      <c r="G253" s="119">
        <f>IFERROR(VLOOKUP(C253,TAG_LIGHT!$G$93:$I$134,3,FALSE),0)</f>
        <v>0</v>
      </c>
      <c r="H253" s="119">
        <f>IFERROR(VLOOKUP(C253,TAG_LIGHT!$K$93:$M$134,3,FALSE),0)</f>
        <v>0</v>
      </c>
      <c r="I253" s="120">
        <f>IFERROR(VLOOKUP(C253,TAG_LIGHT!$O$93:$Q$134,3,FALSE),0)</f>
        <v>0</v>
      </c>
      <c r="J253" s="158">
        <f>IFERROR(VLOOKUP(C253,TAG_LIGHT!$S$93:$U$134,3,FALSE),0)</f>
        <v>0</v>
      </c>
      <c r="K253" s="158">
        <f>IFERROR(VLOOKUP(C253,TAG_LIGHT!$W$93:$Y$134,3,FALSE),0)</f>
        <v>0</v>
      </c>
      <c r="L253" s="99"/>
      <c r="M253" s="99"/>
      <c r="N253" s="99"/>
      <c r="O253" s="99"/>
    </row>
    <row r="254" spans="1:15" ht="15" customHeight="1">
      <c r="A254" s="94"/>
      <c r="B254" s="131">
        <f>TAG_HEAVY!B10</f>
        <v>0</v>
      </c>
      <c r="C254" s="94">
        <f>TAG_HEAVY!C10</f>
        <v>0</v>
      </c>
      <c r="D254" s="132">
        <f t="shared" si="6"/>
        <v>0</v>
      </c>
      <c r="E254" s="157">
        <f t="shared" si="7"/>
        <v>0</v>
      </c>
      <c r="F254" s="119">
        <f>IFERROR(VLOOKUP(C254,TAG_HEAVY!$C$93:$E$134,3,FALSE),0)</f>
        <v>0</v>
      </c>
      <c r="G254" s="119">
        <f>IFERROR(VLOOKUP(C254,TAG_HEAVY!$G$93:$I$134,3,FALSE),0)</f>
        <v>0</v>
      </c>
      <c r="H254" s="119">
        <f>IFERROR(VLOOKUP(C254,TAG_HEAVY!$K$93:$M$134,3,FALSE),0)</f>
        <v>0</v>
      </c>
      <c r="I254" s="120">
        <f>IFERROR(VLOOKUP(C254,TAG_HEAVY!$O$93:$Q$134,3,FALSE),0)</f>
        <v>0</v>
      </c>
      <c r="J254" s="158">
        <f>IFERROR(VLOOKUP(C254,TAG_HEAVY!$S$93:$U$134,3,FALSE),0)</f>
        <v>0</v>
      </c>
      <c r="K254" s="158">
        <f>IFERROR(VLOOKUP(C254,TAG_HEAVY!$W$93:$Y$134,3,FALSE),0)</f>
        <v>0</v>
      </c>
      <c r="L254" s="99"/>
      <c r="M254" s="99"/>
      <c r="N254" s="99"/>
      <c r="O254" s="99"/>
    </row>
    <row r="255" spans="1:15" ht="15" customHeight="1">
      <c r="A255" s="94"/>
      <c r="B255" s="131">
        <f>TAG_HEAVY!B11</f>
        <v>0</v>
      </c>
      <c r="C255" s="94">
        <f>TAG_HEAVY!C11</f>
        <v>0</v>
      </c>
      <c r="D255" s="132">
        <f t="shared" si="6"/>
        <v>0</v>
      </c>
      <c r="E255" s="157">
        <f t="shared" si="7"/>
        <v>0</v>
      </c>
      <c r="F255" s="119">
        <f>IFERROR(VLOOKUP(C255,TAG_HEAVY!$C$93:$E$134,3,FALSE),0)</f>
        <v>0</v>
      </c>
      <c r="G255" s="119">
        <f>IFERROR(VLOOKUP(C255,TAG_HEAVY!$G$93:$I$134,3,FALSE),0)</f>
        <v>0</v>
      </c>
      <c r="H255" s="119">
        <f>IFERROR(VLOOKUP(C255,TAG_HEAVY!$K$93:$M$134,3,FALSE),0)</f>
        <v>0</v>
      </c>
      <c r="I255" s="120">
        <f>IFERROR(VLOOKUP(C255,TAG_HEAVY!$O$93:$Q$134,3,FALSE),0)</f>
        <v>0</v>
      </c>
      <c r="J255" s="158">
        <f>IFERROR(VLOOKUP(C255,TAG_HEAVY!$S$93:$U$134,3,FALSE),0)</f>
        <v>0</v>
      </c>
      <c r="K255" s="158">
        <f>IFERROR(VLOOKUP(C255,TAG_HEAVY!$W$93:$Y$134,3,FALSE),0)</f>
        <v>0</v>
      </c>
      <c r="L255" s="99"/>
      <c r="M255" s="99"/>
      <c r="N255" s="99"/>
      <c r="O255" s="99"/>
    </row>
    <row r="256" spans="1:15" ht="15" customHeight="1">
      <c r="A256" s="94"/>
      <c r="B256" s="131">
        <f>TAG_HEAVY!B12</f>
        <v>0</v>
      </c>
      <c r="C256" s="94">
        <f>TAG_HEAVY!C12</f>
        <v>0</v>
      </c>
      <c r="D256" s="132">
        <f t="shared" si="6"/>
        <v>0</v>
      </c>
      <c r="E256" s="157">
        <f t="shared" si="7"/>
        <v>0</v>
      </c>
      <c r="F256" s="119">
        <f>IFERROR(VLOOKUP(C256,TAG_HEAVY!$C$93:$E$134,3,FALSE),0)</f>
        <v>0</v>
      </c>
      <c r="G256" s="119">
        <f>IFERROR(VLOOKUP(C256,TAG_HEAVY!$G$93:$I$134,3,FALSE),0)</f>
        <v>0</v>
      </c>
      <c r="H256" s="119">
        <f>IFERROR(VLOOKUP(C256,TAG_HEAVY!$K$93:$M$134,3,FALSE),0)</f>
        <v>0</v>
      </c>
      <c r="I256" s="120">
        <f>IFERROR(VLOOKUP(C256,TAG_HEAVY!$O$93:$Q$134,3,FALSE),0)</f>
        <v>0</v>
      </c>
      <c r="J256" s="158">
        <f>IFERROR(VLOOKUP(C256,TAG_HEAVY!$S$93:$U$134,3,FALSE),0)</f>
        <v>0</v>
      </c>
      <c r="K256" s="158">
        <f>IFERROR(VLOOKUP(C256,TAG_HEAVY!$W$93:$Y$134,3,FALSE),0)</f>
        <v>0</v>
      </c>
      <c r="L256" s="99"/>
      <c r="M256" s="99"/>
      <c r="N256" s="99"/>
      <c r="O256" s="99"/>
    </row>
    <row r="257" spans="1:15" ht="15" customHeight="1">
      <c r="A257" s="94"/>
      <c r="B257" s="131">
        <f>TAG_HEAVY!B13</f>
        <v>0</v>
      </c>
      <c r="C257" s="94">
        <f>TAG_HEAVY!C13</f>
        <v>0</v>
      </c>
      <c r="D257" s="132">
        <f t="shared" si="6"/>
        <v>0</v>
      </c>
      <c r="E257" s="157">
        <f t="shared" si="7"/>
        <v>0</v>
      </c>
      <c r="F257" s="119">
        <f>IFERROR(VLOOKUP(C257,TAG_HEAVY!$C$93:$E$134,3,FALSE),0)</f>
        <v>0</v>
      </c>
      <c r="G257" s="119">
        <f>IFERROR(VLOOKUP(C257,TAG_HEAVY!$G$93:$I$134,3,FALSE),0)</f>
        <v>0</v>
      </c>
      <c r="H257" s="119">
        <f>IFERROR(VLOOKUP(C257,TAG_HEAVY!$K$93:$M$134,3,FALSE),0)</f>
        <v>0</v>
      </c>
      <c r="I257" s="120">
        <f>IFERROR(VLOOKUP(C257,TAG_HEAVY!$O$93:$Q$134,3,FALSE),0)</f>
        <v>0</v>
      </c>
      <c r="J257" s="158">
        <f>IFERROR(VLOOKUP(C257,TAG_HEAVY!$S$93:$U$134,3,FALSE),0)</f>
        <v>0</v>
      </c>
      <c r="K257" s="158">
        <f>IFERROR(VLOOKUP(C257,TAG_HEAVY!$W$93:$Y$134,3,FALSE),0)</f>
        <v>0</v>
      </c>
      <c r="L257" s="99"/>
      <c r="M257" s="99"/>
      <c r="N257" s="99"/>
      <c r="O257" s="99"/>
    </row>
    <row r="258" spans="1:15" ht="15" customHeight="1">
      <c r="A258" s="94"/>
      <c r="B258" s="131">
        <f>TAG_HEAVY!B14</f>
        <v>0</v>
      </c>
      <c r="C258" s="94">
        <f>TAG_HEAVY!C14</f>
        <v>0</v>
      </c>
      <c r="D258" s="132">
        <f t="shared" si="6"/>
        <v>0</v>
      </c>
      <c r="E258" s="157">
        <f t="shared" si="7"/>
        <v>0</v>
      </c>
      <c r="F258" s="119">
        <f>IFERROR(VLOOKUP(C258,TAG_HEAVY!$C$93:$E$134,3,FALSE),0)</f>
        <v>0</v>
      </c>
      <c r="G258" s="119">
        <f>IFERROR(VLOOKUP(C258,TAG_HEAVY!$G$93:$I$134,3,FALSE),0)</f>
        <v>0</v>
      </c>
      <c r="H258" s="119">
        <f>IFERROR(VLOOKUP(C258,TAG_HEAVY!$K$93:$M$134,3,FALSE),0)</f>
        <v>0</v>
      </c>
      <c r="I258" s="120">
        <f>IFERROR(VLOOKUP(C258,TAG_HEAVY!$O$93:$Q$134,3,FALSE),0)</f>
        <v>0</v>
      </c>
      <c r="J258" s="158">
        <f>IFERROR(VLOOKUP(C258,TAG_HEAVY!$S$93:$U$134,3,FALSE),0)</f>
        <v>0</v>
      </c>
      <c r="K258" s="158">
        <f>IFERROR(VLOOKUP(C258,TAG_HEAVY!$W$93:$Y$134,3,FALSE),0)</f>
        <v>0</v>
      </c>
      <c r="L258" s="99"/>
      <c r="M258" s="99"/>
      <c r="N258" s="99"/>
      <c r="O258" s="99"/>
    </row>
    <row r="259" spans="1:15" ht="15" customHeight="1">
      <c r="A259" s="94"/>
      <c r="B259" s="131">
        <f>TAG_HEAVY!B15</f>
        <v>0</v>
      </c>
      <c r="C259" s="94">
        <f>TAG_HEAVY!C15</f>
        <v>0</v>
      </c>
      <c r="D259" s="132">
        <f t="shared" si="6"/>
        <v>0</v>
      </c>
      <c r="E259" s="157">
        <f t="shared" si="7"/>
        <v>0</v>
      </c>
      <c r="F259" s="119">
        <f>IFERROR(VLOOKUP(C259,TAG_HEAVY!$C$93:$E$134,3,FALSE),0)</f>
        <v>0</v>
      </c>
      <c r="G259" s="119">
        <f>IFERROR(VLOOKUP(C259,TAG_HEAVY!$G$93:$I$134,3,FALSE),0)</f>
        <v>0</v>
      </c>
      <c r="H259" s="119">
        <f>IFERROR(VLOOKUP(C259,TAG_HEAVY!$K$93:$M$134,3,FALSE),0)</f>
        <v>0</v>
      </c>
      <c r="I259" s="120">
        <f>IFERROR(VLOOKUP(C259,TAG_HEAVY!$O$93:$Q$134,3,FALSE),0)</f>
        <v>0</v>
      </c>
      <c r="J259" s="158">
        <f>IFERROR(VLOOKUP(C259,TAG_HEAVY!$S$93:$U$134,3,FALSE),0)</f>
        <v>0</v>
      </c>
      <c r="K259" s="158">
        <f>IFERROR(VLOOKUP(C259,TAG_HEAVY!$W$93:$Y$134,3,FALSE),0)</f>
        <v>0</v>
      </c>
      <c r="L259" s="99"/>
      <c r="M259" s="99"/>
      <c r="N259" s="99"/>
      <c r="O259" s="99"/>
    </row>
    <row r="260" spans="1:15" ht="15" customHeight="1">
      <c r="A260" s="94"/>
      <c r="B260" s="131">
        <f>TAG_HEAVY!B16</f>
        <v>0</v>
      </c>
      <c r="C260" s="94">
        <f>TAG_HEAVY!C16</f>
        <v>0</v>
      </c>
      <c r="D260" s="132">
        <f t="shared" si="6"/>
        <v>0</v>
      </c>
      <c r="E260" s="157">
        <f t="shared" si="7"/>
        <v>0</v>
      </c>
      <c r="F260" s="119">
        <f>IFERROR(VLOOKUP(C260,TAG_HEAVY!$C$93:$E$134,3,FALSE),0)</f>
        <v>0</v>
      </c>
      <c r="G260" s="119">
        <f>IFERROR(VLOOKUP(C260,TAG_HEAVY!$G$93:$I$134,3,FALSE),0)</f>
        <v>0</v>
      </c>
      <c r="H260" s="119">
        <f>IFERROR(VLOOKUP(C260,TAG_HEAVY!$K$93:$M$134,3,FALSE),0)</f>
        <v>0</v>
      </c>
      <c r="I260" s="120">
        <f>IFERROR(VLOOKUP(C260,TAG_HEAVY!$O$93:$Q$134,3,FALSE),0)</f>
        <v>0</v>
      </c>
      <c r="J260" s="158">
        <f>IFERROR(VLOOKUP(C260,TAG_HEAVY!$S$93:$U$134,3,FALSE),0)</f>
        <v>0</v>
      </c>
      <c r="K260" s="158">
        <f>IFERROR(VLOOKUP(C260,TAG_HEAVY!$W$93:$Y$134,3,FALSE),0)</f>
        <v>0</v>
      </c>
      <c r="L260" s="99"/>
      <c r="M260" s="99"/>
      <c r="N260" s="99"/>
      <c r="O260" s="99"/>
    </row>
    <row r="261" spans="1:15" ht="15" customHeight="1">
      <c r="A261" s="94"/>
      <c r="B261" s="131">
        <f>TAG_HEAVY!B17</f>
        <v>0</v>
      </c>
      <c r="C261" s="94">
        <f>TAG_HEAVY!C17</f>
        <v>0</v>
      </c>
      <c r="D261" s="132">
        <f t="shared" si="6"/>
        <v>0</v>
      </c>
      <c r="E261" s="157">
        <f t="shared" si="7"/>
        <v>0</v>
      </c>
      <c r="F261" s="119">
        <f>IFERROR(VLOOKUP(C261,TAG_HEAVY!$C$93:$E$134,3,FALSE),0)</f>
        <v>0</v>
      </c>
      <c r="G261" s="119">
        <f>IFERROR(VLOOKUP(C261,TAG_HEAVY!$G$93:$I$134,3,FALSE),0)</f>
        <v>0</v>
      </c>
      <c r="H261" s="119">
        <f>IFERROR(VLOOKUP(C261,TAG_HEAVY!$K$93:$M$134,3,FALSE),0)</f>
        <v>0</v>
      </c>
      <c r="I261" s="120">
        <f>IFERROR(VLOOKUP(C261,TAG_HEAVY!$O$93:$Q$134,3,FALSE),0)</f>
        <v>0</v>
      </c>
      <c r="J261" s="158">
        <f>IFERROR(VLOOKUP(C261,TAG_HEAVY!$S$93:$U$134,3,FALSE),0)</f>
        <v>0</v>
      </c>
      <c r="K261" s="158">
        <f>IFERROR(VLOOKUP(C261,TAG_HEAVY!$W$93:$Y$134,3,FALSE),0)</f>
        <v>0</v>
      </c>
      <c r="L261" s="99"/>
      <c r="M261" s="99"/>
      <c r="N261" s="99"/>
      <c r="O261" s="99"/>
    </row>
    <row r="262" spans="1:15" ht="15" customHeight="1">
      <c r="A262" s="94"/>
      <c r="B262" s="131">
        <f>TAG_HEAVY!B18</f>
        <v>0</v>
      </c>
      <c r="C262" s="94">
        <f>TAG_HEAVY!C18</f>
        <v>0</v>
      </c>
      <c r="D262" s="132">
        <f t="shared" ref="D262:D309" si="8">SUM(F262:K262)</f>
        <v>0</v>
      </c>
      <c r="E262" s="157">
        <f t="shared" ref="E262:E309" si="9">SUM(F262:K262)-MIN(F262:K262)</f>
        <v>0</v>
      </c>
      <c r="F262" s="119">
        <f>IFERROR(VLOOKUP(C262,TAG_HEAVY!$C$93:$E$134,3,FALSE),0)</f>
        <v>0</v>
      </c>
      <c r="G262" s="119">
        <f>IFERROR(VLOOKUP(C262,TAG_HEAVY!$G$93:$I$134,3,FALSE),0)</f>
        <v>0</v>
      </c>
      <c r="H262" s="119">
        <f>IFERROR(VLOOKUP(C262,TAG_HEAVY!$K$93:$M$134,3,FALSE),0)</f>
        <v>0</v>
      </c>
      <c r="I262" s="120">
        <f>IFERROR(VLOOKUP(C262,TAG_HEAVY!$O$93:$Q$134,3,FALSE),0)</f>
        <v>0</v>
      </c>
      <c r="J262" s="158">
        <f>IFERROR(VLOOKUP(C262,TAG_HEAVY!$S$93:$U$134,3,FALSE),0)</f>
        <v>0</v>
      </c>
      <c r="K262" s="158">
        <f>IFERROR(VLOOKUP(C262,TAG_HEAVY!$W$93:$Y$134,3,FALSE),0)</f>
        <v>0</v>
      </c>
      <c r="L262" s="99"/>
      <c r="M262" s="99"/>
      <c r="N262" s="99"/>
      <c r="O262" s="99"/>
    </row>
    <row r="263" spans="1:15" ht="15" customHeight="1">
      <c r="A263" s="94"/>
      <c r="B263" s="131">
        <f>TAG_HEAVY!B19</f>
        <v>0</v>
      </c>
      <c r="C263" s="94">
        <f>TAG_HEAVY!C19</f>
        <v>0</v>
      </c>
      <c r="D263" s="132">
        <f t="shared" si="8"/>
        <v>0</v>
      </c>
      <c r="E263" s="157">
        <f t="shared" si="9"/>
        <v>0</v>
      </c>
      <c r="F263" s="119">
        <f>IFERROR(VLOOKUP(C263,TAG_HEAVY!$C$93:$E$134,3,FALSE),0)</f>
        <v>0</v>
      </c>
      <c r="G263" s="119">
        <f>IFERROR(VLOOKUP(C263,TAG_HEAVY!$G$93:$I$134,3,FALSE),0)</f>
        <v>0</v>
      </c>
      <c r="H263" s="119">
        <f>IFERROR(VLOOKUP(C263,TAG_HEAVY!$K$93:$M$134,3,FALSE),0)</f>
        <v>0</v>
      </c>
      <c r="I263" s="120">
        <f>IFERROR(VLOOKUP(C263,TAG_HEAVY!$O$93:$Q$134,3,FALSE),0)</f>
        <v>0</v>
      </c>
      <c r="J263" s="158">
        <f>IFERROR(VLOOKUP(C263,TAG_HEAVY!$S$93:$U$134,3,FALSE),0)</f>
        <v>0</v>
      </c>
      <c r="K263" s="158">
        <f>IFERROR(VLOOKUP(C263,TAG_HEAVY!$W$93:$Y$134,3,FALSE),0)</f>
        <v>0</v>
      </c>
      <c r="L263" s="99"/>
      <c r="M263" s="99"/>
      <c r="N263" s="99"/>
      <c r="O263" s="99"/>
    </row>
    <row r="264" spans="1:15" ht="15" customHeight="1">
      <c r="A264" s="94"/>
      <c r="B264" s="131">
        <f>TAG_HEAVY!B20</f>
        <v>0</v>
      </c>
      <c r="C264" s="94">
        <f>TAG_HEAVY!C20</f>
        <v>0</v>
      </c>
      <c r="D264" s="132">
        <f t="shared" si="8"/>
        <v>0</v>
      </c>
      <c r="E264" s="157">
        <f t="shared" si="9"/>
        <v>0</v>
      </c>
      <c r="F264" s="119">
        <f>IFERROR(VLOOKUP(C264,TAG_HEAVY!$C$93:$E$134,3,FALSE),0)</f>
        <v>0</v>
      </c>
      <c r="G264" s="119">
        <f>IFERROR(VLOOKUP(C264,TAG_HEAVY!$G$93:$I$134,3,FALSE),0)</f>
        <v>0</v>
      </c>
      <c r="H264" s="119">
        <f>IFERROR(VLOOKUP(C264,TAG_HEAVY!$K$93:$M$134,3,FALSE),0)</f>
        <v>0</v>
      </c>
      <c r="I264" s="120">
        <f>IFERROR(VLOOKUP(C264,TAG_HEAVY!$O$93:$Q$134,3,FALSE),0)</f>
        <v>0</v>
      </c>
      <c r="J264" s="158">
        <f>IFERROR(VLOOKUP(C264,TAG_HEAVY!$S$93:$U$134,3,FALSE),0)</f>
        <v>0</v>
      </c>
      <c r="K264" s="158">
        <f>IFERROR(VLOOKUP(C264,TAG_HEAVY!$W$93:$Y$134,3,FALSE),0)</f>
        <v>0</v>
      </c>
      <c r="L264" s="99"/>
      <c r="M264" s="99"/>
      <c r="N264" s="99"/>
      <c r="O264" s="99"/>
    </row>
    <row r="265" spans="1:15" ht="15" customHeight="1">
      <c r="A265" s="94"/>
      <c r="B265" s="131">
        <f>TAG_HEAVY!B21</f>
        <v>0</v>
      </c>
      <c r="C265" s="94">
        <f>TAG_HEAVY!C21</f>
        <v>0</v>
      </c>
      <c r="D265" s="132">
        <f t="shared" si="8"/>
        <v>0</v>
      </c>
      <c r="E265" s="157">
        <f t="shared" si="9"/>
        <v>0</v>
      </c>
      <c r="F265" s="119">
        <f>IFERROR(VLOOKUP(C265,TAG_HEAVY!$C$93:$E$134,3,FALSE),0)</f>
        <v>0</v>
      </c>
      <c r="G265" s="119">
        <f>IFERROR(VLOOKUP(C265,TAG_HEAVY!$G$93:$I$134,3,FALSE),0)</f>
        <v>0</v>
      </c>
      <c r="H265" s="119">
        <f>IFERROR(VLOOKUP(C265,TAG_HEAVY!$K$93:$M$134,3,FALSE),0)</f>
        <v>0</v>
      </c>
      <c r="I265" s="120">
        <f>IFERROR(VLOOKUP(C265,TAG_HEAVY!$O$93:$Q$134,3,FALSE),0)</f>
        <v>0</v>
      </c>
      <c r="J265" s="158">
        <f>IFERROR(VLOOKUP(C265,TAG_HEAVY!$S$93:$U$134,3,FALSE),0)</f>
        <v>0</v>
      </c>
      <c r="K265" s="158">
        <f>IFERROR(VLOOKUP(C265,TAG_HEAVY!$W$93:$Y$134,3,FALSE),0)</f>
        <v>0</v>
      </c>
      <c r="L265" s="99"/>
      <c r="M265" s="99"/>
      <c r="N265" s="99"/>
      <c r="O265" s="99"/>
    </row>
    <row r="266" spans="1:15" ht="15" customHeight="1">
      <c r="A266" s="94"/>
      <c r="B266" s="131">
        <f>TAG_HEAVY!B22</f>
        <v>0</v>
      </c>
      <c r="C266" s="94">
        <f>TAG_HEAVY!C22</f>
        <v>0</v>
      </c>
      <c r="D266" s="132">
        <f t="shared" si="8"/>
        <v>0</v>
      </c>
      <c r="E266" s="157">
        <f t="shared" si="9"/>
        <v>0</v>
      </c>
      <c r="F266" s="119">
        <f>IFERROR(VLOOKUP(C266,TAG_HEAVY!$C$93:$E$134,3,FALSE),0)</f>
        <v>0</v>
      </c>
      <c r="G266" s="119">
        <f>IFERROR(VLOOKUP(C266,TAG_HEAVY!$G$93:$I$134,3,FALSE),0)</f>
        <v>0</v>
      </c>
      <c r="H266" s="119">
        <f>IFERROR(VLOOKUP(C266,TAG_HEAVY!$K$93:$M$134,3,FALSE),0)</f>
        <v>0</v>
      </c>
      <c r="I266" s="120">
        <f>IFERROR(VLOOKUP(C266,TAG_HEAVY!$O$93:$Q$134,3,FALSE),0)</f>
        <v>0</v>
      </c>
      <c r="J266" s="158">
        <f>IFERROR(VLOOKUP(C266,TAG_HEAVY!$S$93:$U$134,3,FALSE),0)</f>
        <v>0</v>
      </c>
      <c r="K266" s="158">
        <f>IFERROR(VLOOKUP(C266,TAG_HEAVY!$W$93:$Y$134,3,FALSE),0)</f>
        <v>0</v>
      </c>
      <c r="L266" s="99"/>
      <c r="M266" s="99"/>
      <c r="N266" s="99"/>
      <c r="O266" s="99"/>
    </row>
    <row r="267" spans="1:15" ht="15" customHeight="1">
      <c r="A267" s="94"/>
      <c r="B267" s="131">
        <f>TAG_HEAVY!B23</f>
        <v>0</v>
      </c>
      <c r="C267" s="94">
        <f>TAG_HEAVY!C23</f>
        <v>0</v>
      </c>
      <c r="D267" s="132">
        <f t="shared" si="8"/>
        <v>0</v>
      </c>
      <c r="E267" s="157">
        <f t="shared" si="9"/>
        <v>0</v>
      </c>
      <c r="F267" s="119">
        <f>IFERROR(VLOOKUP(C267,TAG_HEAVY!$C$93:$E$134,3,FALSE),0)</f>
        <v>0</v>
      </c>
      <c r="G267" s="119">
        <f>IFERROR(VLOOKUP(C267,TAG_HEAVY!$G$93:$I$134,3,FALSE),0)</f>
        <v>0</v>
      </c>
      <c r="H267" s="119">
        <f>IFERROR(VLOOKUP(C267,TAG_HEAVY!$K$93:$M$134,3,FALSE),0)</f>
        <v>0</v>
      </c>
      <c r="I267" s="120">
        <f>IFERROR(VLOOKUP(C267,TAG_HEAVY!$O$93:$Q$134,3,FALSE),0)</f>
        <v>0</v>
      </c>
      <c r="J267" s="158">
        <f>IFERROR(VLOOKUP(C267,TAG_HEAVY!$S$93:$U$134,3,FALSE),0)</f>
        <v>0</v>
      </c>
      <c r="K267" s="158">
        <f>IFERROR(VLOOKUP(C267,TAG_HEAVY!$W$93:$Y$134,3,FALSE),0)</f>
        <v>0</v>
      </c>
      <c r="L267" s="99"/>
      <c r="M267" s="99"/>
      <c r="N267" s="99"/>
      <c r="O267" s="99"/>
    </row>
    <row r="268" spans="1:15" ht="15" customHeight="1">
      <c r="A268" s="94"/>
      <c r="B268" s="131">
        <f>TAG_HEAVY!B24</f>
        <v>0</v>
      </c>
      <c r="C268" s="94">
        <f>TAG_HEAVY!C24</f>
        <v>0</v>
      </c>
      <c r="D268" s="132">
        <f t="shared" si="8"/>
        <v>0</v>
      </c>
      <c r="E268" s="157">
        <f t="shared" si="9"/>
        <v>0</v>
      </c>
      <c r="F268" s="119">
        <f>IFERROR(VLOOKUP(C268,TAG_HEAVY!$C$93:$E$134,3,FALSE),0)</f>
        <v>0</v>
      </c>
      <c r="G268" s="119">
        <f>IFERROR(VLOOKUP(C268,TAG_HEAVY!$G$93:$I$134,3,FALSE),0)</f>
        <v>0</v>
      </c>
      <c r="H268" s="119">
        <f>IFERROR(VLOOKUP(C268,TAG_HEAVY!$K$93:$M$134,3,FALSE),0)</f>
        <v>0</v>
      </c>
      <c r="I268" s="120">
        <f>IFERROR(VLOOKUP(C268,TAG_HEAVY!$O$93:$Q$134,3,FALSE),0)</f>
        <v>0</v>
      </c>
      <c r="J268" s="158">
        <f>IFERROR(VLOOKUP(C268,TAG_HEAVY!$S$93:$U$134,3,FALSE),0)</f>
        <v>0</v>
      </c>
      <c r="K268" s="158">
        <f>IFERROR(VLOOKUP(C268,TAG_HEAVY!$W$93:$Y$134,3,FALSE),0)</f>
        <v>0</v>
      </c>
      <c r="L268" s="99"/>
      <c r="M268" s="99"/>
      <c r="N268" s="99"/>
      <c r="O268" s="99"/>
    </row>
    <row r="269" spans="1:15" ht="15" customHeight="1">
      <c r="A269" s="94"/>
      <c r="B269" s="131">
        <f>TAG_HEAVY!B25</f>
        <v>0</v>
      </c>
      <c r="C269" s="94">
        <f>TAG_HEAVY!C25</f>
        <v>0</v>
      </c>
      <c r="D269" s="132">
        <f t="shared" si="8"/>
        <v>0</v>
      </c>
      <c r="E269" s="157">
        <f t="shared" si="9"/>
        <v>0</v>
      </c>
      <c r="F269" s="119">
        <f>IFERROR(VLOOKUP(C269,TAG_HEAVY!$C$93:$E$134,3,FALSE),0)</f>
        <v>0</v>
      </c>
      <c r="G269" s="119">
        <f>IFERROR(VLOOKUP(C269,TAG_HEAVY!$G$93:$I$134,3,FALSE),0)</f>
        <v>0</v>
      </c>
      <c r="H269" s="119">
        <f>IFERROR(VLOOKUP(C269,TAG_HEAVY!$K$93:$M$134,3,FALSE),0)</f>
        <v>0</v>
      </c>
      <c r="I269" s="120">
        <f>IFERROR(VLOOKUP(C269,TAG_HEAVY!$O$93:$Q$134,3,FALSE),0)</f>
        <v>0</v>
      </c>
      <c r="J269" s="158">
        <f>IFERROR(VLOOKUP(C269,TAG_HEAVY!$S$93:$U$134,3,FALSE),0)</f>
        <v>0</v>
      </c>
      <c r="K269" s="158">
        <f>IFERROR(VLOOKUP(C269,TAG_HEAVY!$W$93:$Y$134,3,FALSE),0)</f>
        <v>0</v>
      </c>
      <c r="L269" s="99"/>
      <c r="M269" s="99"/>
      <c r="N269" s="99"/>
      <c r="O269" s="99"/>
    </row>
    <row r="270" spans="1:15" ht="15" customHeight="1">
      <c r="A270" s="94"/>
      <c r="B270" s="131">
        <f>TAG_HEAVY!B26</f>
        <v>0</v>
      </c>
      <c r="C270" s="94">
        <f>TAG_HEAVY!C26</f>
        <v>0</v>
      </c>
      <c r="D270" s="132">
        <f t="shared" si="8"/>
        <v>0</v>
      </c>
      <c r="E270" s="157">
        <f t="shared" si="9"/>
        <v>0</v>
      </c>
      <c r="F270" s="119">
        <f>IFERROR(VLOOKUP(C270,TAG_HEAVY!$C$93:$E$134,3,FALSE),0)</f>
        <v>0</v>
      </c>
      <c r="G270" s="119">
        <f>IFERROR(VLOOKUP(C270,TAG_HEAVY!$G$93:$I$134,3,FALSE),0)</f>
        <v>0</v>
      </c>
      <c r="H270" s="119">
        <f>IFERROR(VLOOKUP(C270,TAG_HEAVY!$K$93:$M$134,3,FALSE),0)</f>
        <v>0</v>
      </c>
      <c r="I270" s="120">
        <f>IFERROR(VLOOKUP(C270,TAG_HEAVY!$O$93:$Q$134,3,FALSE),0)</f>
        <v>0</v>
      </c>
      <c r="J270" s="158">
        <f>IFERROR(VLOOKUP(C270,TAG_HEAVY!$S$93:$U$134,3,FALSE),0)</f>
        <v>0</v>
      </c>
      <c r="K270" s="158">
        <f>IFERROR(VLOOKUP(C270,TAG_HEAVY!$W$93:$Y$134,3,FALSE),0)</f>
        <v>0</v>
      </c>
      <c r="L270" s="99"/>
      <c r="M270" s="99"/>
      <c r="N270" s="99"/>
      <c r="O270" s="99"/>
    </row>
    <row r="271" spans="1:15" ht="15" customHeight="1">
      <c r="A271" s="94"/>
      <c r="B271" s="131">
        <f>TAG_HEAVY!B27</f>
        <v>0</v>
      </c>
      <c r="C271" s="94">
        <f>TAG_HEAVY!C27</f>
        <v>0</v>
      </c>
      <c r="D271" s="132">
        <f t="shared" si="8"/>
        <v>0</v>
      </c>
      <c r="E271" s="157">
        <f t="shared" si="9"/>
        <v>0</v>
      </c>
      <c r="F271" s="119">
        <f>IFERROR(VLOOKUP(C271,TAG_HEAVY!$C$93:$E$134,3,FALSE),0)</f>
        <v>0</v>
      </c>
      <c r="G271" s="119">
        <f>IFERROR(VLOOKUP(C271,TAG_HEAVY!$G$93:$I$134,3,FALSE),0)</f>
        <v>0</v>
      </c>
      <c r="H271" s="119">
        <f>IFERROR(VLOOKUP(C271,TAG_HEAVY!$K$93:$M$134,3,FALSE),0)</f>
        <v>0</v>
      </c>
      <c r="I271" s="120">
        <f>IFERROR(VLOOKUP(C271,TAG_HEAVY!$O$93:$Q$134,3,FALSE),0)</f>
        <v>0</v>
      </c>
      <c r="J271" s="158">
        <f>IFERROR(VLOOKUP(C271,TAG_HEAVY!$S$93:$U$134,3,FALSE),0)</f>
        <v>0</v>
      </c>
      <c r="K271" s="158">
        <f>IFERROR(VLOOKUP(C271,TAG_HEAVY!$W$93:$Y$134,3,FALSE),0)</f>
        <v>0</v>
      </c>
      <c r="L271" s="99"/>
      <c r="M271" s="99"/>
      <c r="N271" s="99"/>
      <c r="O271" s="99"/>
    </row>
    <row r="272" spans="1:15" ht="15" customHeight="1">
      <c r="A272" s="94"/>
      <c r="B272" s="131">
        <f>TAG_HEAVY!B28</f>
        <v>0</v>
      </c>
      <c r="C272" s="94">
        <f>TAG_HEAVY!C28</f>
        <v>0</v>
      </c>
      <c r="D272" s="132">
        <f t="shared" si="8"/>
        <v>0</v>
      </c>
      <c r="E272" s="157">
        <f t="shared" si="9"/>
        <v>0</v>
      </c>
      <c r="F272" s="119">
        <f>IFERROR(VLOOKUP(C272,TAG_HEAVY!$C$93:$E$134,3,FALSE),0)</f>
        <v>0</v>
      </c>
      <c r="G272" s="119">
        <f>IFERROR(VLOOKUP(C272,TAG_HEAVY!$G$93:$I$134,3,FALSE),0)</f>
        <v>0</v>
      </c>
      <c r="H272" s="119">
        <f>IFERROR(VLOOKUP(C272,TAG_HEAVY!$K$93:$M$134,3,FALSE),0)</f>
        <v>0</v>
      </c>
      <c r="I272" s="120">
        <f>IFERROR(VLOOKUP(C272,TAG_HEAVY!$O$93:$Q$134,3,FALSE),0)</f>
        <v>0</v>
      </c>
      <c r="J272" s="158">
        <f>IFERROR(VLOOKUP(C272,TAG_HEAVY!$S$93:$U$134,3,FALSE),0)</f>
        <v>0</v>
      </c>
      <c r="K272" s="158">
        <f>IFERROR(VLOOKUP(C272,TAG_HEAVY!$W$93:$Y$134,3,FALSE),0)</f>
        <v>0</v>
      </c>
      <c r="L272" s="99"/>
      <c r="M272" s="99"/>
      <c r="N272" s="99"/>
      <c r="O272" s="99"/>
    </row>
    <row r="273" spans="1:15" ht="15" customHeight="1">
      <c r="A273" s="94"/>
      <c r="B273" s="131">
        <f>TAG_HEAVY!B29</f>
        <v>0</v>
      </c>
      <c r="C273" s="94">
        <f>TAG_HEAVY!C29</f>
        <v>0</v>
      </c>
      <c r="D273" s="132">
        <f t="shared" si="8"/>
        <v>0</v>
      </c>
      <c r="E273" s="157">
        <f t="shared" si="9"/>
        <v>0</v>
      </c>
      <c r="F273" s="119">
        <f>IFERROR(VLOOKUP(C273,TAG_HEAVY!$C$93:$E$134,3,FALSE),0)</f>
        <v>0</v>
      </c>
      <c r="G273" s="119">
        <f>IFERROR(VLOOKUP(C273,TAG_HEAVY!$G$93:$I$134,3,FALSE),0)</f>
        <v>0</v>
      </c>
      <c r="H273" s="119">
        <f>IFERROR(VLOOKUP(C273,TAG_HEAVY!$K$93:$M$134,3,FALSE),0)</f>
        <v>0</v>
      </c>
      <c r="I273" s="120">
        <f>IFERROR(VLOOKUP(C273,TAG_HEAVY!$O$93:$Q$134,3,FALSE),0)</f>
        <v>0</v>
      </c>
      <c r="J273" s="158">
        <f>IFERROR(VLOOKUP(C273,TAG_HEAVY!$S$93:$U$134,3,FALSE),0)</f>
        <v>0</v>
      </c>
      <c r="K273" s="158">
        <f>IFERROR(VLOOKUP(C273,TAG_HEAVY!$W$93:$Y$134,3,FALSE),0)</f>
        <v>0</v>
      </c>
      <c r="L273" s="99"/>
      <c r="M273" s="99"/>
      <c r="N273" s="99"/>
      <c r="O273" s="99"/>
    </row>
    <row r="274" spans="1:15" ht="15" customHeight="1">
      <c r="A274" s="94"/>
      <c r="B274" s="131">
        <f>TAG_HEAVY!B30</f>
        <v>0</v>
      </c>
      <c r="C274" s="94">
        <f>TAG_HEAVY!C30</f>
        <v>0</v>
      </c>
      <c r="D274" s="132">
        <f t="shared" si="8"/>
        <v>0</v>
      </c>
      <c r="E274" s="157">
        <f t="shared" si="9"/>
        <v>0</v>
      </c>
      <c r="F274" s="119">
        <f>IFERROR(VLOOKUP(C274,TAG_HEAVY!$C$93:$E$134,3,FALSE),0)</f>
        <v>0</v>
      </c>
      <c r="G274" s="119">
        <f>IFERROR(VLOOKUP(C274,TAG_HEAVY!$G$93:$I$134,3,FALSE),0)</f>
        <v>0</v>
      </c>
      <c r="H274" s="119">
        <f>IFERROR(VLOOKUP(C274,TAG_HEAVY!$K$93:$M$134,3,FALSE),0)</f>
        <v>0</v>
      </c>
      <c r="I274" s="120">
        <f>IFERROR(VLOOKUP(C274,TAG_HEAVY!$O$93:$Q$134,3,FALSE),0)</f>
        <v>0</v>
      </c>
      <c r="J274" s="158">
        <f>IFERROR(VLOOKUP(C274,TAG_HEAVY!$S$93:$U$134,3,FALSE),0)</f>
        <v>0</v>
      </c>
      <c r="K274" s="158">
        <f>IFERROR(VLOOKUP(C274,TAG_HEAVY!$W$93:$Y$134,3,FALSE),0)</f>
        <v>0</v>
      </c>
      <c r="L274" s="99"/>
      <c r="M274" s="99"/>
      <c r="N274" s="99"/>
      <c r="O274" s="99"/>
    </row>
    <row r="275" spans="1:15" ht="15" customHeight="1">
      <c r="A275" s="94"/>
      <c r="B275" s="131">
        <f>TAG_HEAVY!B31</f>
        <v>0</v>
      </c>
      <c r="C275" s="94">
        <f>TAG_HEAVY!C31</f>
        <v>0</v>
      </c>
      <c r="D275" s="132">
        <f t="shared" si="8"/>
        <v>0</v>
      </c>
      <c r="E275" s="157">
        <f t="shared" si="9"/>
        <v>0</v>
      </c>
      <c r="F275" s="119">
        <f>IFERROR(VLOOKUP(C275,TAG_HEAVY!$C$93:$E$134,3,FALSE),0)</f>
        <v>0</v>
      </c>
      <c r="G275" s="119">
        <f>IFERROR(VLOOKUP(C275,TAG_HEAVY!$G$93:$I$134,3,FALSE),0)</f>
        <v>0</v>
      </c>
      <c r="H275" s="119">
        <f>IFERROR(VLOOKUP(C275,TAG_HEAVY!$K$93:$M$134,3,FALSE),0)</f>
        <v>0</v>
      </c>
      <c r="I275" s="120">
        <f>IFERROR(VLOOKUP(C275,TAG_HEAVY!$O$93:$Q$134,3,FALSE),0)</f>
        <v>0</v>
      </c>
      <c r="J275" s="158">
        <f>IFERROR(VLOOKUP(C275,TAG_HEAVY!$S$93:$U$134,3,FALSE),0)</f>
        <v>0</v>
      </c>
      <c r="K275" s="158">
        <f>IFERROR(VLOOKUP(C275,TAG_HEAVY!$W$93:$Y$134,3,FALSE),0)</f>
        <v>0</v>
      </c>
      <c r="L275" s="99"/>
      <c r="M275" s="99"/>
      <c r="N275" s="99"/>
      <c r="O275" s="99"/>
    </row>
    <row r="276" spans="1:15" ht="15" customHeight="1">
      <c r="A276" s="94"/>
      <c r="B276" s="131">
        <f>TAG_HEAVY!B32</f>
        <v>0</v>
      </c>
      <c r="C276" s="94">
        <f>TAG_HEAVY!C32</f>
        <v>0</v>
      </c>
      <c r="D276" s="132">
        <f t="shared" si="8"/>
        <v>0</v>
      </c>
      <c r="E276" s="157">
        <f t="shared" si="9"/>
        <v>0</v>
      </c>
      <c r="F276" s="119">
        <f>IFERROR(VLOOKUP(C276,TAG_HEAVY!$C$93:$E$134,3,FALSE),0)</f>
        <v>0</v>
      </c>
      <c r="G276" s="119">
        <f>IFERROR(VLOOKUP(C276,TAG_HEAVY!$G$93:$I$134,3,FALSE),0)</f>
        <v>0</v>
      </c>
      <c r="H276" s="119">
        <f>IFERROR(VLOOKUP(C276,TAG_HEAVY!$K$93:$M$134,3,FALSE),0)</f>
        <v>0</v>
      </c>
      <c r="I276" s="120">
        <f>IFERROR(VLOOKUP(C276,TAG_HEAVY!$O$93:$Q$134,3,FALSE),0)</f>
        <v>0</v>
      </c>
      <c r="J276" s="158">
        <f>IFERROR(VLOOKUP(C276,TAG_HEAVY!$S$93:$U$134,3,FALSE),0)</f>
        <v>0</v>
      </c>
      <c r="K276" s="158">
        <f>IFERROR(VLOOKUP(C276,TAG_HEAVY!$W$93:$Y$134,3,FALSE),0)</f>
        <v>0</v>
      </c>
      <c r="L276" s="99"/>
      <c r="M276" s="99"/>
      <c r="N276" s="99"/>
      <c r="O276" s="99"/>
    </row>
    <row r="277" spans="1:15" ht="15" customHeight="1">
      <c r="A277" s="94"/>
      <c r="B277" s="131">
        <f>TAG_HEAVY!B33</f>
        <v>0</v>
      </c>
      <c r="C277" s="94">
        <f>TAG_HEAVY!C33</f>
        <v>0</v>
      </c>
      <c r="D277" s="132">
        <f t="shared" si="8"/>
        <v>0</v>
      </c>
      <c r="E277" s="157">
        <f t="shared" si="9"/>
        <v>0</v>
      </c>
      <c r="F277" s="119">
        <f>IFERROR(VLOOKUP(C277,TAG_HEAVY!$C$93:$E$134,3,FALSE),0)</f>
        <v>0</v>
      </c>
      <c r="G277" s="119">
        <f>IFERROR(VLOOKUP(C277,TAG_HEAVY!$G$93:$I$134,3,FALSE),0)</f>
        <v>0</v>
      </c>
      <c r="H277" s="119">
        <f>IFERROR(VLOOKUP(C277,TAG_HEAVY!$K$93:$M$134,3,FALSE),0)</f>
        <v>0</v>
      </c>
      <c r="I277" s="120">
        <f>IFERROR(VLOOKUP(C277,TAG_HEAVY!$O$93:$Q$134,3,FALSE),0)</f>
        <v>0</v>
      </c>
      <c r="J277" s="158">
        <f>IFERROR(VLOOKUP(C277,TAG_HEAVY!$S$93:$U$134,3,FALSE),0)</f>
        <v>0</v>
      </c>
      <c r="K277" s="158">
        <f>IFERROR(VLOOKUP(C277,TAG_HEAVY!$W$93:$Y$134,3,FALSE),0)</f>
        <v>0</v>
      </c>
      <c r="L277" s="99"/>
      <c r="M277" s="99"/>
      <c r="N277" s="99"/>
      <c r="O277" s="99"/>
    </row>
    <row r="278" spans="1:15" ht="15" customHeight="1">
      <c r="A278" s="94"/>
      <c r="B278" s="131">
        <f>TAG_HEAVY!B34</f>
        <v>0</v>
      </c>
      <c r="C278" s="94">
        <f>TAG_HEAVY!C34</f>
        <v>0</v>
      </c>
      <c r="D278" s="132">
        <f t="shared" si="8"/>
        <v>0</v>
      </c>
      <c r="E278" s="157">
        <f t="shared" si="9"/>
        <v>0</v>
      </c>
      <c r="F278" s="119">
        <f>IFERROR(VLOOKUP(C278,TAG_HEAVY!$C$93:$E$134,3,FALSE),0)</f>
        <v>0</v>
      </c>
      <c r="G278" s="119">
        <f>IFERROR(VLOOKUP(C278,TAG_HEAVY!$G$93:$I$134,3,FALSE),0)</f>
        <v>0</v>
      </c>
      <c r="H278" s="119">
        <f>IFERROR(VLOOKUP(C278,TAG_HEAVY!$K$93:$M$134,3,FALSE),0)</f>
        <v>0</v>
      </c>
      <c r="I278" s="120">
        <f>IFERROR(VLOOKUP(C278,TAG_HEAVY!$O$93:$Q$134,3,FALSE),0)</f>
        <v>0</v>
      </c>
      <c r="J278" s="158">
        <f>IFERROR(VLOOKUP(C278,TAG_HEAVY!$S$93:$U$134,3,FALSE),0)</f>
        <v>0</v>
      </c>
      <c r="K278" s="158">
        <f>IFERROR(VLOOKUP(C278,TAG_HEAVY!$W$93:$Y$134,3,FALSE),0)</f>
        <v>0</v>
      </c>
      <c r="L278" s="99"/>
      <c r="M278" s="99"/>
      <c r="N278" s="99"/>
      <c r="O278" s="99"/>
    </row>
    <row r="279" spans="1:15" ht="15" customHeight="1">
      <c r="A279" s="94"/>
      <c r="B279" s="131">
        <f>TAG_HEAVY!B35</f>
        <v>0</v>
      </c>
      <c r="C279" s="94">
        <f>TAG_HEAVY!C35</f>
        <v>0</v>
      </c>
      <c r="D279" s="132">
        <f t="shared" si="8"/>
        <v>0</v>
      </c>
      <c r="E279" s="157">
        <f t="shared" si="9"/>
        <v>0</v>
      </c>
      <c r="F279" s="119">
        <f>IFERROR(VLOOKUP(C279,TAG_HEAVY!$C$93:$E$134,3,FALSE),0)</f>
        <v>0</v>
      </c>
      <c r="G279" s="119">
        <f>IFERROR(VLOOKUP(C279,TAG_HEAVY!$G$93:$I$134,3,FALSE),0)</f>
        <v>0</v>
      </c>
      <c r="H279" s="119">
        <f>IFERROR(VLOOKUP(C279,TAG_HEAVY!$K$93:$M$134,3,FALSE),0)</f>
        <v>0</v>
      </c>
      <c r="I279" s="120">
        <f>IFERROR(VLOOKUP(C279,TAG_HEAVY!$O$93:$Q$134,3,FALSE),0)</f>
        <v>0</v>
      </c>
      <c r="J279" s="158">
        <f>IFERROR(VLOOKUP(C279,TAG_HEAVY!$S$93:$U$134,3,FALSE),0)</f>
        <v>0</v>
      </c>
      <c r="K279" s="158">
        <f>IFERROR(VLOOKUP(C279,TAG_HEAVY!$W$93:$Y$134,3,FALSE),0)</f>
        <v>0</v>
      </c>
      <c r="L279" s="99"/>
      <c r="M279" s="99"/>
      <c r="N279" s="99"/>
      <c r="O279" s="99"/>
    </row>
    <row r="280" spans="1:15" ht="15" customHeight="1">
      <c r="A280" s="94"/>
      <c r="B280" s="131">
        <f>TAG_HEAVY!B36</f>
        <v>0</v>
      </c>
      <c r="C280" s="94">
        <f>TAG_HEAVY!C36</f>
        <v>0</v>
      </c>
      <c r="D280" s="132">
        <f t="shared" si="8"/>
        <v>0</v>
      </c>
      <c r="E280" s="157">
        <f t="shared" si="9"/>
        <v>0</v>
      </c>
      <c r="F280" s="119">
        <f>IFERROR(VLOOKUP(C280,TAG_HEAVY!$C$93:$E$134,3,FALSE),0)</f>
        <v>0</v>
      </c>
      <c r="G280" s="119">
        <f>IFERROR(VLOOKUP(C280,TAG_HEAVY!$G$93:$I$134,3,FALSE),0)</f>
        <v>0</v>
      </c>
      <c r="H280" s="119">
        <f>IFERROR(VLOOKUP(C280,TAG_HEAVY!$K$93:$M$134,3,FALSE),0)</f>
        <v>0</v>
      </c>
      <c r="I280" s="120">
        <f>IFERROR(VLOOKUP(C280,TAG_HEAVY!$O$93:$Q$134,3,FALSE),0)</f>
        <v>0</v>
      </c>
      <c r="J280" s="158">
        <f>IFERROR(VLOOKUP(C280,TAG_HEAVY!$S$93:$U$134,3,FALSE),0)</f>
        <v>0</v>
      </c>
      <c r="K280" s="158">
        <f>IFERROR(VLOOKUP(C280,TAG_HEAVY!$W$93:$Y$134,3,FALSE),0)</f>
        <v>0</v>
      </c>
      <c r="L280" s="99"/>
      <c r="M280" s="99"/>
      <c r="N280" s="99"/>
      <c r="O280" s="99"/>
    </row>
    <row r="281" spans="1:15" ht="15" customHeight="1">
      <c r="A281" s="94"/>
      <c r="B281" s="131">
        <f>TAG_HEAVY!B37</f>
        <v>0</v>
      </c>
      <c r="C281" s="94">
        <f>TAG_HEAVY!C37</f>
        <v>0</v>
      </c>
      <c r="D281" s="132">
        <f t="shared" si="8"/>
        <v>0</v>
      </c>
      <c r="E281" s="157">
        <f t="shared" si="9"/>
        <v>0</v>
      </c>
      <c r="F281" s="119">
        <f>IFERROR(VLOOKUP(C281,TAG_HEAVY!$C$93:$E$134,3,FALSE),0)</f>
        <v>0</v>
      </c>
      <c r="G281" s="119">
        <f>IFERROR(VLOOKUP(C281,TAG_HEAVY!$G$93:$I$134,3,FALSE),0)</f>
        <v>0</v>
      </c>
      <c r="H281" s="119">
        <f>IFERROR(VLOOKUP(C281,TAG_HEAVY!$K$93:$M$134,3,FALSE),0)</f>
        <v>0</v>
      </c>
      <c r="I281" s="120">
        <f>IFERROR(VLOOKUP(C281,TAG_HEAVY!$O$93:$Q$134,3,FALSE),0)</f>
        <v>0</v>
      </c>
      <c r="J281" s="158">
        <f>IFERROR(VLOOKUP(C281,TAG_HEAVY!$S$93:$U$134,3,FALSE),0)</f>
        <v>0</v>
      </c>
      <c r="K281" s="158">
        <f>IFERROR(VLOOKUP(C281,TAG_HEAVY!$W$93:$Y$134,3,FALSE),0)</f>
        <v>0</v>
      </c>
      <c r="L281" s="99"/>
      <c r="M281" s="99"/>
      <c r="N281" s="99"/>
      <c r="O281" s="99"/>
    </row>
    <row r="282" spans="1:15" ht="15" customHeight="1">
      <c r="A282" s="94"/>
      <c r="B282" s="131">
        <f>TAG_HEAVY!B38</f>
        <v>0</v>
      </c>
      <c r="C282" s="94">
        <f>TAG_HEAVY!C38</f>
        <v>0</v>
      </c>
      <c r="D282" s="132">
        <f t="shared" si="8"/>
        <v>0</v>
      </c>
      <c r="E282" s="157">
        <f t="shared" si="9"/>
        <v>0</v>
      </c>
      <c r="F282" s="119">
        <f>IFERROR(VLOOKUP(C282,TAG_HEAVY!$C$93:$E$134,3,FALSE),0)</f>
        <v>0</v>
      </c>
      <c r="G282" s="119">
        <f>IFERROR(VLOOKUP(C282,TAG_HEAVY!$G$93:$I$134,3,FALSE),0)</f>
        <v>0</v>
      </c>
      <c r="H282" s="119">
        <f>IFERROR(VLOOKUP(C282,TAG_HEAVY!$K$93:$M$134,3,FALSE),0)</f>
        <v>0</v>
      </c>
      <c r="I282" s="120">
        <f>IFERROR(VLOOKUP(C282,TAG_HEAVY!$O$93:$Q$134,3,FALSE),0)</f>
        <v>0</v>
      </c>
      <c r="J282" s="158">
        <f>IFERROR(VLOOKUP(C282,TAG_HEAVY!$S$93:$U$134,3,FALSE),0)</f>
        <v>0</v>
      </c>
      <c r="K282" s="158">
        <f>IFERROR(VLOOKUP(C282,TAG_HEAVY!$W$93:$Y$134,3,FALSE),0)</f>
        <v>0</v>
      </c>
      <c r="L282" s="99"/>
      <c r="M282" s="99"/>
      <c r="N282" s="99"/>
      <c r="O282" s="99"/>
    </row>
    <row r="283" spans="1:15" ht="15" customHeight="1">
      <c r="A283" s="94"/>
      <c r="B283" s="131">
        <f>TAG_HEAVY!B39</f>
        <v>0</v>
      </c>
      <c r="C283" s="94">
        <f>TAG_HEAVY!C39</f>
        <v>0</v>
      </c>
      <c r="D283" s="132">
        <f t="shared" si="8"/>
        <v>0</v>
      </c>
      <c r="E283" s="157">
        <f t="shared" si="9"/>
        <v>0</v>
      </c>
      <c r="F283" s="119">
        <f>IFERROR(VLOOKUP(C283,TAG_HEAVY!$C$93:$E$134,3,FALSE),0)</f>
        <v>0</v>
      </c>
      <c r="G283" s="119">
        <f>IFERROR(VLOOKUP(C283,TAG_HEAVY!$G$93:$I$134,3,FALSE),0)</f>
        <v>0</v>
      </c>
      <c r="H283" s="119">
        <f>IFERROR(VLOOKUP(C283,TAG_HEAVY!$K$93:$M$134,3,FALSE),0)</f>
        <v>0</v>
      </c>
      <c r="I283" s="120">
        <f>IFERROR(VLOOKUP(C283,TAG_HEAVY!$O$93:$Q$134,3,FALSE),0)</f>
        <v>0</v>
      </c>
      <c r="J283" s="158">
        <f>IFERROR(VLOOKUP(C283,TAG_HEAVY!$S$93:$U$134,3,FALSE),0)</f>
        <v>0</v>
      </c>
      <c r="K283" s="158">
        <f>IFERROR(VLOOKUP(C283,TAG_HEAVY!$W$93:$Y$134,3,FALSE),0)</f>
        <v>0</v>
      </c>
      <c r="L283" s="99"/>
      <c r="M283" s="99"/>
      <c r="N283" s="99"/>
      <c r="O283" s="99"/>
    </row>
    <row r="284" spans="1:15" ht="15" customHeight="1">
      <c r="A284" s="94"/>
      <c r="B284" s="131">
        <f>TAG_HEAVY!B40</f>
        <v>0</v>
      </c>
      <c r="C284" s="94">
        <f>TAG_HEAVY!C40</f>
        <v>0</v>
      </c>
      <c r="D284" s="132">
        <f t="shared" si="8"/>
        <v>0</v>
      </c>
      <c r="E284" s="157">
        <f t="shared" si="9"/>
        <v>0</v>
      </c>
      <c r="F284" s="119">
        <f>IFERROR(VLOOKUP(C284,TAG_HEAVY!$C$93:$E$134,3,FALSE),0)</f>
        <v>0</v>
      </c>
      <c r="G284" s="119">
        <f>IFERROR(VLOOKUP(C284,TAG_HEAVY!$G$93:$I$134,3,FALSE),0)</f>
        <v>0</v>
      </c>
      <c r="H284" s="119">
        <f>IFERROR(VLOOKUP(C284,TAG_HEAVY!$K$93:$M$134,3,FALSE),0)</f>
        <v>0</v>
      </c>
      <c r="I284" s="120">
        <f>IFERROR(VLOOKUP(C284,TAG_HEAVY!$O$93:$Q$134,3,FALSE),0)</f>
        <v>0</v>
      </c>
      <c r="J284" s="158">
        <f>IFERROR(VLOOKUP(C284,TAG_HEAVY!$S$93:$U$134,3,FALSE),0)</f>
        <v>0</v>
      </c>
      <c r="K284" s="158">
        <f>IFERROR(VLOOKUP(C284,TAG_HEAVY!$W$93:$Y$134,3,FALSE),0)</f>
        <v>0</v>
      </c>
      <c r="L284" s="99"/>
      <c r="M284" s="99"/>
      <c r="N284" s="99"/>
      <c r="O284" s="99"/>
    </row>
    <row r="285" spans="1:15" ht="15" customHeight="1">
      <c r="A285" s="94"/>
      <c r="B285" s="131">
        <f>TAG_HEAVY!B41</f>
        <v>0</v>
      </c>
      <c r="C285" s="94">
        <f>TAG_HEAVY!C41</f>
        <v>0</v>
      </c>
      <c r="D285" s="132">
        <f t="shared" si="8"/>
        <v>0</v>
      </c>
      <c r="E285" s="157">
        <f t="shared" si="9"/>
        <v>0</v>
      </c>
      <c r="F285" s="119">
        <f>IFERROR(VLOOKUP(C285,TAG_HEAVY!$C$93:$E$134,3,FALSE),0)</f>
        <v>0</v>
      </c>
      <c r="G285" s="119">
        <f>IFERROR(VLOOKUP(C285,TAG_HEAVY!$G$93:$I$134,3,FALSE),0)</f>
        <v>0</v>
      </c>
      <c r="H285" s="119">
        <f>IFERROR(VLOOKUP(C285,TAG_HEAVY!$K$93:$M$134,3,FALSE),0)</f>
        <v>0</v>
      </c>
      <c r="I285" s="120">
        <f>IFERROR(VLOOKUP(C285,TAG_HEAVY!$O$93:$Q$134,3,FALSE),0)</f>
        <v>0</v>
      </c>
      <c r="J285" s="158">
        <f>IFERROR(VLOOKUP(C285,TAG_HEAVY!$S$93:$U$134,3,FALSE),0)</f>
        <v>0</v>
      </c>
      <c r="K285" s="158">
        <f>IFERROR(VLOOKUP(C285,TAG_HEAVY!$W$93:$Y$134,3,FALSE),0)</f>
        <v>0</v>
      </c>
      <c r="L285" s="99"/>
      <c r="M285" s="99"/>
      <c r="N285" s="99"/>
      <c r="O285" s="99"/>
    </row>
    <row r="286" spans="1:15" ht="15" customHeight="1">
      <c r="A286" s="94"/>
      <c r="B286" s="131">
        <f>TAG_HEAVY!B42</f>
        <v>0</v>
      </c>
      <c r="C286" s="94">
        <f>TAG_HEAVY!C42</f>
        <v>0</v>
      </c>
      <c r="D286" s="132">
        <f t="shared" si="8"/>
        <v>0</v>
      </c>
      <c r="E286" s="157">
        <f t="shared" si="9"/>
        <v>0</v>
      </c>
      <c r="F286" s="119">
        <f>IFERROR(VLOOKUP(C286,TAG_HEAVY!$C$93:$E$134,3,FALSE),0)</f>
        <v>0</v>
      </c>
      <c r="G286" s="119">
        <f>IFERROR(VLOOKUP(C286,TAG_HEAVY!$G$93:$I$134,3,FALSE),0)</f>
        <v>0</v>
      </c>
      <c r="H286" s="119">
        <f>IFERROR(VLOOKUP(C286,TAG_HEAVY!$K$93:$M$134,3,FALSE),0)</f>
        <v>0</v>
      </c>
      <c r="I286" s="120">
        <f>IFERROR(VLOOKUP(C286,TAG_HEAVY!$O$93:$Q$134,3,FALSE),0)</f>
        <v>0</v>
      </c>
      <c r="J286" s="158">
        <f>IFERROR(VLOOKUP(C286,TAG_HEAVY!$S$93:$U$134,3,FALSE),0)</f>
        <v>0</v>
      </c>
      <c r="K286" s="158">
        <f>IFERROR(VLOOKUP(C286,TAG_HEAVY!$W$93:$Y$134,3,FALSE),0)</f>
        <v>0</v>
      </c>
      <c r="L286" s="99"/>
      <c r="M286" s="99"/>
      <c r="N286" s="99"/>
      <c r="O286" s="99"/>
    </row>
    <row r="287" spans="1:15" ht="15" customHeight="1">
      <c r="A287" s="94"/>
      <c r="B287" s="131">
        <f>TAG_HEAVY!B43</f>
        <v>0</v>
      </c>
      <c r="C287" s="94">
        <f>TAG_HEAVY!C43</f>
        <v>0</v>
      </c>
      <c r="D287" s="132">
        <f t="shared" si="8"/>
        <v>0</v>
      </c>
      <c r="E287" s="157">
        <f t="shared" si="9"/>
        <v>0</v>
      </c>
      <c r="F287" s="119">
        <f>IFERROR(VLOOKUP(C287,TAG_HEAVY!$C$93:$E$134,3,FALSE),0)</f>
        <v>0</v>
      </c>
      <c r="G287" s="119">
        <f>IFERROR(VLOOKUP(C287,TAG_HEAVY!$G$93:$I$134,3,FALSE),0)</f>
        <v>0</v>
      </c>
      <c r="H287" s="119">
        <f>IFERROR(VLOOKUP(C287,TAG_HEAVY!$K$93:$M$134,3,FALSE),0)</f>
        <v>0</v>
      </c>
      <c r="I287" s="120">
        <f>IFERROR(VLOOKUP(C287,TAG_HEAVY!$O$93:$Q$134,3,FALSE),0)</f>
        <v>0</v>
      </c>
      <c r="J287" s="158">
        <f>IFERROR(VLOOKUP(C287,TAG_HEAVY!$S$93:$U$134,3,FALSE),0)</f>
        <v>0</v>
      </c>
      <c r="K287" s="158">
        <f>IFERROR(VLOOKUP(C287,TAG_HEAVY!$W$93:$Y$134,3,FALSE),0)</f>
        <v>0</v>
      </c>
      <c r="L287" s="99"/>
      <c r="M287" s="99"/>
      <c r="N287" s="99"/>
      <c r="O287" s="99"/>
    </row>
    <row r="288" spans="1:15" ht="15" customHeight="1">
      <c r="A288" s="94"/>
      <c r="B288" s="131">
        <f>TAG_HEAVY!B44</f>
        <v>0</v>
      </c>
      <c r="C288" s="94">
        <f>TAG_HEAVY!C44</f>
        <v>0</v>
      </c>
      <c r="D288" s="132">
        <f t="shared" si="8"/>
        <v>0</v>
      </c>
      <c r="E288" s="157">
        <f t="shared" si="9"/>
        <v>0</v>
      </c>
      <c r="F288" s="119">
        <f>IFERROR(VLOOKUP(C288,TAG_HEAVY!$C$93:$E$134,3,FALSE),0)</f>
        <v>0</v>
      </c>
      <c r="G288" s="119">
        <f>IFERROR(VLOOKUP(C288,TAG_HEAVY!$G$93:$I$134,3,FALSE),0)</f>
        <v>0</v>
      </c>
      <c r="H288" s="119">
        <f>IFERROR(VLOOKUP(C288,TAG_HEAVY!$K$93:$M$134,3,FALSE),0)</f>
        <v>0</v>
      </c>
      <c r="I288" s="120">
        <f>IFERROR(VLOOKUP(C288,TAG_HEAVY!$O$93:$Q$134,3,FALSE),0)</f>
        <v>0</v>
      </c>
      <c r="J288" s="158">
        <f>IFERROR(VLOOKUP(C288,TAG_HEAVY!$S$93:$U$134,3,FALSE),0)</f>
        <v>0</v>
      </c>
      <c r="K288" s="158">
        <f>IFERROR(VLOOKUP(C288,TAG_HEAVY!$W$93:$Y$134,3,FALSE),0)</f>
        <v>0</v>
      </c>
      <c r="L288" s="99"/>
      <c r="M288" s="99"/>
      <c r="N288" s="99"/>
      <c r="O288" s="99"/>
    </row>
    <row r="289" spans="1:15" ht="15" customHeight="1">
      <c r="A289" s="94"/>
      <c r="B289" s="131">
        <f>TAG_HEAVY!B45</f>
        <v>0</v>
      </c>
      <c r="C289" s="94">
        <f>TAG_HEAVY!C45</f>
        <v>0</v>
      </c>
      <c r="D289" s="132">
        <f t="shared" si="8"/>
        <v>0</v>
      </c>
      <c r="E289" s="157">
        <f t="shared" si="9"/>
        <v>0</v>
      </c>
      <c r="F289" s="119">
        <f>IFERROR(VLOOKUP(C289,TAG_HEAVY!$C$93:$E$134,3,FALSE),0)</f>
        <v>0</v>
      </c>
      <c r="G289" s="119">
        <f>IFERROR(VLOOKUP(C289,TAG_HEAVY!$G$93:$I$134,3,FALSE),0)</f>
        <v>0</v>
      </c>
      <c r="H289" s="119">
        <f>IFERROR(VLOOKUP(C289,TAG_HEAVY!$K$93:$M$134,3,FALSE),0)</f>
        <v>0</v>
      </c>
      <c r="I289" s="120">
        <f>IFERROR(VLOOKUP(C289,TAG_HEAVY!$O$93:$Q$134,3,FALSE),0)</f>
        <v>0</v>
      </c>
      <c r="J289" s="158">
        <f>IFERROR(VLOOKUP(C289,TAG_HEAVY!$S$93:$U$134,3,FALSE),0)</f>
        <v>0</v>
      </c>
      <c r="K289" s="158">
        <f>IFERROR(VLOOKUP(C289,TAG_HEAVY!$W$93:$Y$134,3,FALSE),0)</f>
        <v>0</v>
      </c>
      <c r="L289" s="99"/>
      <c r="M289" s="99"/>
      <c r="N289" s="99"/>
      <c r="O289" s="99"/>
    </row>
    <row r="290" spans="1:15" ht="15" customHeight="1">
      <c r="A290" s="94"/>
      <c r="B290" s="131">
        <f>TAG_HEAVY!B46</f>
        <v>0</v>
      </c>
      <c r="C290" s="94">
        <f>TAG_HEAVY!C46</f>
        <v>0</v>
      </c>
      <c r="D290" s="132">
        <f t="shared" si="8"/>
        <v>0</v>
      </c>
      <c r="E290" s="157">
        <f t="shared" si="9"/>
        <v>0</v>
      </c>
      <c r="F290" s="119">
        <f>IFERROR(VLOOKUP(C290,TAG_HEAVY!$C$93:$E$134,3,FALSE),0)</f>
        <v>0</v>
      </c>
      <c r="G290" s="119">
        <f>IFERROR(VLOOKUP(C290,TAG_HEAVY!$G$93:$I$134,3,FALSE),0)</f>
        <v>0</v>
      </c>
      <c r="H290" s="119">
        <f>IFERROR(VLOOKUP(C290,TAG_HEAVY!$K$93:$M$134,3,FALSE),0)</f>
        <v>0</v>
      </c>
      <c r="I290" s="120">
        <f>IFERROR(VLOOKUP(C290,TAG_HEAVY!$O$93:$Q$134,3,FALSE),0)</f>
        <v>0</v>
      </c>
      <c r="J290" s="158">
        <f>IFERROR(VLOOKUP(C290,TAG_HEAVY!$S$93:$U$134,3,FALSE),0)</f>
        <v>0</v>
      </c>
      <c r="K290" s="158">
        <f>IFERROR(VLOOKUP(C290,TAG_HEAVY!$W$93:$Y$134,3,FALSE),0)</f>
        <v>0</v>
      </c>
      <c r="L290" s="99"/>
      <c r="M290" s="99"/>
      <c r="N290" s="99"/>
      <c r="O290" s="99"/>
    </row>
    <row r="291" spans="1:15" ht="15" customHeight="1">
      <c r="A291" s="94"/>
      <c r="B291" s="131">
        <f>TAG_HEAVY!B47</f>
        <v>0</v>
      </c>
      <c r="C291" s="94">
        <f>TAG_HEAVY!C47</f>
        <v>0</v>
      </c>
      <c r="D291" s="132">
        <f t="shared" si="8"/>
        <v>0</v>
      </c>
      <c r="E291" s="157">
        <f t="shared" si="9"/>
        <v>0</v>
      </c>
      <c r="F291" s="119">
        <f>IFERROR(VLOOKUP(C291,TAG_HEAVY!$C$93:$E$134,3,FALSE),0)</f>
        <v>0</v>
      </c>
      <c r="G291" s="119">
        <f>IFERROR(VLOOKUP(C291,TAG_HEAVY!$G$93:$I$134,3,FALSE),0)</f>
        <v>0</v>
      </c>
      <c r="H291" s="119">
        <f>IFERROR(VLOOKUP(C291,TAG_HEAVY!$K$93:$M$134,3,FALSE),0)</f>
        <v>0</v>
      </c>
      <c r="I291" s="120">
        <f>IFERROR(VLOOKUP(C291,TAG_HEAVY!$O$93:$Q$134,3,FALSE),0)</f>
        <v>0</v>
      </c>
      <c r="J291" s="158">
        <f>IFERROR(VLOOKUP(C291,TAG_HEAVY!$S$93:$U$134,3,FALSE),0)</f>
        <v>0</v>
      </c>
      <c r="K291" s="158">
        <f>IFERROR(VLOOKUP(C291,TAG_HEAVY!$W$93:$Y$134,3,FALSE),0)</f>
        <v>0</v>
      </c>
      <c r="L291" s="99"/>
      <c r="M291" s="99"/>
      <c r="N291" s="99"/>
      <c r="O291" s="99"/>
    </row>
    <row r="292" spans="1:15" ht="15" customHeight="1">
      <c r="A292" s="94"/>
      <c r="B292" s="131">
        <f>TAG_HEAVY!B48</f>
        <v>0</v>
      </c>
      <c r="C292" s="94">
        <f>TAG_HEAVY!C48</f>
        <v>0</v>
      </c>
      <c r="D292" s="132">
        <f t="shared" si="8"/>
        <v>0</v>
      </c>
      <c r="E292" s="157">
        <f t="shared" si="9"/>
        <v>0</v>
      </c>
      <c r="F292" s="119">
        <f>IFERROR(VLOOKUP(C292,TAG_HEAVY!$C$93:$E$134,3,FALSE),0)</f>
        <v>0</v>
      </c>
      <c r="G292" s="119">
        <f>IFERROR(VLOOKUP(C292,TAG_HEAVY!$G$93:$I$134,3,FALSE),0)</f>
        <v>0</v>
      </c>
      <c r="H292" s="119">
        <f>IFERROR(VLOOKUP(C292,TAG_HEAVY!$K$93:$M$134,3,FALSE),0)</f>
        <v>0</v>
      </c>
      <c r="I292" s="120">
        <f>IFERROR(VLOOKUP(C292,TAG_HEAVY!$O$93:$Q$134,3,FALSE),0)</f>
        <v>0</v>
      </c>
      <c r="J292" s="158">
        <f>IFERROR(VLOOKUP(C292,TAG_HEAVY!$S$93:$U$134,3,FALSE),0)</f>
        <v>0</v>
      </c>
      <c r="K292" s="158">
        <f>IFERROR(VLOOKUP(C292,TAG_HEAVY!$W$93:$Y$134,3,FALSE),0)</f>
        <v>0</v>
      </c>
      <c r="L292" s="99"/>
      <c r="M292" s="99"/>
      <c r="N292" s="99"/>
      <c r="O292" s="99"/>
    </row>
    <row r="293" spans="1:15" ht="15" customHeight="1">
      <c r="A293" s="94"/>
      <c r="B293" s="131">
        <f>TAG_HEAVY!B49</f>
        <v>0</v>
      </c>
      <c r="C293" s="94">
        <f>TAG_HEAVY!C49</f>
        <v>0</v>
      </c>
      <c r="D293" s="132">
        <f t="shared" si="8"/>
        <v>0</v>
      </c>
      <c r="E293" s="157">
        <f t="shared" si="9"/>
        <v>0</v>
      </c>
      <c r="F293" s="119">
        <f>IFERROR(VLOOKUP(C293,TAG_HEAVY!$C$93:$E$134,3,FALSE),0)</f>
        <v>0</v>
      </c>
      <c r="G293" s="119">
        <f>IFERROR(VLOOKUP(C293,TAG_HEAVY!$G$93:$I$134,3,FALSE),0)</f>
        <v>0</v>
      </c>
      <c r="H293" s="119">
        <f>IFERROR(VLOOKUP(C293,TAG_HEAVY!$K$93:$M$134,3,FALSE),0)</f>
        <v>0</v>
      </c>
      <c r="I293" s="120">
        <f>IFERROR(VLOOKUP(C293,TAG_HEAVY!$O$93:$Q$134,3,FALSE),0)</f>
        <v>0</v>
      </c>
      <c r="J293" s="158">
        <f>IFERROR(VLOOKUP(C293,TAG_HEAVY!$S$93:$U$134,3,FALSE),0)</f>
        <v>0</v>
      </c>
      <c r="K293" s="158">
        <f>IFERROR(VLOOKUP(C293,TAG_HEAVY!$W$93:$Y$134,3,FALSE),0)</f>
        <v>0</v>
      </c>
      <c r="L293" s="99"/>
      <c r="M293" s="99"/>
      <c r="N293" s="99"/>
      <c r="O293" s="99"/>
    </row>
    <row r="294" spans="1:15" ht="15" customHeight="1">
      <c r="A294" s="94"/>
      <c r="B294" s="131">
        <f>TAG_HEAVY!B50</f>
        <v>0</v>
      </c>
      <c r="C294" s="94">
        <f>TAG_HEAVY!C50</f>
        <v>0</v>
      </c>
      <c r="D294" s="132">
        <f t="shared" si="8"/>
        <v>0</v>
      </c>
      <c r="E294" s="157">
        <f t="shared" si="9"/>
        <v>0</v>
      </c>
      <c r="F294" s="119">
        <f>IFERROR(VLOOKUP(C294,TAG_HEAVY!$C$93:$E$134,3,FALSE),0)</f>
        <v>0</v>
      </c>
      <c r="G294" s="119">
        <f>IFERROR(VLOOKUP(C294,TAG_HEAVY!$G$93:$I$134,3,FALSE),0)</f>
        <v>0</v>
      </c>
      <c r="H294" s="119">
        <f>IFERROR(VLOOKUP(C294,TAG_HEAVY!$K$93:$M$134,3,FALSE),0)</f>
        <v>0</v>
      </c>
      <c r="I294" s="120">
        <f>IFERROR(VLOOKUP(C294,TAG_HEAVY!$O$93:$Q$134,3,FALSE),0)</f>
        <v>0</v>
      </c>
      <c r="J294" s="158">
        <f>IFERROR(VLOOKUP(C294,TAG_HEAVY!$S$93:$U$134,3,FALSE),0)</f>
        <v>0</v>
      </c>
      <c r="K294" s="158">
        <f>IFERROR(VLOOKUP(C294,TAG_HEAVY!$W$93:$Y$134,3,FALSE),0)</f>
        <v>0</v>
      </c>
      <c r="L294" s="99"/>
      <c r="M294" s="99"/>
      <c r="N294" s="99"/>
      <c r="O294" s="99"/>
    </row>
    <row r="295" spans="1:15" ht="15" customHeight="1">
      <c r="A295" s="94"/>
      <c r="B295" s="131">
        <f>TAG_HEAVY!B51</f>
        <v>0</v>
      </c>
      <c r="C295" s="94">
        <f>TAG_HEAVY!C51</f>
        <v>0</v>
      </c>
      <c r="D295" s="132">
        <f t="shared" si="8"/>
        <v>0</v>
      </c>
      <c r="E295" s="157">
        <f t="shared" si="9"/>
        <v>0</v>
      </c>
      <c r="F295" s="119">
        <f>IFERROR(VLOOKUP(C295,TAG_HEAVY!$C$93:$E$134,3,FALSE),0)</f>
        <v>0</v>
      </c>
      <c r="G295" s="119">
        <f>IFERROR(VLOOKUP(C295,TAG_HEAVY!$G$93:$I$134,3,FALSE),0)</f>
        <v>0</v>
      </c>
      <c r="H295" s="119">
        <f>IFERROR(VLOOKUP(C295,TAG_HEAVY!$K$93:$M$134,3,FALSE),0)</f>
        <v>0</v>
      </c>
      <c r="I295" s="120">
        <f>IFERROR(VLOOKUP(C295,TAG_HEAVY!$O$93:$Q$134,3,FALSE),0)</f>
        <v>0</v>
      </c>
      <c r="J295" s="158">
        <f>IFERROR(VLOOKUP(C295,TAG_HEAVY!$S$93:$U$134,3,FALSE),0)</f>
        <v>0</v>
      </c>
      <c r="K295" s="158">
        <f>IFERROR(VLOOKUP(C295,TAG_HEAVY!$W$93:$Y$134,3,FALSE),0)</f>
        <v>0</v>
      </c>
      <c r="L295" s="99"/>
      <c r="M295" s="99"/>
      <c r="N295" s="99"/>
      <c r="O295" s="99"/>
    </row>
    <row r="296" spans="1:15" ht="15" customHeight="1">
      <c r="A296" s="94"/>
      <c r="B296" s="131">
        <f>TAG_HEAVY!B52</f>
        <v>0</v>
      </c>
      <c r="C296" s="94">
        <f>TAG_HEAVY!C52</f>
        <v>0</v>
      </c>
      <c r="D296" s="132">
        <f t="shared" si="8"/>
        <v>0</v>
      </c>
      <c r="E296" s="157">
        <f t="shared" si="9"/>
        <v>0</v>
      </c>
      <c r="F296" s="119">
        <f>IFERROR(VLOOKUP(C296,TAG_HEAVY!$C$93:$E$134,3,FALSE),0)</f>
        <v>0</v>
      </c>
      <c r="G296" s="119">
        <f>IFERROR(VLOOKUP(C296,TAG_HEAVY!$G$93:$I$134,3,FALSE),0)</f>
        <v>0</v>
      </c>
      <c r="H296" s="119">
        <f>IFERROR(VLOOKUP(C296,TAG_HEAVY!$K$93:$M$134,3,FALSE),0)</f>
        <v>0</v>
      </c>
      <c r="I296" s="120">
        <f>IFERROR(VLOOKUP(C296,TAG_HEAVY!$O$93:$Q$134,3,FALSE),0)</f>
        <v>0</v>
      </c>
      <c r="J296" s="158">
        <f>IFERROR(VLOOKUP(C296,TAG_HEAVY!$S$93:$U$134,3,FALSE),0)</f>
        <v>0</v>
      </c>
      <c r="K296" s="158">
        <f>IFERROR(VLOOKUP(C296,TAG_HEAVY!$W$93:$Y$134,3,FALSE),0)</f>
        <v>0</v>
      </c>
      <c r="L296" s="99"/>
      <c r="M296" s="99"/>
      <c r="N296" s="99"/>
      <c r="O296" s="99"/>
    </row>
    <row r="297" spans="1:15" ht="15" customHeight="1">
      <c r="A297" s="94"/>
      <c r="B297" s="131">
        <f>TAG_HEAVY!B53</f>
        <v>0</v>
      </c>
      <c r="C297" s="94">
        <f>TAG_HEAVY!C53</f>
        <v>0</v>
      </c>
      <c r="D297" s="132">
        <f t="shared" si="8"/>
        <v>0</v>
      </c>
      <c r="E297" s="157">
        <f t="shared" si="9"/>
        <v>0</v>
      </c>
      <c r="F297" s="119">
        <f>IFERROR(VLOOKUP(C297,TAG_HEAVY!$C$93:$E$134,3,FALSE),0)</f>
        <v>0</v>
      </c>
      <c r="G297" s="119">
        <f>IFERROR(VLOOKUP(C297,TAG_HEAVY!$G$93:$I$134,3,FALSE),0)</f>
        <v>0</v>
      </c>
      <c r="H297" s="119">
        <f>IFERROR(VLOOKUP(C297,TAG_HEAVY!$K$93:$M$134,3,FALSE),0)</f>
        <v>0</v>
      </c>
      <c r="I297" s="120">
        <f>IFERROR(VLOOKUP(C297,TAG_HEAVY!$O$93:$Q$134,3,FALSE),0)</f>
        <v>0</v>
      </c>
      <c r="J297" s="158">
        <f>IFERROR(VLOOKUP(C297,TAG_HEAVY!$S$93:$U$134,3,FALSE),0)</f>
        <v>0</v>
      </c>
      <c r="K297" s="158">
        <f>IFERROR(VLOOKUP(C297,TAG_HEAVY!$W$93:$Y$134,3,FALSE),0)</f>
        <v>0</v>
      </c>
      <c r="L297" s="99"/>
      <c r="M297" s="99"/>
      <c r="N297" s="99"/>
      <c r="O297" s="99"/>
    </row>
    <row r="298" spans="1:15" ht="15" customHeight="1">
      <c r="A298" s="94"/>
      <c r="B298" s="131">
        <f>TAG_HEAVY!B54</f>
        <v>0</v>
      </c>
      <c r="C298" s="94">
        <f>TAG_HEAVY!C54</f>
        <v>0</v>
      </c>
      <c r="D298" s="132">
        <f t="shared" si="8"/>
        <v>0</v>
      </c>
      <c r="E298" s="157">
        <f t="shared" si="9"/>
        <v>0</v>
      </c>
      <c r="F298" s="119">
        <f>IFERROR(VLOOKUP(C298,TAG_HEAVY!$C$93:$E$134,3,FALSE),0)</f>
        <v>0</v>
      </c>
      <c r="G298" s="119">
        <f>IFERROR(VLOOKUP(C298,TAG_HEAVY!$G$93:$I$134,3,FALSE),0)</f>
        <v>0</v>
      </c>
      <c r="H298" s="119">
        <f>IFERROR(VLOOKUP(C298,TAG_HEAVY!$K$93:$M$134,3,FALSE),0)</f>
        <v>0</v>
      </c>
      <c r="I298" s="120">
        <f>IFERROR(VLOOKUP(C298,TAG_HEAVY!$O$93:$Q$134,3,FALSE),0)</f>
        <v>0</v>
      </c>
      <c r="J298" s="158">
        <f>IFERROR(VLOOKUP(C298,TAG_HEAVY!$S$93:$U$134,3,FALSE),0)</f>
        <v>0</v>
      </c>
      <c r="K298" s="158">
        <f>IFERROR(VLOOKUP(C298,TAG_HEAVY!$W$93:$Y$134,3,FALSE),0)</f>
        <v>0</v>
      </c>
      <c r="L298" s="99"/>
      <c r="M298" s="99"/>
      <c r="N298" s="99"/>
      <c r="O298" s="99"/>
    </row>
    <row r="299" spans="1:15" ht="15" customHeight="1">
      <c r="A299" s="94"/>
      <c r="B299" s="131">
        <f>TAG_HEAVY!B55</f>
        <v>0</v>
      </c>
      <c r="C299" s="94">
        <f>TAG_HEAVY!C55</f>
        <v>0</v>
      </c>
      <c r="D299" s="132">
        <f t="shared" si="8"/>
        <v>0</v>
      </c>
      <c r="E299" s="157">
        <f t="shared" si="9"/>
        <v>0</v>
      </c>
      <c r="F299" s="119">
        <f>IFERROR(VLOOKUP(C299,TAG_HEAVY!$C$93:$E$134,3,FALSE),0)</f>
        <v>0</v>
      </c>
      <c r="G299" s="119">
        <f>IFERROR(VLOOKUP(C299,TAG_HEAVY!$G$93:$I$134,3,FALSE),0)</f>
        <v>0</v>
      </c>
      <c r="H299" s="119">
        <f>IFERROR(VLOOKUP(C299,TAG_HEAVY!$K$93:$M$134,3,FALSE),0)</f>
        <v>0</v>
      </c>
      <c r="I299" s="120">
        <f>IFERROR(VLOOKUP(C299,TAG_HEAVY!$O$93:$Q$134,3,FALSE),0)</f>
        <v>0</v>
      </c>
      <c r="J299" s="158">
        <f>IFERROR(VLOOKUP(C299,TAG_HEAVY!$S$93:$U$134,3,FALSE),0)</f>
        <v>0</v>
      </c>
      <c r="K299" s="158">
        <f>IFERROR(VLOOKUP(C299,TAG_HEAVY!$W$93:$Y$134,3,FALSE),0)</f>
        <v>0</v>
      </c>
      <c r="L299" s="99"/>
      <c r="M299" s="99"/>
      <c r="N299" s="99"/>
      <c r="O299" s="99"/>
    </row>
    <row r="300" spans="1:15" ht="15" customHeight="1">
      <c r="A300" s="94"/>
      <c r="B300" s="131">
        <f>TAG_HEAVY!B56</f>
        <v>0</v>
      </c>
      <c r="C300" s="94">
        <f>TAG_HEAVY!C56</f>
        <v>0</v>
      </c>
      <c r="D300" s="132">
        <f t="shared" si="8"/>
        <v>0</v>
      </c>
      <c r="E300" s="157">
        <f t="shared" si="9"/>
        <v>0</v>
      </c>
      <c r="F300" s="119">
        <f>IFERROR(VLOOKUP(C300,TAG_HEAVY!$C$93:$E$134,3,FALSE),0)</f>
        <v>0</v>
      </c>
      <c r="G300" s="119">
        <f>IFERROR(VLOOKUP(C300,TAG_HEAVY!$G$93:$I$134,3,FALSE),0)</f>
        <v>0</v>
      </c>
      <c r="H300" s="119">
        <f>IFERROR(VLOOKUP(C300,TAG_HEAVY!$K$93:$M$134,3,FALSE),0)</f>
        <v>0</v>
      </c>
      <c r="I300" s="120">
        <f>IFERROR(VLOOKUP(C300,TAG_HEAVY!$O$93:$Q$134,3,FALSE),0)</f>
        <v>0</v>
      </c>
      <c r="J300" s="158">
        <f>IFERROR(VLOOKUP(C300,TAG_HEAVY!$S$93:$U$134,3,FALSE),0)</f>
        <v>0</v>
      </c>
      <c r="K300" s="158">
        <f>IFERROR(VLOOKUP(C300,TAG_HEAVY!$W$93:$Y$134,3,FALSE),0)</f>
        <v>0</v>
      </c>
      <c r="L300" s="99"/>
      <c r="M300" s="99"/>
      <c r="N300" s="99"/>
      <c r="O300" s="99"/>
    </row>
    <row r="301" spans="1:15" ht="15" customHeight="1">
      <c r="A301" s="94"/>
      <c r="B301" s="131">
        <f>TAG_HEAVY!B57</f>
        <v>0</v>
      </c>
      <c r="C301" s="94">
        <f>TAG_HEAVY!C57</f>
        <v>0</v>
      </c>
      <c r="D301" s="132">
        <f t="shared" si="8"/>
        <v>0</v>
      </c>
      <c r="E301" s="157">
        <f t="shared" si="9"/>
        <v>0</v>
      </c>
      <c r="F301" s="119">
        <f>IFERROR(VLOOKUP(C301,TAG_HEAVY!$C$93:$E$134,3,FALSE),0)</f>
        <v>0</v>
      </c>
      <c r="G301" s="119">
        <f>IFERROR(VLOOKUP(C301,TAG_HEAVY!$G$93:$I$134,3,FALSE),0)</f>
        <v>0</v>
      </c>
      <c r="H301" s="119">
        <f>IFERROR(VLOOKUP(C301,TAG_HEAVY!$K$93:$M$134,3,FALSE),0)</f>
        <v>0</v>
      </c>
      <c r="I301" s="120">
        <f>IFERROR(VLOOKUP(C301,TAG_HEAVY!$O$93:$Q$134,3,FALSE),0)</f>
        <v>0</v>
      </c>
      <c r="J301" s="158">
        <f>IFERROR(VLOOKUP(C301,TAG_HEAVY!$S$93:$U$134,3,FALSE),0)</f>
        <v>0</v>
      </c>
      <c r="K301" s="158">
        <f>IFERROR(VLOOKUP(C301,TAG_HEAVY!$W$93:$Y$134,3,FALSE),0)</f>
        <v>0</v>
      </c>
      <c r="L301" s="99"/>
      <c r="M301" s="99"/>
      <c r="N301" s="99"/>
      <c r="O301" s="99"/>
    </row>
    <row r="302" spans="1:15" ht="15" customHeight="1">
      <c r="A302" s="94"/>
      <c r="B302" s="131">
        <f>TAG_HEAVY!B58</f>
        <v>0</v>
      </c>
      <c r="C302" s="94">
        <f>TAG_HEAVY!C58</f>
        <v>0</v>
      </c>
      <c r="D302" s="132">
        <f t="shared" si="8"/>
        <v>0</v>
      </c>
      <c r="E302" s="157">
        <f t="shared" si="9"/>
        <v>0</v>
      </c>
      <c r="F302" s="119">
        <f>IFERROR(VLOOKUP(C302,TAG_HEAVY!$C$93:$E$134,3,FALSE),0)</f>
        <v>0</v>
      </c>
      <c r="G302" s="119">
        <f>IFERROR(VLOOKUP(C302,TAG_HEAVY!$G$93:$I$134,3,FALSE),0)</f>
        <v>0</v>
      </c>
      <c r="H302" s="119">
        <f>IFERROR(VLOOKUP(C302,TAG_HEAVY!$K$93:$M$134,3,FALSE),0)</f>
        <v>0</v>
      </c>
      <c r="I302" s="120">
        <f>IFERROR(VLOOKUP(C302,TAG_HEAVY!$O$93:$Q$134,3,FALSE),0)</f>
        <v>0</v>
      </c>
      <c r="J302" s="158">
        <f>IFERROR(VLOOKUP(C302,TAG_HEAVY!$S$93:$U$134,3,FALSE),0)</f>
        <v>0</v>
      </c>
      <c r="K302" s="158">
        <f>IFERROR(VLOOKUP(C302,TAG_HEAVY!$W$93:$Y$134,3,FALSE),0)</f>
        <v>0</v>
      </c>
      <c r="L302" s="99"/>
      <c r="M302" s="99"/>
      <c r="N302" s="99"/>
      <c r="O302" s="99"/>
    </row>
    <row r="303" spans="1:15" ht="15" customHeight="1">
      <c r="A303" s="94"/>
      <c r="B303" s="131">
        <f>TAG_HEAVY!B59</f>
        <v>0</v>
      </c>
      <c r="C303" s="94">
        <f>TAG_HEAVY!C59</f>
        <v>0</v>
      </c>
      <c r="D303" s="132">
        <f t="shared" si="8"/>
        <v>0</v>
      </c>
      <c r="E303" s="157">
        <f t="shared" si="9"/>
        <v>0</v>
      </c>
      <c r="F303" s="119">
        <f>IFERROR(VLOOKUP(C303,TAG_HEAVY!$C$93:$E$134,3,FALSE),0)</f>
        <v>0</v>
      </c>
      <c r="G303" s="119">
        <f>IFERROR(VLOOKUP(C303,TAG_HEAVY!$G$93:$I$134,3,FALSE),0)</f>
        <v>0</v>
      </c>
      <c r="H303" s="119">
        <f>IFERROR(VLOOKUP(C303,TAG_HEAVY!$K$93:$M$134,3,FALSE),0)</f>
        <v>0</v>
      </c>
      <c r="I303" s="120">
        <f>IFERROR(VLOOKUP(C303,TAG_HEAVY!$O$93:$Q$134,3,FALSE),0)</f>
        <v>0</v>
      </c>
      <c r="J303" s="158">
        <f>IFERROR(VLOOKUP(C303,TAG_HEAVY!$S$93:$U$134,3,FALSE),0)</f>
        <v>0</v>
      </c>
      <c r="K303" s="158">
        <f>IFERROR(VLOOKUP(C303,TAG_HEAVY!$W$93:$Y$134,3,FALSE),0)</f>
        <v>0</v>
      </c>
      <c r="L303" s="99"/>
      <c r="M303" s="99"/>
      <c r="N303" s="99"/>
      <c r="O303" s="99"/>
    </row>
    <row r="304" spans="1:15" ht="15" customHeight="1">
      <c r="A304" s="94"/>
      <c r="B304" s="131">
        <f>TAG_HEAVY!B60</f>
        <v>0</v>
      </c>
      <c r="C304" s="94">
        <f>TAG_HEAVY!C60</f>
        <v>0</v>
      </c>
      <c r="D304" s="132">
        <f t="shared" si="8"/>
        <v>0</v>
      </c>
      <c r="E304" s="157">
        <f t="shared" si="9"/>
        <v>0</v>
      </c>
      <c r="F304" s="119">
        <f>IFERROR(VLOOKUP(C304,TAG_HEAVY!$C$93:$E$134,3,FALSE),0)</f>
        <v>0</v>
      </c>
      <c r="G304" s="119">
        <f>IFERROR(VLOOKUP(C304,TAG_HEAVY!$G$93:$I$134,3,FALSE),0)</f>
        <v>0</v>
      </c>
      <c r="H304" s="119">
        <f>IFERROR(VLOOKUP(C304,TAG_HEAVY!$K$93:$M$134,3,FALSE),0)</f>
        <v>0</v>
      </c>
      <c r="I304" s="120">
        <f>IFERROR(VLOOKUP(C304,TAG_HEAVY!$O$93:$Q$134,3,FALSE),0)</f>
        <v>0</v>
      </c>
      <c r="J304" s="158">
        <f>IFERROR(VLOOKUP(C304,TAG_HEAVY!$S$93:$U$134,3,FALSE),0)</f>
        <v>0</v>
      </c>
      <c r="K304" s="158">
        <f>IFERROR(VLOOKUP(C304,TAG_HEAVY!$W$93:$Y$134,3,FALSE),0)</f>
        <v>0</v>
      </c>
      <c r="L304" s="99"/>
      <c r="M304" s="99"/>
      <c r="N304" s="99"/>
      <c r="O304" s="99"/>
    </row>
    <row r="305" spans="1:15" ht="15" customHeight="1">
      <c r="A305" s="94"/>
      <c r="B305" s="131">
        <f>TAG_HEAVY!B61</f>
        <v>0</v>
      </c>
      <c r="C305" s="94">
        <f>TAG_HEAVY!C61</f>
        <v>0</v>
      </c>
      <c r="D305" s="132">
        <f t="shared" si="8"/>
        <v>0</v>
      </c>
      <c r="E305" s="157">
        <f t="shared" si="9"/>
        <v>0</v>
      </c>
      <c r="F305" s="119">
        <f>IFERROR(VLOOKUP(C305,TAG_HEAVY!$C$93:$E$134,3,FALSE),0)</f>
        <v>0</v>
      </c>
      <c r="G305" s="119">
        <f>IFERROR(VLOOKUP(C305,TAG_HEAVY!$G$93:$I$134,3,FALSE),0)</f>
        <v>0</v>
      </c>
      <c r="H305" s="119">
        <f>IFERROR(VLOOKUP(C305,TAG_HEAVY!$K$93:$M$134,3,FALSE),0)</f>
        <v>0</v>
      </c>
      <c r="I305" s="120">
        <f>IFERROR(VLOOKUP(C305,TAG_HEAVY!$O$93:$Q$134,3,FALSE),0)</f>
        <v>0</v>
      </c>
      <c r="J305" s="158">
        <f>IFERROR(VLOOKUP(C305,TAG_HEAVY!$S$93:$U$134,3,FALSE),0)</f>
        <v>0</v>
      </c>
      <c r="K305" s="158">
        <f>IFERROR(VLOOKUP(C305,TAG_HEAVY!$W$93:$Y$134,3,FALSE),0)</f>
        <v>0</v>
      </c>
      <c r="L305" s="99"/>
      <c r="M305" s="99"/>
      <c r="N305" s="99"/>
      <c r="O305" s="99"/>
    </row>
    <row r="306" spans="1:15" ht="15" customHeight="1">
      <c r="A306" s="94"/>
      <c r="B306" s="131">
        <f>TAG_HEAVY!B62</f>
        <v>0</v>
      </c>
      <c r="C306" s="94">
        <f>TAG_HEAVY!C62</f>
        <v>0</v>
      </c>
      <c r="D306" s="132">
        <f t="shared" si="8"/>
        <v>0</v>
      </c>
      <c r="E306" s="157">
        <f t="shared" si="9"/>
        <v>0</v>
      </c>
      <c r="F306" s="119">
        <f>IFERROR(VLOOKUP(C306,TAG_HEAVY!$C$93:$E$134,3,FALSE),0)</f>
        <v>0</v>
      </c>
      <c r="G306" s="119">
        <f>IFERROR(VLOOKUP(C306,TAG_HEAVY!$G$93:$I$134,3,FALSE),0)</f>
        <v>0</v>
      </c>
      <c r="H306" s="119">
        <f>IFERROR(VLOOKUP(C306,TAG_HEAVY!$K$93:$M$134,3,FALSE),0)</f>
        <v>0</v>
      </c>
      <c r="I306" s="120">
        <f>IFERROR(VLOOKUP(C306,TAG_HEAVY!$O$93:$Q$134,3,FALSE),0)</f>
        <v>0</v>
      </c>
      <c r="J306" s="158">
        <f>IFERROR(VLOOKUP(C306,TAG_HEAVY!$S$93:$U$134,3,FALSE),0)</f>
        <v>0</v>
      </c>
      <c r="K306" s="158">
        <f>IFERROR(VLOOKUP(C306,TAG_HEAVY!$W$93:$Y$134,3,FALSE),0)</f>
        <v>0</v>
      </c>
      <c r="L306" s="99"/>
      <c r="M306" s="99"/>
      <c r="N306" s="99"/>
      <c r="O306" s="99"/>
    </row>
    <row r="307" spans="1:15" ht="15" customHeight="1">
      <c r="A307" s="94"/>
      <c r="B307" s="131">
        <f>TAG_HEAVY!B63</f>
        <v>0</v>
      </c>
      <c r="C307" s="94">
        <f>TAG_HEAVY!C63</f>
        <v>0</v>
      </c>
      <c r="D307" s="132">
        <f t="shared" si="8"/>
        <v>0</v>
      </c>
      <c r="E307" s="157">
        <f t="shared" si="9"/>
        <v>0</v>
      </c>
      <c r="F307" s="119">
        <f>IFERROR(VLOOKUP(C307,TAG_HEAVY!$C$93:$E$134,3,FALSE),0)</f>
        <v>0</v>
      </c>
      <c r="G307" s="119">
        <f>IFERROR(VLOOKUP(C307,TAG_HEAVY!$G$93:$I$134,3,FALSE),0)</f>
        <v>0</v>
      </c>
      <c r="H307" s="119">
        <f>IFERROR(VLOOKUP(C307,TAG_HEAVY!$K$93:$M$134,3,FALSE),0)</f>
        <v>0</v>
      </c>
      <c r="I307" s="120">
        <f>IFERROR(VLOOKUP(C307,TAG_HEAVY!$O$93:$Q$134,3,FALSE),0)</f>
        <v>0</v>
      </c>
      <c r="J307" s="158">
        <f>IFERROR(VLOOKUP(C307,TAG_HEAVY!$S$93:$U$134,3,FALSE),0)</f>
        <v>0</v>
      </c>
      <c r="K307" s="158">
        <f>IFERROR(VLOOKUP(C307,TAG_HEAVY!$W$93:$Y$134,3,FALSE),0)</f>
        <v>0</v>
      </c>
      <c r="L307" s="99"/>
      <c r="M307" s="99"/>
      <c r="N307" s="99"/>
      <c r="O307" s="99"/>
    </row>
    <row r="308" spans="1:15" ht="15" customHeight="1">
      <c r="A308" s="94"/>
      <c r="B308" s="131">
        <f>TAG_HEAVY!B64</f>
        <v>0</v>
      </c>
      <c r="C308" s="94">
        <f>TAG_HEAVY!C64</f>
        <v>0</v>
      </c>
      <c r="D308" s="132">
        <f t="shared" si="8"/>
        <v>0</v>
      </c>
      <c r="E308" s="157">
        <f t="shared" si="9"/>
        <v>0</v>
      </c>
      <c r="F308" s="119">
        <f>IFERROR(VLOOKUP(C308,TAG_HEAVY!$C$93:$E$134,3,FALSE),0)</f>
        <v>0</v>
      </c>
      <c r="G308" s="119">
        <f>IFERROR(VLOOKUP(C308,TAG_HEAVY!$G$93:$I$134,3,FALSE),0)</f>
        <v>0</v>
      </c>
      <c r="H308" s="119">
        <f>IFERROR(VLOOKUP(C308,TAG_HEAVY!$K$93:$M$134,3,FALSE),0)</f>
        <v>0</v>
      </c>
      <c r="I308" s="120">
        <f>IFERROR(VLOOKUP(C308,TAG_HEAVY!$O$93:$Q$134,3,FALSE),0)</f>
        <v>0</v>
      </c>
      <c r="J308" s="158">
        <f>IFERROR(VLOOKUP(C308,TAG_HEAVY!$S$93:$U$134,3,FALSE),0)</f>
        <v>0</v>
      </c>
      <c r="K308" s="158">
        <f>IFERROR(VLOOKUP(C308,TAG_HEAVY!$W$93:$Y$134,3,FALSE),0)</f>
        <v>0</v>
      </c>
      <c r="L308" s="99"/>
      <c r="M308" s="99"/>
      <c r="N308" s="99"/>
      <c r="O308" s="99"/>
    </row>
    <row r="309" spans="1:15" ht="15" customHeight="1">
      <c r="A309" s="94"/>
      <c r="B309" s="131">
        <f>TAG_HEAVY!B65</f>
        <v>0</v>
      </c>
      <c r="C309" s="94">
        <f>TAG_HEAVY!C65</f>
        <v>0</v>
      </c>
      <c r="D309" s="132">
        <f t="shared" si="8"/>
        <v>0</v>
      </c>
      <c r="E309" s="157">
        <f t="shared" si="9"/>
        <v>0</v>
      </c>
      <c r="F309" s="119">
        <f>IFERROR(VLOOKUP(C309,TAG_HEAVY!$C$93:$E$134,3,FALSE),0)</f>
        <v>0</v>
      </c>
      <c r="G309" s="119">
        <f>IFERROR(VLOOKUP(C309,TAG_HEAVY!$G$93:$I$134,3,FALSE),0)</f>
        <v>0</v>
      </c>
      <c r="H309" s="119">
        <f>IFERROR(VLOOKUP(C309,TAG_HEAVY!$K$93:$M$134,3,FALSE),0)</f>
        <v>0</v>
      </c>
      <c r="I309" s="120">
        <f>IFERROR(VLOOKUP(C309,TAG_HEAVY!$O$93:$Q$134,3,FALSE),0)</f>
        <v>0</v>
      </c>
      <c r="J309" s="158">
        <f>IFERROR(VLOOKUP(C309,TAG_HEAVY!$S$93:$U$134,3,FALSE),0)</f>
        <v>0</v>
      </c>
      <c r="K309" s="158">
        <f>IFERROR(VLOOKUP(C309,TAG_HEAVY!$W$93:$Y$134,3,FALSE),0)</f>
        <v>0</v>
      </c>
      <c r="L309" s="99"/>
      <c r="M309" s="99"/>
      <c r="N309" s="99"/>
      <c r="O309" s="99"/>
    </row>
    <row r="310" spans="1:15" ht="15" customHeight="1"/>
    <row r="311" spans="1:15" ht="15" customHeight="1"/>
    <row r="312" spans="1:15" ht="15" customHeight="1"/>
    <row r="313" spans="1:15" ht="15" customHeight="1"/>
    <row r="314" spans="1:15" ht="15" customHeight="1"/>
    <row r="315" spans="1:15" ht="15" customHeight="1"/>
    <row r="316" spans="1:15" ht="15" customHeight="1"/>
    <row r="317" spans="1:15" ht="15" customHeight="1"/>
    <row r="318" spans="1:15" ht="15" customHeight="1"/>
    <row r="319" spans="1:15" ht="15" customHeight="1"/>
    <row r="320" spans="1:15"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sheetData>
  <autoFilter ref="A5:K309"/>
  <mergeCells count="2">
    <mergeCell ref="F2:G2"/>
    <mergeCell ref="B2:D2"/>
  </mergeCells>
  <phoneticPr fontId="0" type="noConversion"/>
  <pageMargins left="0.39370078740157483" right="0.35433070866141736" top="0.17" bottom="0.32" header="0.15" footer="0.27"/>
  <pageSetup paperSize="9" scale="41" fitToHeight="2" orientation="landscape" horizontalDpi="4294967294" r:id="rId1"/>
  <headerFooter alignWithMargins="0"/>
</worksheet>
</file>

<file path=xl/worksheets/sheet21.xml><?xml version="1.0" encoding="utf-8"?>
<worksheet xmlns="http://schemas.openxmlformats.org/spreadsheetml/2006/main" xmlns:r="http://schemas.openxmlformats.org/officeDocument/2006/relationships">
  <dimension ref="A2:N41"/>
  <sheetViews>
    <sheetView workbookViewId="0">
      <selection activeCell="E5" sqref="E5"/>
    </sheetView>
  </sheetViews>
  <sheetFormatPr defaultColWidth="8.85546875" defaultRowHeight="12.75"/>
  <cols>
    <col min="1" max="1" width="15.5703125" style="5" customWidth="1"/>
    <col min="2" max="2" width="20.5703125" style="5" customWidth="1"/>
    <col min="3" max="3" width="22.85546875" style="5" customWidth="1"/>
    <col min="4" max="4" width="20.5703125" style="5" customWidth="1"/>
    <col min="5" max="44" width="12.5703125" style="5" customWidth="1"/>
    <col min="45" max="16384" width="8.85546875" style="5"/>
  </cols>
  <sheetData>
    <row r="2" spans="1:14">
      <c r="B2" s="34" t="s">
        <v>6</v>
      </c>
      <c r="C2" s="252" t="s">
        <v>25</v>
      </c>
      <c r="D2" s="252"/>
      <c r="F2" s="8"/>
      <c r="N2" s="5" t="s">
        <v>29</v>
      </c>
    </row>
    <row r="4" spans="1:14" ht="13.5" thickBot="1">
      <c r="A4" s="10"/>
      <c r="B4" s="7"/>
      <c r="C4" s="7"/>
      <c r="D4" s="7"/>
    </row>
    <row r="5" spans="1:14" s="33" customFormat="1" ht="13.5" thickBot="1">
      <c r="A5" s="30" t="s">
        <v>9</v>
      </c>
      <c r="B5" s="31" t="s">
        <v>8</v>
      </c>
      <c r="C5" s="31" t="s">
        <v>10</v>
      </c>
      <c r="D5" s="32" t="s">
        <v>5</v>
      </c>
      <c r="E5" s="30" t="s">
        <v>17</v>
      </c>
      <c r="F5" s="31" t="s">
        <v>0</v>
      </c>
      <c r="G5" s="31" t="s">
        <v>1</v>
      </c>
      <c r="H5" s="31" t="s">
        <v>2</v>
      </c>
      <c r="I5" s="31" t="s">
        <v>3</v>
      </c>
      <c r="J5" s="31" t="s">
        <v>4</v>
      </c>
      <c r="K5" s="31" t="s">
        <v>18</v>
      </c>
      <c r="L5" s="31" t="s">
        <v>19</v>
      </c>
      <c r="M5" s="31" t="s">
        <v>20</v>
      </c>
      <c r="N5" s="32" t="s">
        <v>21</v>
      </c>
    </row>
    <row r="6" spans="1:14">
      <c r="A6" s="43"/>
      <c r="B6" s="18"/>
      <c r="C6" s="21"/>
      <c r="D6" s="19">
        <f>E6+F6+G6+H6+I6+J6+K6+L6+M6+N6</f>
        <v>0</v>
      </c>
      <c r="E6" s="22"/>
      <c r="F6" s="39"/>
      <c r="G6" s="40"/>
      <c r="H6" s="40"/>
      <c r="I6" s="20"/>
      <c r="J6" s="20"/>
      <c r="K6" s="20"/>
      <c r="L6" s="20"/>
      <c r="M6" s="20"/>
      <c r="N6" s="23"/>
    </row>
    <row r="7" spans="1:14">
      <c r="A7" s="44"/>
      <c r="B7" s="11"/>
      <c r="C7" s="13"/>
      <c r="D7" s="19">
        <f t="shared" ref="D7:D13" si="0">E7+F7+G7+H7+I7+J7+K7+L7+M7+N7</f>
        <v>0</v>
      </c>
      <c r="E7" s="24"/>
      <c r="F7" s="38"/>
      <c r="G7" s="41"/>
      <c r="H7" s="41"/>
      <c r="I7" s="12"/>
      <c r="J7" s="12"/>
      <c r="K7" s="12"/>
      <c r="L7" s="12"/>
      <c r="M7" s="12"/>
      <c r="N7" s="25"/>
    </row>
    <row r="8" spans="1:14">
      <c r="A8" s="44"/>
      <c r="B8" s="11"/>
      <c r="C8" s="13"/>
      <c r="D8" s="19">
        <f t="shared" si="0"/>
        <v>0</v>
      </c>
      <c r="E8" s="24"/>
      <c r="F8" s="38"/>
      <c r="G8" s="41"/>
      <c r="H8" s="41"/>
      <c r="I8" s="12"/>
      <c r="J8" s="12"/>
      <c r="K8" s="12"/>
      <c r="L8" s="12"/>
      <c r="M8" s="12"/>
      <c r="N8" s="25"/>
    </row>
    <row r="9" spans="1:14">
      <c r="A9" s="44"/>
      <c r="B9" s="11"/>
      <c r="C9" s="13"/>
      <c r="D9" s="19">
        <f t="shared" si="0"/>
        <v>0</v>
      </c>
      <c r="E9" s="24"/>
      <c r="F9" s="38"/>
      <c r="G9" s="41"/>
      <c r="H9" s="41"/>
      <c r="I9" s="12"/>
      <c r="J9" s="12"/>
      <c r="K9" s="12"/>
      <c r="L9" s="12"/>
      <c r="M9" s="12"/>
      <c r="N9" s="25"/>
    </row>
    <row r="10" spans="1:14">
      <c r="A10" s="44"/>
      <c r="B10" s="11"/>
      <c r="C10" s="13"/>
      <c r="D10" s="19">
        <f t="shared" si="0"/>
        <v>0</v>
      </c>
      <c r="E10" s="24"/>
      <c r="F10" s="38"/>
      <c r="G10" s="41"/>
      <c r="H10" s="41"/>
      <c r="I10" s="12"/>
      <c r="J10" s="12"/>
      <c r="K10" s="12"/>
      <c r="L10" s="12"/>
      <c r="M10" s="12"/>
      <c r="N10" s="25"/>
    </row>
    <row r="11" spans="1:14">
      <c r="A11" s="44"/>
      <c r="B11" s="11"/>
      <c r="C11" s="13"/>
      <c r="D11" s="19">
        <f t="shared" si="0"/>
        <v>0</v>
      </c>
      <c r="E11" s="24"/>
      <c r="F11" s="38"/>
      <c r="G11" s="41"/>
      <c r="H11" s="41"/>
      <c r="I11" s="12"/>
      <c r="J11" s="12"/>
      <c r="K11" s="12"/>
      <c r="L11" s="12"/>
      <c r="M11" s="12"/>
      <c r="N11" s="25"/>
    </row>
    <row r="12" spans="1:14">
      <c r="A12" s="44"/>
      <c r="B12" s="11"/>
      <c r="C12" s="13"/>
      <c r="D12" s="19">
        <f t="shared" si="0"/>
        <v>0</v>
      </c>
      <c r="E12" s="24"/>
      <c r="F12" s="38"/>
      <c r="G12" s="41"/>
      <c r="H12" s="41"/>
      <c r="I12" s="12"/>
      <c r="J12" s="12"/>
      <c r="K12" s="12"/>
      <c r="L12" s="12"/>
      <c r="M12" s="12"/>
      <c r="N12" s="25"/>
    </row>
    <row r="13" spans="1:14">
      <c r="A13" s="44"/>
      <c r="B13" s="11"/>
      <c r="C13" s="13"/>
      <c r="D13" s="19">
        <f t="shared" si="0"/>
        <v>0</v>
      </c>
      <c r="E13" s="24"/>
      <c r="F13" s="38"/>
      <c r="G13" s="41"/>
      <c r="H13" s="41"/>
      <c r="I13" s="12"/>
      <c r="J13" s="12"/>
      <c r="K13" s="12"/>
      <c r="L13" s="12"/>
      <c r="M13" s="12"/>
      <c r="N13" s="25"/>
    </row>
    <row r="14" spans="1:14">
      <c r="A14" s="44"/>
      <c r="B14" s="11"/>
      <c r="C14" s="13"/>
      <c r="D14" s="14"/>
      <c r="E14" s="24"/>
      <c r="F14" s="38"/>
      <c r="G14" s="41"/>
      <c r="H14" s="41"/>
      <c r="I14" s="12"/>
      <c r="J14" s="12"/>
      <c r="K14" s="12"/>
      <c r="L14" s="12"/>
      <c r="M14" s="12"/>
      <c r="N14" s="25"/>
    </row>
    <row r="15" spans="1:14">
      <c r="A15" s="44"/>
      <c r="B15" s="11"/>
      <c r="C15" s="13"/>
      <c r="D15" s="14"/>
      <c r="E15" s="24"/>
      <c r="F15" s="38"/>
      <c r="G15" s="41"/>
      <c r="H15" s="41"/>
      <c r="I15" s="12"/>
      <c r="J15" s="12"/>
      <c r="K15" s="12"/>
      <c r="L15" s="12"/>
      <c r="M15" s="12"/>
      <c r="N15" s="25"/>
    </row>
    <row r="16" spans="1:14">
      <c r="A16" s="44"/>
      <c r="B16" s="11"/>
      <c r="C16" s="13"/>
      <c r="D16" s="14"/>
      <c r="E16" s="24"/>
      <c r="F16" s="38"/>
      <c r="G16" s="41"/>
      <c r="H16" s="41"/>
      <c r="I16" s="12"/>
      <c r="J16" s="12"/>
      <c r="K16" s="12"/>
      <c r="L16" s="12"/>
      <c r="M16" s="12"/>
      <c r="N16" s="25"/>
    </row>
    <row r="17" spans="1:14">
      <c r="A17" s="44"/>
      <c r="B17" s="11"/>
      <c r="C17" s="13"/>
      <c r="D17" s="14"/>
      <c r="E17" s="24"/>
      <c r="F17" s="38"/>
      <c r="G17" s="41"/>
      <c r="H17" s="41"/>
      <c r="I17" s="12"/>
      <c r="J17" s="12"/>
      <c r="K17" s="12"/>
      <c r="L17" s="12"/>
      <c r="M17" s="12"/>
      <c r="N17" s="25"/>
    </row>
    <row r="18" spans="1:14">
      <c r="A18" s="44"/>
      <c r="B18" s="11"/>
      <c r="C18" s="13"/>
      <c r="D18" s="14"/>
      <c r="E18" s="24"/>
      <c r="F18" s="38"/>
      <c r="G18" s="41"/>
      <c r="H18" s="41"/>
      <c r="I18" s="12"/>
      <c r="J18" s="12"/>
      <c r="K18" s="12"/>
      <c r="L18" s="12"/>
      <c r="M18" s="12"/>
      <c r="N18" s="25"/>
    </row>
    <row r="19" spans="1:14">
      <c r="A19" s="44"/>
      <c r="B19" s="11"/>
      <c r="C19" s="13"/>
      <c r="D19" s="14"/>
      <c r="E19" s="24"/>
      <c r="F19" s="38"/>
      <c r="G19" s="41"/>
      <c r="H19" s="41"/>
      <c r="I19" s="12"/>
      <c r="J19" s="12"/>
      <c r="K19" s="12"/>
      <c r="L19" s="12"/>
      <c r="M19" s="12"/>
      <c r="N19" s="25"/>
    </row>
    <row r="20" spans="1:14">
      <c r="A20" s="44"/>
      <c r="B20" s="11"/>
      <c r="C20" s="13"/>
      <c r="D20" s="14"/>
      <c r="E20" s="24"/>
      <c r="F20" s="38"/>
      <c r="G20" s="41"/>
      <c r="H20" s="41"/>
      <c r="I20" s="12"/>
      <c r="J20" s="12"/>
      <c r="K20" s="12"/>
      <c r="L20" s="12"/>
      <c r="M20" s="12"/>
      <c r="N20" s="25"/>
    </row>
    <row r="21" spans="1:14">
      <c r="A21" s="44"/>
      <c r="B21" s="11"/>
      <c r="C21" s="13"/>
      <c r="D21" s="14"/>
      <c r="E21" s="24"/>
      <c r="F21" s="38"/>
      <c r="G21" s="41"/>
      <c r="H21" s="41"/>
      <c r="I21" s="12"/>
      <c r="J21" s="12"/>
      <c r="K21" s="12"/>
      <c r="L21" s="12"/>
      <c r="M21" s="12"/>
      <c r="N21" s="25"/>
    </row>
    <row r="22" spans="1:14">
      <c r="A22" s="44"/>
      <c r="B22" s="11"/>
      <c r="C22" s="13"/>
      <c r="D22" s="14"/>
      <c r="E22" s="24"/>
      <c r="F22" s="41"/>
      <c r="G22" s="41"/>
      <c r="H22" s="41"/>
      <c r="I22" s="12"/>
      <c r="J22" s="12"/>
      <c r="K22" s="12"/>
      <c r="L22" s="12"/>
      <c r="M22" s="12"/>
      <c r="N22" s="26"/>
    </row>
    <row r="23" spans="1:14">
      <c r="A23" s="44"/>
      <c r="B23" s="11"/>
      <c r="C23" s="13"/>
      <c r="D23" s="14"/>
      <c r="E23" s="24"/>
      <c r="F23" s="41"/>
      <c r="G23" s="41"/>
      <c r="H23" s="41"/>
      <c r="I23" s="12"/>
      <c r="J23" s="12"/>
      <c r="K23" s="12"/>
      <c r="L23" s="12"/>
      <c r="M23" s="12"/>
      <c r="N23" s="26"/>
    </row>
    <row r="24" spans="1:14">
      <c r="A24" s="44"/>
      <c r="B24" s="11"/>
      <c r="C24" s="13"/>
      <c r="D24" s="14"/>
      <c r="E24" s="24"/>
      <c r="F24" s="41"/>
      <c r="G24" s="41"/>
      <c r="H24" s="41"/>
      <c r="I24" s="12"/>
      <c r="J24" s="12"/>
      <c r="K24" s="12"/>
      <c r="L24" s="12"/>
      <c r="M24" s="12"/>
      <c r="N24" s="26"/>
    </row>
    <row r="25" spans="1:14">
      <c r="A25" s="44"/>
      <c r="B25" s="11"/>
      <c r="C25" s="13"/>
      <c r="D25" s="14"/>
      <c r="E25" s="24"/>
      <c r="F25" s="41"/>
      <c r="G25" s="41"/>
      <c r="H25" s="41"/>
      <c r="I25" s="12"/>
      <c r="J25" s="12"/>
      <c r="K25" s="12"/>
      <c r="L25" s="12"/>
      <c r="M25" s="12"/>
      <c r="N25" s="26"/>
    </row>
    <row r="26" spans="1:14">
      <c r="A26" s="44"/>
      <c r="B26" s="11"/>
      <c r="C26" s="13"/>
      <c r="D26" s="14"/>
      <c r="E26" s="24"/>
      <c r="F26" s="41"/>
      <c r="G26" s="41"/>
      <c r="H26" s="41"/>
      <c r="I26" s="12"/>
      <c r="J26" s="12"/>
      <c r="K26" s="12"/>
      <c r="L26" s="12"/>
      <c r="M26" s="12"/>
      <c r="N26" s="26"/>
    </row>
    <row r="27" spans="1:14">
      <c r="A27" s="44"/>
      <c r="B27" s="11"/>
      <c r="C27" s="13"/>
      <c r="D27" s="14"/>
      <c r="E27" s="24"/>
      <c r="F27" s="41"/>
      <c r="G27" s="41"/>
      <c r="H27" s="41"/>
      <c r="I27" s="12"/>
      <c r="J27" s="12"/>
      <c r="K27" s="12"/>
      <c r="L27" s="12"/>
      <c r="M27" s="12"/>
      <c r="N27" s="26"/>
    </row>
    <row r="28" spans="1:14">
      <c r="A28" s="44"/>
      <c r="B28" s="11"/>
      <c r="C28" s="13"/>
      <c r="D28" s="14"/>
      <c r="E28" s="24"/>
      <c r="F28" s="41"/>
      <c r="G28" s="41"/>
      <c r="H28" s="41"/>
      <c r="I28" s="12"/>
      <c r="J28" s="12"/>
      <c r="K28" s="12"/>
      <c r="L28" s="12"/>
      <c r="M28" s="12"/>
      <c r="N28" s="26"/>
    </row>
    <row r="29" spans="1:14">
      <c r="A29" s="44"/>
      <c r="B29" s="11"/>
      <c r="C29" s="13"/>
      <c r="D29" s="14"/>
      <c r="E29" s="24"/>
      <c r="F29" s="41"/>
      <c r="G29" s="41"/>
      <c r="H29" s="41"/>
      <c r="I29" s="12"/>
      <c r="J29" s="12"/>
      <c r="K29" s="12"/>
      <c r="L29" s="12"/>
      <c r="M29" s="12"/>
      <c r="N29" s="26"/>
    </row>
    <row r="30" spans="1:14">
      <c r="A30" s="44"/>
      <c r="B30" s="11"/>
      <c r="C30" s="13"/>
      <c r="D30" s="14"/>
      <c r="E30" s="24"/>
      <c r="F30" s="41"/>
      <c r="G30" s="41"/>
      <c r="H30" s="41"/>
      <c r="I30" s="12"/>
      <c r="J30" s="12"/>
      <c r="K30" s="12"/>
      <c r="L30" s="12"/>
      <c r="M30" s="12"/>
      <c r="N30" s="26"/>
    </row>
    <row r="31" spans="1:14">
      <c r="A31" s="44"/>
      <c r="B31" s="11"/>
      <c r="C31" s="13"/>
      <c r="D31" s="14"/>
      <c r="E31" s="24"/>
      <c r="F31" s="41"/>
      <c r="G31" s="41"/>
      <c r="H31" s="41"/>
      <c r="I31" s="12"/>
      <c r="J31" s="12"/>
      <c r="K31" s="12"/>
      <c r="L31" s="12"/>
      <c r="M31" s="12"/>
      <c r="N31" s="26"/>
    </row>
    <row r="32" spans="1:14">
      <c r="A32" s="44"/>
      <c r="B32" s="11"/>
      <c r="C32" s="13"/>
      <c r="D32" s="14"/>
      <c r="E32" s="24"/>
      <c r="F32" s="41"/>
      <c r="G32" s="41"/>
      <c r="H32" s="41"/>
      <c r="I32" s="12"/>
      <c r="J32" s="12"/>
      <c r="K32" s="12"/>
      <c r="L32" s="12"/>
      <c r="M32" s="12"/>
      <c r="N32" s="26"/>
    </row>
    <row r="33" spans="1:14">
      <c r="A33" s="44"/>
      <c r="B33" s="11"/>
      <c r="C33" s="13"/>
      <c r="D33" s="14"/>
      <c r="E33" s="24"/>
      <c r="F33" s="41"/>
      <c r="G33" s="41"/>
      <c r="H33" s="41"/>
      <c r="I33" s="12"/>
      <c r="J33" s="12"/>
      <c r="K33" s="12"/>
      <c r="L33" s="12"/>
      <c r="M33" s="12"/>
      <c r="N33" s="26"/>
    </row>
    <row r="34" spans="1:14">
      <c r="A34" s="44"/>
      <c r="B34" s="11"/>
      <c r="C34" s="13"/>
      <c r="D34" s="14"/>
      <c r="E34" s="24"/>
      <c r="F34" s="41"/>
      <c r="G34" s="41"/>
      <c r="H34" s="41"/>
      <c r="I34" s="12"/>
      <c r="J34" s="12"/>
      <c r="K34" s="12"/>
      <c r="L34" s="12"/>
      <c r="M34" s="12"/>
      <c r="N34" s="26"/>
    </row>
    <row r="35" spans="1:14" ht="13.5" thickBot="1">
      <c r="A35" s="45"/>
      <c r="B35" s="15"/>
      <c r="C35" s="17"/>
      <c r="D35" s="16"/>
      <c r="E35" s="27"/>
      <c r="F35" s="42"/>
      <c r="G35" s="42"/>
      <c r="H35" s="42"/>
      <c r="I35" s="28"/>
      <c r="J35" s="28"/>
      <c r="K35" s="28"/>
      <c r="L35" s="28"/>
      <c r="M35" s="28"/>
      <c r="N35" s="29"/>
    </row>
    <row r="39" spans="1:14">
      <c r="A39" s="253" t="s">
        <v>22</v>
      </c>
      <c r="B39" s="254"/>
      <c r="C39" s="254"/>
      <c r="D39" s="254"/>
      <c r="F39" s="253" t="s">
        <v>23</v>
      </c>
      <c r="G39" s="254"/>
      <c r="H39" s="254"/>
      <c r="I39" s="254"/>
      <c r="J39" s="254"/>
      <c r="K39" s="254"/>
      <c r="L39" s="254"/>
      <c r="M39" s="254"/>
    </row>
    <row r="40" spans="1:14">
      <c r="A40" s="254"/>
      <c r="B40" s="254"/>
      <c r="C40" s="254"/>
      <c r="D40" s="254"/>
      <c r="F40" s="254"/>
      <c r="G40" s="254"/>
      <c r="H40" s="254"/>
      <c r="I40" s="254"/>
      <c r="J40" s="254"/>
      <c r="K40" s="254"/>
      <c r="L40" s="254"/>
      <c r="M40" s="254"/>
    </row>
    <row r="41" spans="1:14">
      <c r="F41" s="250" t="s">
        <v>26</v>
      </c>
      <c r="G41" s="250"/>
      <c r="H41" s="250"/>
      <c r="I41" s="250"/>
      <c r="J41" s="250"/>
      <c r="K41" s="250"/>
      <c r="L41" s="250"/>
      <c r="M41" s="250"/>
    </row>
  </sheetData>
  <mergeCells count="4">
    <mergeCell ref="C2:D2"/>
    <mergeCell ref="A39:D40"/>
    <mergeCell ref="F39:M40"/>
    <mergeCell ref="F41:M41"/>
  </mergeCells>
  <phoneticPr fontId="0" type="noConversion"/>
  <pageMargins left="0.75" right="0.75" top="1" bottom="1" header="0.5" footer="0.5"/>
</worksheet>
</file>

<file path=xl/worksheets/sheet22.xml><?xml version="1.0" encoding="utf-8"?>
<worksheet xmlns="http://schemas.openxmlformats.org/spreadsheetml/2006/main" xmlns:r="http://schemas.openxmlformats.org/officeDocument/2006/relationships">
  <dimension ref="A1:J64"/>
  <sheetViews>
    <sheetView workbookViewId="0">
      <selection activeCell="H46" sqref="H46"/>
    </sheetView>
  </sheetViews>
  <sheetFormatPr defaultRowHeight="12.75"/>
  <cols>
    <col min="1" max="4" width="15.5703125" customWidth="1"/>
    <col min="6" max="6" width="24.140625" customWidth="1"/>
    <col min="7" max="7" width="12.42578125" customWidth="1"/>
    <col min="9" max="9" width="16" customWidth="1"/>
    <col min="10" max="10" width="12.140625" customWidth="1"/>
  </cols>
  <sheetData>
    <row r="1" spans="1:10" ht="15.75">
      <c r="A1" s="255" t="s">
        <v>44</v>
      </c>
      <c r="B1" s="255"/>
      <c r="C1" s="255"/>
      <c r="D1" s="255"/>
      <c r="E1" s="255"/>
      <c r="F1" s="255"/>
      <c r="G1" s="255"/>
      <c r="H1" s="255"/>
      <c r="I1" s="255"/>
      <c r="J1" s="255"/>
    </row>
    <row r="2" spans="1:10">
      <c r="A2" s="256" t="s">
        <v>38</v>
      </c>
      <c r="B2" s="257"/>
      <c r="C2" s="256" t="s">
        <v>37</v>
      </c>
      <c r="D2" s="257"/>
      <c r="E2" s="73" t="s">
        <v>39</v>
      </c>
      <c r="F2" s="73" t="s">
        <v>40</v>
      </c>
      <c r="G2" s="73" t="s">
        <v>41</v>
      </c>
      <c r="H2" s="73" t="s">
        <v>42</v>
      </c>
      <c r="I2" s="73" t="s">
        <v>43</v>
      </c>
      <c r="J2" s="73" t="s">
        <v>42</v>
      </c>
    </row>
    <row r="3" spans="1:10">
      <c r="A3" s="72" t="s">
        <v>36</v>
      </c>
      <c r="B3" s="72" t="s">
        <v>35</v>
      </c>
      <c r="C3" s="72" t="s">
        <v>36</v>
      </c>
      <c r="D3" s="72" t="s">
        <v>35</v>
      </c>
      <c r="E3" s="72"/>
      <c r="F3" s="72"/>
      <c r="G3" s="72"/>
      <c r="H3" s="72"/>
      <c r="I3" s="72"/>
      <c r="J3" s="72"/>
    </row>
    <row r="4" spans="1:10" ht="15.95" customHeight="1">
      <c r="A4" s="71"/>
      <c r="B4" s="71"/>
      <c r="C4" s="71"/>
      <c r="D4" s="71"/>
      <c r="E4" s="71"/>
      <c r="F4" s="71"/>
      <c r="G4" s="71"/>
      <c r="H4" s="71"/>
      <c r="I4" s="71"/>
      <c r="J4" s="71"/>
    </row>
    <row r="5" spans="1:10" ht="15.95" customHeight="1">
      <c r="A5" s="71"/>
      <c r="B5" s="71"/>
      <c r="C5" s="71"/>
      <c r="D5" s="71"/>
      <c r="E5" s="71"/>
      <c r="F5" s="71"/>
      <c r="G5" s="71"/>
      <c r="H5" s="71"/>
      <c r="I5" s="71"/>
      <c r="J5" s="71"/>
    </row>
    <row r="6" spans="1:10" ht="15.95" customHeight="1">
      <c r="A6" s="71"/>
      <c r="B6" s="71"/>
      <c r="C6" s="71"/>
      <c r="D6" s="71"/>
      <c r="E6" s="71"/>
      <c r="F6" s="71"/>
      <c r="G6" s="71"/>
      <c r="H6" s="71"/>
      <c r="I6" s="71"/>
      <c r="J6" s="71"/>
    </row>
    <row r="7" spans="1:10" ht="15.95" customHeight="1">
      <c r="A7" s="71"/>
      <c r="B7" s="71"/>
      <c r="C7" s="71"/>
      <c r="D7" s="71"/>
      <c r="E7" s="71"/>
      <c r="F7" s="71"/>
      <c r="G7" s="71"/>
      <c r="H7" s="71"/>
      <c r="I7" s="71"/>
      <c r="J7" s="71"/>
    </row>
    <row r="8" spans="1:10" ht="15.95" customHeight="1">
      <c r="A8" s="71"/>
      <c r="B8" s="71"/>
      <c r="C8" s="71"/>
      <c r="D8" s="71"/>
      <c r="E8" s="71"/>
      <c r="F8" s="71"/>
      <c r="G8" s="71"/>
      <c r="H8" s="71"/>
      <c r="I8" s="71"/>
      <c r="J8" s="71"/>
    </row>
    <row r="9" spans="1:10" ht="15.95" customHeight="1">
      <c r="A9" s="71"/>
      <c r="B9" s="71"/>
      <c r="C9" s="71"/>
      <c r="D9" s="71"/>
      <c r="E9" s="71"/>
      <c r="F9" s="71"/>
      <c r="G9" s="71"/>
      <c r="H9" s="71"/>
      <c r="I9" s="71"/>
      <c r="J9" s="71"/>
    </row>
    <row r="10" spans="1:10" ht="15.95" customHeight="1">
      <c r="A10" s="71"/>
      <c r="B10" s="71"/>
      <c r="C10" s="71"/>
      <c r="D10" s="71"/>
      <c r="E10" s="71"/>
      <c r="F10" s="71"/>
      <c r="G10" s="71"/>
      <c r="H10" s="71"/>
      <c r="I10" s="71"/>
      <c r="J10" s="71"/>
    </row>
    <row r="11" spans="1:10" ht="15.95" customHeight="1">
      <c r="A11" s="71"/>
      <c r="B11" s="71"/>
      <c r="C11" s="71"/>
      <c r="D11" s="71"/>
      <c r="E11" s="71"/>
      <c r="F11" s="71"/>
      <c r="G11" s="71"/>
      <c r="H11" s="71"/>
      <c r="I11" s="71"/>
      <c r="J11" s="71"/>
    </row>
    <row r="12" spans="1:10" ht="15.95" customHeight="1">
      <c r="A12" s="71"/>
      <c r="B12" s="71"/>
      <c r="C12" s="71"/>
      <c r="D12" s="71"/>
      <c r="E12" s="71"/>
      <c r="F12" s="71"/>
      <c r="G12" s="71"/>
      <c r="H12" s="71"/>
      <c r="I12" s="71"/>
      <c r="J12" s="71"/>
    </row>
    <row r="13" spans="1:10" ht="15.95" customHeight="1">
      <c r="A13" s="71"/>
      <c r="B13" s="71"/>
      <c r="C13" s="71"/>
      <c r="D13" s="71"/>
      <c r="E13" s="71"/>
      <c r="F13" s="71"/>
      <c r="G13" s="71"/>
      <c r="H13" s="71"/>
      <c r="I13" s="71"/>
      <c r="J13" s="71"/>
    </row>
    <row r="14" spans="1:10" ht="15.95" customHeight="1">
      <c r="A14" s="71"/>
      <c r="B14" s="71"/>
      <c r="C14" s="71"/>
      <c r="D14" s="71"/>
      <c r="E14" s="71"/>
      <c r="F14" s="71"/>
      <c r="G14" s="71"/>
      <c r="H14" s="71"/>
      <c r="I14" s="71"/>
      <c r="J14" s="71"/>
    </row>
    <row r="15" spans="1:10" ht="15.95" customHeight="1">
      <c r="A15" s="71"/>
      <c r="B15" s="71"/>
      <c r="C15" s="71"/>
      <c r="D15" s="71"/>
      <c r="E15" s="71"/>
      <c r="F15" s="71"/>
      <c r="G15" s="71"/>
      <c r="H15" s="71"/>
      <c r="I15" s="71"/>
      <c r="J15" s="71"/>
    </row>
    <row r="16" spans="1:10" ht="15.95" customHeight="1">
      <c r="A16" s="71"/>
      <c r="B16" s="71"/>
      <c r="C16" s="71"/>
      <c r="D16" s="71"/>
      <c r="E16" s="71"/>
      <c r="F16" s="71"/>
      <c r="G16" s="71"/>
      <c r="H16" s="71"/>
      <c r="I16" s="71"/>
      <c r="J16" s="71"/>
    </row>
    <row r="17" spans="1:10" ht="15.95" customHeight="1">
      <c r="A17" s="71"/>
      <c r="B17" s="71"/>
      <c r="C17" s="71"/>
      <c r="D17" s="71"/>
      <c r="E17" s="71"/>
      <c r="F17" s="71"/>
      <c r="G17" s="71"/>
      <c r="H17" s="71"/>
      <c r="I17" s="71"/>
      <c r="J17" s="71"/>
    </row>
    <row r="18" spans="1:10" ht="15.95" customHeight="1">
      <c r="A18" s="71"/>
      <c r="B18" s="71"/>
      <c r="C18" s="71"/>
      <c r="D18" s="71"/>
      <c r="E18" s="71"/>
      <c r="F18" s="71"/>
      <c r="G18" s="71"/>
      <c r="H18" s="71"/>
      <c r="I18" s="71"/>
      <c r="J18" s="71"/>
    </row>
    <row r="19" spans="1:10" ht="15.95" customHeight="1">
      <c r="A19" s="71"/>
      <c r="B19" s="71"/>
      <c r="C19" s="71"/>
      <c r="D19" s="71"/>
      <c r="E19" s="71"/>
      <c r="F19" s="71"/>
      <c r="G19" s="71"/>
      <c r="H19" s="71"/>
      <c r="I19" s="71"/>
      <c r="J19" s="71"/>
    </row>
    <row r="20" spans="1:10" ht="15.95" customHeight="1">
      <c r="A20" s="71"/>
      <c r="B20" s="71"/>
      <c r="C20" s="71"/>
      <c r="D20" s="71"/>
      <c r="E20" s="71"/>
      <c r="F20" s="71"/>
      <c r="G20" s="71"/>
      <c r="H20" s="71"/>
      <c r="I20" s="71"/>
      <c r="J20" s="71"/>
    </row>
    <row r="21" spans="1:10" ht="15.95" customHeight="1">
      <c r="A21" s="71"/>
      <c r="B21" s="71"/>
      <c r="C21" s="71"/>
      <c r="D21" s="71"/>
      <c r="E21" s="71"/>
      <c r="F21" s="71"/>
      <c r="G21" s="71"/>
      <c r="H21" s="71"/>
      <c r="I21" s="71"/>
      <c r="J21" s="71"/>
    </row>
    <row r="22" spans="1:10" ht="15.95" customHeight="1">
      <c r="A22" s="71"/>
      <c r="B22" s="71"/>
      <c r="C22" s="71"/>
      <c r="D22" s="71"/>
      <c r="E22" s="71"/>
      <c r="F22" s="71"/>
      <c r="G22" s="71"/>
      <c r="H22" s="71"/>
      <c r="I22" s="71"/>
      <c r="J22" s="71"/>
    </row>
    <row r="23" spans="1:10" ht="15.95" customHeight="1">
      <c r="A23" s="71"/>
      <c r="B23" s="71"/>
      <c r="C23" s="71"/>
      <c r="D23" s="71"/>
      <c r="E23" s="71"/>
      <c r="F23" s="71"/>
      <c r="G23" s="71"/>
      <c r="H23" s="71"/>
      <c r="I23" s="71"/>
      <c r="J23" s="71"/>
    </row>
    <row r="24" spans="1:10" ht="15.95" customHeight="1">
      <c r="A24" s="71"/>
      <c r="B24" s="71"/>
      <c r="C24" s="71"/>
      <c r="D24" s="71"/>
      <c r="E24" s="71"/>
      <c r="F24" s="71"/>
      <c r="G24" s="71"/>
      <c r="H24" s="71"/>
      <c r="I24" s="71"/>
      <c r="J24" s="71"/>
    </row>
    <row r="25" spans="1:10" ht="15.95" customHeight="1">
      <c r="A25" s="71"/>
      <c r="B25" s="71"/>
      <c r="C25" s="71"/>
      <c r="D25" s="71"/>
      <c r="E25" s="71"/>
      <c r="F25" s="71"/>
      <c r="G25" s="71"/>
      <c r="H25" s="71"/>
      <c r="I25" s="71"/>
      <c r="J25" s="71"/>
    </row>
    <row r="26" spans="1:10" ht="15.95" customHeight="1">
      <c r="A26" s="71"/>
      <c r="B26" s="71"/>
      <c r="C26" s="71"/>
      <c r="D26" s="71"/>
      <c r="E26" s="71"/>
      <c r="F26" s="71"/>
      <c r="G26" s="71"/>
      <c r="H26" s="71"/>
      <c r="I26" s="71"/>
      <c r="J26" s="71"/>
    </row>
    <row r="27" spans="1:10" ht="15.95" customHeight="1">
      <c r="A27" s="71"/>
      <c r="B27" s="71"/>
      <c r="C27" s="71"/>
      <c r="D27" s="71"/>
      <c r="E27" s="71"/>
      <c r="F27" s="71"/>
      <c r="G27" s="71"/>
      <c r="H27" s="71"/>
      <c r="I27" s="71"/>
      <c r="J27" s="71"/>
    </row>
    <row r="28" spans="1:10" ht="15.95" customHeight="1">
      <c r="A28" s="71"/>
      <c r="B28" s="71"/>
      <c r="C28" s="71"/>
      <c r="D28" s="71"/>
      <c r="E28" s="71"/>
      <c r="F28" s="71"/>
      <c r="G28" s="71"/>
      <c r="H28" s="71"/>
      <c r="I28" s="71"/>
      <c r="J28" s="71"/>
    </row>
    <row r="29" spans="1:10" ht="15.95" customHeight="1">
      <c r="A29" s="71"/>
      <c r="B29" s="71"/>
      <c r="C29" s="71"/>
      <c r="D29" s="71"/>
      <c r="E29" s="71"/>
      <c r="F29" s="71"/>
      <c r="G29" s="71"/>
      <c r="H29" s="71"/>
      <c r="I29" s="71"/>
      <c r="J29" s="71"/>
    </row>
    <row r="30" spans="1:10" ht="15.95" customHeight="1">
      <c r="A30" s="71"/>
      <c r="B30" s="71"/>
      <c r="C30" s="71"/>
      <c r="D30" s="71"/>
      <c r="E30" s="71"/>
      <c r="F30" s="71"/>
      <c r="G30" s="71"/>
      <c r="H30" s="71"/>
      <c r="I30" s="71"/>
      <c r="J30" s="71"/>
    </row>
    <row r="31" spans="1:10" ht="15.95" customHeight="1">
      <c r="A31" s="71"/>
      <c r="B31" s="71"/>
      <c r="C31" s="71"/>
      <c r="D31" s="71"/>
      <c r="E31" s="71"/>
      <c r="F31" s="71"/>
      <c r="G31" s="71"/>
      <c r="H31" s="71"/>
      <c r="I31" s="71"/>
      <c r="J31" s="71"/>
    </row>
    <row r="32" spans="1:10" ht="15.95" customHeight="1">
      <c r="A32" s="71"/>
      <c r="B32" s="71"/>
      <c r="C32" s="71"/>
      <c r="D32" s="71"/>
      <c r="E32" s="71"/>
      <c r="F32" s="71"/>
      <c r="G32" s="71"/>
      <c r="H32" s="71"/>
      <c r="I32" s="71"/>
      <c r="J32" s="71"/>
    </row>
    <row r="34" spans="1:6" ht="15">
      <c r="A34" s="83" t="s">
        <v>54</v>
      </c>
      <c r="B34" s="71"/>
      <c r="C34" s="71"/>
      <c r="D34" s="71"/>
      <c r="E34" s="71"/>
      <c r="F34" s="71"/>
    </row>
    <row r="35" spans="1:6" ht="30">
      <c r="A35" s="84" t="s">
        <v>42</v>
      </c>
      <c r="B35" s="85" t="s">
        <v>55</v>
      </c>
      <c r="C35" s="84" t="s">
        <v>56</v>
      </c>
      <c r="D35" s="85" t="s">
        <v>57</v>
      </c>
      <c r="E35" s="85" t="s">
        <v>39</v>
      </c>
      <c r="F35" s="85" t="s">
        <v>58</v>
      </c>
    </row>
    <row r="36" spans="1:6" ht="15">
      <c r="A36" s="85"/>
      <c r="B36" s="85"/>
      <c r="C36" s="85"/>
      <c r="D36" s="85"/>
      <c r="E36" s="85"/>
      <c r="F36" s="85"/>
    </row>
    <row r="37" spans="1:6" ht="15">
      <c r="A37" s="86"/>
      <c r="B37" s="85"/>
      <c r="C37" s="85"/>
      <c r="D37" s="85"/>
      <c r="E37" s="85"/>
      <c r="F37" s="85"/>
    </row>
    <row r="38" spans="1:6" ht="15">
      <c r="A38" s="86"/>
      <c r="B38" s="85"/>
      <c r="C38" s="85"/>
      <c r="D38" s="85"/>
      <c r="E38" s="85"/>
      <c r="F38" s="85"/>
    </row>
    <row r="39" spans="1:6" ht="15">
      <c r="A39" s="86"/>
      <c r="B39" s="85"/>
      <c r="C39" s="85"/>
      <c r="D39" s="85"/>
      <c r="E39" s="85"/>
      <c r="F39" s="85"/>
    </row>
    <row r="40" spans="1:6" ht="15">
      <c r="A40" s="86"/>
      <c r="B40" s="85"/>
      <c r="C40" s="85"/>
      <c r="D40" s="85"/>
      <c r="E40" s="85"/>
      <c r="F40" s="85"/>
    </row>
    <row r="41" spans="1:6" ht="15">
      <c r="A41" s="86"/>
      <c r="B41" s="86"/>
      <c r="C41" s="85"/>
      <c r="D41" s="86"/>
      <c r="E41" s="86"/>
      <c r="F41" s="85"/>
    </row>
    <row r="42" spans="1:6" ht="15">
      <c r="A42" s="86"/>
      <c r="B42" s="85"/>
      <c r="C42" s="85"/>
      <c r="D42" s="85"/>
      <c r="E42" s="85"/>
      <c r="F42" s="85"/>
    </row>
    <row r="43" spans="1:6" ht="15">
      <c r="A43" s="86"/>
      <c r="B43" s="85"/>
      <c r="C43" s="85"/>
      <c r="D43" s="85"/>
      <c r="E43" s="85"/>
      <c r="F43" s="85"/>
    </row>
    <row r="44" spans="1:6" ht="15">
      <c r="A44" s="86"/>
      <c r="B44" s="85"/>
      <c r="C44" s="85"/>
      <c r="D44" s="85"/>
      <c r="E44" s="85"/>
      <c r="F44" s="85"/>
    </row>
    <row r="45" spans="1:6" ht="15">
      <c r="A45" s="86"/>
      <c r="B45" s="85"/>
      <c r="C45" s="85"/>
      <c r="D45" s="85"/>
      <c r="E45" s="85"/>
      <c r="F45" s="87"/>
    </row>
    <row r="46" spans="1:6" ht="15">
      <c r="A46" s="86"/>
      <c r="B46" s="85"/>
      <c r="C46" s="85"/>
      <c r="D46" s="85"/>
      <c r="E46" s="85"/>
      <c r="F46" s="85"/>
    </row>
    <row r="47" spans="1:6" ht="15">
      <c r="A47" s="86"/>
      <c r="B47" s="85"/>
      <c r="C47" s="85"/>
      <c r="D47" s="85"/>
      <c r="E47" s="85"/>
      <c r="F47" s="85"/>
    </row>
    <row r="48" spans="1:6" ht="15">
      <c r="A48" s="86"/>
      <c r="B48" s="85"/>
      <c r="C48" s="85"/>
      <c r="D48" s="85"/>
      <c r="E48" s="85"/>
      <c r="F48" s="85"/>
    </row>
    <row r="49" spans="1:6" ht="15">
      <c r="A49" s="86"/>
      <c r="B49" s="85"/>
      <c r="C49" s="85"/>
      <c r="D49" s="85"/>
      <c r="E49" s="85"/>
      <c r="F49" s="85"/>
    </row>
    <row r="50" spans="1:6" ht="15">
      <c r="A50" s="86"/>
      <c r="B50" s="86"/>
      <c r="C50" s="86"/>
      <c r="D50" s="86"/>
      <c r="E50" s="86"/>
      <c r="F50" s="86"/>
    </row>
    <row r="51" spans="1:6" ht="15">
      <c r="A51" s="85"/>
      <c r="B51" s="85"/>
      <c r="C51" s="85"/>
      <c r="D51" s="85"/>
      <c r="E51" s="85"/>
      <c r="F51" s="85"/>
    </row>
    <row r="52" spans="1:6" ht="15">
      <c r="A52" s="86"/>
      <c r="B52" s="86"/>
      <c r="C52" s="85"/>
      <c r="D52" s="86"/>
      <c r="E52" s="86"/>
      <c r="F52" s="86"/>
    </row>
    <row r="53" spans="1:6" ht="15">
      <c r="A53" s="86"/>
      <c r="B53" s="85"/>
      <c r="C53" s="85"/>
      <c r="D53" s="86"/>
      <c r="E53" s="86"/>
      <c r="F53" s="86"/>
    </row>
    <row r="54" spans="1:6" ht="15">
      <c r="A54" s="86"/>
      <c r="B54" s="85"/>
      <c r="C54" s="85"/>
      <c r="D54" s="86"/>
      <c r="E54" s="86"/>
      <c r="F54" s="86"/>
    </row>
    <row r="55" spans="1:6" ht="15">
      <c r="A55" s="86"/>
      <c r="B55" s="86"/>
      <c r="C55" s="85"/>
      <c r="D55" s="86"/>
      <c r="E55" s="86"/>
      <c r="F55" s="86"/>
    </row>
    <row r="56" spans="1:6" ht="15">
      <c r="A56" s="86"/>
      <c r="B56" s="86"/>
      <c r="C56" s="85"/>
      <c r="D56" s="86"/>
      <c r="E56" s="86"/>
      <c r="F56" s="86"/>
    </row>
    <row r="57" spans="1:6" ht="15">
      <c r="A57" s="86"/>
      <c r="B57" s="85"/>
      <c r="C57" s="85"/>
      <c r="D57" s="86"/>
      <c r="E57" s="86"/>
      <c r="F57" s="86"/>
    </row>
    <row r="58" spans="1:6" ht="15">
      <c r="A58" s="86"/>
      <c r="B58" s="86"/>
      <c r="C58" s="85"/>
      <c r="D58" s="86"/>
      <c r="E58" s="86"/>
      <c r="F58" s="86"/>
    </row>
    <row r="59" spans="1:6" ht="15">
      <c r="A59" s="86"/>
      <c r="B59" s="85"/>
      <c r="C59" s="85"/>
      <c r="D59" s="85"/>
      <c r="E59" s="85"/>
      <c r="F59" s="85"/>
    </row>
    <row r="60" spans="1:6" ht="15">
      <c r="A60" s="86"/>
      <c r="B60" s="85"/>
      <c r="C60" s="85"/>
      <c r="D60" s="86"/>
      <c r="E60" s="86"/>
      <c r="F60" s="86"/>
    </row>
    <row r="61" spans="1:6" ht="15">
      <c r="A61" s="86"/>
      <c r="B61" s="85"/>
      <c r="C61" s="85"/>
      <c r="D61" s="86"/>
      <c r="E61" s="86"/>
      <c r="F61" s="86"/>
    </row>
    <row r="62" spans="1:6" ht="15">
      <c r="A62" s="86"/>
      <c r="B62" s="85"/>
      <c r="C62" s="85"/>
      <c r="D62" s="86"/>
      <c r="E62" s="86"/>
      <c r="F62" s="86"/>
    </row>
    <row r="63" spans="1:6" ht="15">
      <c r="A63" s="86"/>
      <c r="B63" s="85"/>
      <c r="C63" s="85"/>
      <c r="D63" s="86"/>
      <c r="E63" s="86"/>
      <c r="F63" s="86"/>
    </row>
    <row r="64" spans="1:6" ht="15">
      <c r="A64" s="86"/>
      <c r="B64" s="85"/>
      <c r="C64" s="85"/>
      <c r="D64" s="85"/>
      <c r="E64" s="85"/>
      <c r="F64" s="85"/>
    </row>
  </sheetData>
  <mergeCells count="3">
    <mergeCell ref="A1:J1"/>
    <mergeCell ref="C2:D2"/>
    <mergeCell ref="A2:B2"/>
  </mergeCells>
  <pageMargins left="0.25" right="0.25"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dimension ref="A1:G302"/>
  <sheetViews>
    <sheetView topLeftCell="A205" workbookViewId="0">
      <selection activeCell="D244" sqref="D244"/>
    </sheetView>
  </sheetViews>
  <sheetFormatPr defaultColWidth="9.140625" defaultRowHeight="12.75"/>
  <cols>
    <col min="1" max="1" width="14.85546875" style="128" bestFit="1" customWidth="1"/>
    <col min="2" max="2" width="13" style="128" bestFit="1" customWidth="1"/>
    <col min="3" max="3" width="12.85546875" style="128" bestFit="1" customWidth="1"/>
    <col min="4" max="4" width="19.140625" style="128" bestFit="1" customWidth="1"/>
    <col min="5" max="5" width="32.28515625" style="128" bestFit="1" customWidth="1"/>
    <col min="6" max="6" width="18.7109375" style="128" bestFit="1" customWidth="1"/>
    <col min="7" max="7" width="12.42578125" style="128" bestFit="1" customWidth="1"/>
    <col min="8" max="16384" width="9.140625" style="128"/>
  </cols>
  <sheetData>
    <row r="1" spans="1:7">
      <c r="A1" s="127" t="s">
        <v>239</v>
      </c>
      <c r="B1" s="127" t="s">
        <v>35</v>
      </c>
      <c r="C1" s="127" t="s">
        <v>240</v>
      </c>
      <c r="D1" s="127" t="s">
        <v>241</v>
      </c>
      <c r="E1" s="127" t="s">
        <v>242</v>
      </c>
      <c r="F1" s="127" t="s">
        <v>243</v>
      </c>
      <c r="G1" s="127" t="s">
        <v>1142</v>
      </c>
    </row>
    <row r="2" spans="1:7">
      <c r="A2" s="128" t="s">
        <v>770</v>
      </c>
      <c r="B2" s="128" t="s">
        <v>771</v>
      </c>
      <c r="C2" s="128" t="s">
        <v>772</v>
      </c>
      <c r="D2" s="128" t="str">
        <f t="shared" ref="D2:D66" si="0">CONCATENATE(B2," ",C2)</f>
        <v>Clint Abel</v>
      </c>
      <c r="E2" s="128" t="s">
        <v>569</v>
      </c>
      <c r="F2" s="202" t="s">
        <v>773</v>
      </c>
      <c r="G2" s="128" t="s">
        <v>47</v>
      </c>
    </row>
    <row r="3" spans="1:7">
      <c r="A3" s="128" t="s">
        <v>250</v>
      </c>
      <c r="B3" s="128" t="s">
        <v>251</v>
      </c>
      <c r="C3" s="128" t="s">
        <v>246</v>
      </c>
      <c r="D3" s="128" t="str">
        <f t="shared" si="0"/>
        <v>Mathew Algie</v>
      </c>
      <c r="E3" s="128" t="s">
        <v>247</v>
      </c>
      <c r="F3" s="202" t="s">
        <v>248</v>
      </c>
      <c r="G3" s="128" t="s">
        <v>47</v>
      </c>
    </row>
    <row r="4" spans="1:7">
      <c r="A4" s="128" t="s">
        <v>244</v>
      </c>
      <c r="B4" s="128" t="s">
        <v>245</v>
      </c>
      <c r="C4" s="128" t="s">
        <v>246</v>
      </c>
      <c r="D4" s="128" t="str">
        <f t="shared" si="0"/>
        <v>John Algie</v>
      </c>
      <c r="E4" s="128" t="s">
        <v>247</v>
      </c>
      <c r="F4" s="202" t="s">
        <v>248</v>
      </c>
      <c r="G4" s="128" t="s">
        <v>47</v>
      </c>
    </row>
    <row r="5" spans="1:7">
      <c r="A5" s="208" t="s">
        <v>516</v>
      </c>
      <c r="B5" s="208" t="s">
        <v>301</v>
      </c>
      <c r="C5" s="208" t="s">
        <v>517</v>
      </c>
      <c r="D5" s="208" t="str">
        <f t="shared" si="0"/>
        <v>Matthew Angilley</v>
      </c>
      <c r="E5" s="208" t="s">
        <v>247</v>
      </c>
      <c r="F5" s="208" t="s">
        <v>518</v>
      </c>
      <c r="G5" s="208" t="s">
        <v>47</v>
      </c>
    </row>
    <row r="6" spans="1:7">
      <c r="A6" s="208" t="s">
        <v>516</v>
      </c>
      <c r="B6" s="208" t="s">
        <v>259</v>
      </c>
      <c r="C6" s="208" t="s">
        <v>517</v>
      </c>
      <c r="D6" s="208" t="str">
        <f t="shared" ref="D6" si="1">CONCATENATE(B6," ",C6)</f>
        <v>Luke Angilley</v>
      </c>
      <c r="E6" s="208" t="s">
        <v>247</v>
      </c>
      <c r="F6" s="208" t="s">
        <v>518</v>
      </c>
      <c r="G6" s="208" t="s">
        <v>47</v>
      </c>
    </row>
    <row r="7" spans="1:7">
      <c r="A7" s="128" t="s">
        <v>783</v>
      </c>
      <c r="B7" s="128" t="s">
        <v>784</v>
      </c>
      <c r="C7" s="128" t="s">
        <v>785</v>
      </c>
      <c r="D7" s="128" t="str">
        <f t="shared" si="0"/>
        <v>Marshall Atayan</v>
      </c>
      <c r="E7" s="128" t="s">
        <v>422</v>
      </c>
      <c r="F7" s="202" t="s">
        <v>786</v>
      </c>
      <c r="G7" s="128" t="s">
        <v>47</v>
      </c>
    </row>
    <row r="8" spans="1:7">
      <c r="A8" s="128" t="s">
        <v>958</v>
      </c>
      <c r="B8" s="128" t="s">
        <v>576</v>
      </c>
      <c r="C8" s="128" t="s">
        <v>959</v>
      </c>
      <c r="D8" s="128" t="str">
        <f t="shared" si="0"/>
        <v>Daniel Banks</v>
      </c>
      <c r="E8" s="128" t="s">
        <v>263</v>
      </c>
      <c r="F8" s="202" t="s">
        <v>976</v>
      </c>
      <c r="G8" s="128" t="s">
        <v>47</v>
      </c>
    </row>
    <row r="9" spans="1:7">
      <c r="A9" s="128" t="s">
        <v>1050</v>
      </c>
      <c r="B9" s="128" t="s">
        <v>1051</v>
      </c>
      <c r="C9" s="128" t="s">
        <v>1052</v>
      </c>
      <c r="D9" s="128" t="str">
        <f t="shared" si="0"/>
        <v>Charlie Barakat</v>
      </c>
      <c r="E9" s="128" t="s">
        <v>263</v>
      </c>
      <c r="F9" s="202" t="s">
        <v>1053</v>
      </c>
      <c r="G9" s="128" t="s">
        <v>47</v>
      </c>
    </row>
    <row r="10" spans="1:7">
      <c r="A10" s="128" t="s">
        <v>1117</v>
      </c>
      <c r="B10" s="128" t="s">
        <v>1118</v>
      </c>
      <c r="C10" s="128" t="s">
        <v>1119</v>
      </c>
      <c r="D10" s="128" t="str">
        <f t="shared" si="0"/>
        <v>Vasili Baralos</v>
      </c>
      <c r="E10" s="128" t="s">
        <v>263</v>
      </c>
      <c r="F10" s="202" t="s">
        <v>1141</v>
      </c>
      <c r="G10" s="128" t="s">
        <v>47</v>
      </c>
    </row>
    <row r="11" spans="1:7">
      <c r="A11" s="128" t="s">
        <v>715</v>
      </c>
      <c r="B11" s="128" t="s">
        <v>716</v>
      </c>
      <c r="C11" s="128" t="s">
        <v>713</v>
      </c>
      <c r="D11" s="128" t="str">
        <f t="shared" si="0"/>
        <v>Jaxon Barrington</v>
      </c>
      <c r="E11" s="128" t="s">
        <v>422</v>
      </c>
      <c r="F11" s="202" t="s">
        <v>714</v>
      </c>
      <c r="G11" s="128" t="s">
        <v>47</v>
      </c>
    </row>
    <row r="12" spans="1:7">
      <c r="A12" s="128" t="s">
        <v>711</v>
      </c>
      <c r="B12" s="128" t="s">
        <v>712</v>
      </c>
      <c r="C12" s="128" t="s">
        <v>713</v>
      </c>
      <c r="D12" s="128" t="str">
        <f t="shared" si="0"/>
        <v>Harris Barrington</v>
      </c>
      <c r="E12" s="128" t="s">
        <v>422</v>
      </c>
      <c r="F12" s="202" t="s">
        <v>714</v>
      </c>
      <c r="G12" s="128" t="s">
        <v>47</v>
      </c>
    </row>
    <row r="13" spans="1:7">
      <c r="A13" s="128" t="s">
        <v>656</v>
      </c>
      <c r="B13" s="128" t="s">
        <v>417</v>
      </c>
      <c r="C13" s="128" t="s">
        <v>583</v>
      </c>
      <c r="D13" s="128" t="str">
        <f t="shared" si="0"/>
        <v>Nicholas Becker</v>
      </c>
      <c r="E13" s="128" t="s">
        <v>538</v>
      </c>
      <c r="F13" s="202" t="s">
        <v>657</v>
      </c>
      <c r="G13" s="128" t="s">
        <v>47</v>
      </c>
    </row>
    <row r="14" spans="1:7">
      <c r="A14" s="128" t="s">
        <v>581</v>
      </c>
      <c r="B14" s="128" t="s">
        <v>582</v>
      </c>
      <c r="C14" s="128" t="s">
        <v>583</v>
      </c>
      <c r="D14" s="128" t="str">
        <f t="shared" si="0"/>
        <v>Courtney Becker</v>
      </c>
      <c r="E14" s="128" t="s">
        <v>538</v>
      </c>
      <c r="F14" s="202" t="s">
        <v>584</v>
      </c>
      <c r="G14" s="128" t="s">
        <v>47</v>
      </c>
    </row>
    <row r="15" spans="1:7">
      <c r="A15" s="128" t="s">
        <v>852</v>
      </c>
      <c r="B15" s="128" t="s">
        <v>853</v>
      </c>
      <c r="C15" s="128" t="s">
        <v>583</v>
      </c>
      <c r="D15" s="128" t="str">
        <f t="shared" si="0"/>
        <v>Russell Becker</v>
      </c>
      <c r="E15" s="128" t="s">
        <v>849</v>
      </c>
      <c r="F15" s="202" t="s">
        <v>1139</v>
      </c>
      <c r="G15" s="128" t="s">
        <v>249</v>
      </c>
    </row>
    <row r="16" spans="1:7">
      <c r="A16" s="128" t="s">
        <v>442</v>
      </c>
      <c r="B16" s="128" t="s">
        <v>413</v>
      </c>
      <c r="C16" s="128" t="s">
        <v>440</v>
      </c>
      <c r="D16" s="128" t="str">
        <f t="shared" si="0"/>
        <v>Joshua Benaud</v>
      </c>
      <c r="E16" s="128" t="s">
        <v>263</v>
      </c>
      <c r="F16" s="202" t="s">
        <v>441</v>
      </c>
      <c r="G16" s="128" t="s">
        <v>47</v>
      </c>
    </row>
    <row r="17" spans="1:7">
      <c r="A17" s="128" t="s">
        <v>438</v>
      </c>
      <c r="B17" s="128" t="s">
        <v>439</v>
      </c>
      <c r="C17" s="128" t="s">
        <v>440</v>
      </c>
      <c r="D17" s="128" t="str">
        <f t="shared" si="0"/>
        <v>Jamie Benaud</v>
      </c>
      <c r="E17" s="128" t="s">
        <v>263</v>
      </c>
      <c r="F17" s="202" t="s">
        <v>441</v>
      </c>
      <c r="G17" s="128" t="s">
        <v>47</v>
      </c>
    </row>
    <row r="18" spans="1:7">
      <c r="A18" s="128" t="s">
        <v>481</v>
      </c>
      <c r="B18" s="128" t="s">
        <v>482</v>
      </c>
      <c r="C18" s="128" t="s">
        <v>483</v>
      </c>
      <c r="D18" s="128" t="str">
        <f t="shared" si="0"/>
        <v>Casey Benson</v>
      </c>
      <c r="E18" s="128" t="s">
        <v>263</v>
      </c>
      <c r="F18" s="202" t="s">
        <v>484</v>
      </c>
      <c r="G18" s="128" t="s">
        <v>47</v>
      </c>
    </row>
    <row r="19" spans="1:7">
      <c r="A19" s="128" t="s">
        <v>691</v>
      </c>
      <c r="B19" s="128" t="s">
        <v>486</v>
      </c>
      <c r="C19" s="128" t="s">
        <v>692</v>
      </c>
      <c r="D19" s="128" t="str">
        <f t="shared" si="0"/>
        <v>Adam Berghofer</v>
      </c>
      <c r="E19" s="128" t="s">
        <v>569</v>
      </c>
      <c r="F19" s="202" t="s">
        <v>693</v>
      </c>
      <c r="G19" s="128" t="s">
        <v>47</v>
      </c>
    </row>
    <row r="20" spans="1:7">
      <c r="A20" s="128" t="s">
        <v>1084</v>
      </c>
      <c r="B20" s="128" t="s">
        <v>812</v>
      </c>
      <c r="C20" s="128" t="s">
        <v>1083</v>
      </c>
      <c r="D20" s="128" t="str">
        <f t="shared" si="0"/>
        <v>Angus Biddle</v>
      </c>
      <c r="E20" s="128" t="s">
        <v>263</v>
      </c>
      <c r="F20" s="202" t="s">
        <v>1121</v>
      </c>
      <c r="G20" s="128" t="s">
        <v>47</v>
      </c>
    </row>
    <row r="21" spans="1:7">
      <c r="A21" s="128" t="s">
        <v>1081</v>
      </c>
      <c r="B21" s="128" t="s">
        <v>1082</v>
      </c>
      <c r="C21" s="128" t="s">
        <v>1083</v>
      </c>
      <c r="D21" s="128" t="str">
        <f t="shared" si="0"/>
        <v>Alan Biddle</v>
      </c>
      <c r="E21" s="128" t="s">
        <v>263</v>
      </c>
      <c r="F21" s="202" t="s">
        <v>1121</v>
      </c>
      <c r="G21" s="128" t="s">
        <v>47</v>
      </c>
    </row>
    <row r="22" spans="1:7">
      <c r="A22" s="128" t="s">
        <v>854</v>
      </c>
      <c r="B22" s="128" t="s">
        <v>855</v>
      </c>
      <c r="C22" s="128" t="s">
        <v>856</v>
      </c>
      <c r="D22" s="128" t="str">
        <f t="shared" si="0"/>
        <v>Robert H Blackman</v>
      </c>
      <c r="E22" s="128" t="s">
        <v>849</v>
      </c>
      <c r="F22" s="202" t="s">
        <v>1131</v>
      </c>
      <c r="G22" s="128" t="s">
        <v>249</v>
      </c>
    </row>
    <row r="23" spans="1:7">
      <c r="A23" s="128" t="s">
        <v>496</v>
      </c>
      <c r="B23" s="128" t="s">
        <v>497</v>
      </c>
      <c r="C23" s="128" t="s">
        <v>498</v>
      </c>
      <c r="D23" s="128" t="str">
        <f t="shared" si="0"/>
        <v>Nick Blaxell</v>
      </c>
      <c r="E23" s="128" t="s">
        <v>247</v>
      </c>
      <c r="F23" s="202" t="s">
        <v>499</v>
      </c>
      <c r="G23" s="128" t="s">
        <v>47</v>
      </c>
    </row>
    <row r="24" spans="1:7">
      <c r="A24" s="128" t="s">
        <v>256</v>
      </c>
      <c r="B24" s="128" t="s">
        <v>257</v>
      </c>
      <c r="C24" s="128" t="s">
        <v>254</v>
      </c>
      <c r="D24" s="128" t="str">
        <f t="shared" si="0"/>
        <v>Jessica Bollard</v>
      </c>
      <c r="E24" s="128" t="s">
        <v>247</v>
      </c>
      <c r="F24" s="202" t="s">
        <v>255</v>
      </c>
      <c r="G24" s="128" t="s">
        <v>47</v>
      </c>
    </row>
    <row r="25" spans="1:7">
      <c r="A25" s="128" t="s">
        <v>252</v>
      </c>
      <c r="B25" s="128" t="s">
        <v>253</v>
      </c>
      <c r="C25" s="128" t="s">
        <v>254</v>
      </c>
      <c r="D25" s="128" t="str">
        <f t="shared" si="0"/>
        <v>Brett Bollard</v>
      </c>
      <c r="E25" s="128" t="s">
        <v>247</v>
      </c>
      <c r="F25" s="202" t="s">
        <v>255</v>
      </c>
      <c r="G25" s="128" t="s">
        <v>47</v>
      </c>
    </row>
    <row r="26" spans="1:7">
      <c r="A26" s="128" t="s">
        <v>258</v>
      </c>
      <c r="B26" s="128" t="s">
        <v>259</v>
      </c>
      <c r="C26" s="128" t="s">
        <v>254</v>
      </c>
      <c r="D26" s="128" t="str">
        <f t="shared" si="0"/>
        <v>Luke Bollard</v>
      </c>
      <c r="E26" s="128" t="s">
        <v>247</v>
      </c>
      <c r="F26" s="202" t="s">
        <v>255</v>
      </c>
      <c r="G26" s="128" t="s">
        <v>47</v>
      </c>
    </row>
    <row r="27" spans="1:7">
      <c r="A27" s="128" t="s">
        <v>485</v>
      </c>
      <c r="B27" s="128" t="s">
        <v>486</v>
      </c>
      <c r="C27" s="128" t="s">
        <v>487</v>
      </c>
      <c r="D27" s="128" t="str">
        <f t="shared" si="0"/>
        <v>Adam Borger</v>
      </c>
      <c r="E27" s="128" t="s">
        <v>268</v>
      </c>
      <c r="F27" s="202" t="s">
        <v>484</v>
      </c>
      <c r="G27" s="128" t="s">
        <v>47</v>
      </c>
    </row>
    <row r="28" spans="1:7">
      <c r="A28" s="128" t="s">
        <v>706</v>
      </c>
      <c r="B28" s="128" t="s">
        <v>331</v>
      </c>
      <c r="C28" s="128" t="s">
        <v>707</v>
      </c>
      <c r="D28" s="128" t="str">
        <f t="shared" si="0"/>
        <v>Lachlan Bourke</v>
      </c>
      <c r="E28" s="128" t="s">
        <v>422</v>
      </c>
      <c r="F28" s="202" t="s">
        <v>708</v>
      </c>
      <c r="G28" s="128" t="s">
        <v>47</v>
      </c>
    </row>
    <row r="29" spans="1:7">
      <c r="A29" s="128" t="s">
        <v>765</v>
      </c>
      <c r="B29" s="128" t="s">
        <v>377</v>
      </c>
      <c r="C29" s="128" t="s">
        <v>766</v>
      </c>
      <c r="D29" s="128" t="str">
        <f t="shared" si="0"/>
        <v>Michael Boylan</v>
      </c>
      <c r="E29" s="128" t="s">
        <v>538</v>
      </c>
      <c r="F29" s="202" t="s">
        <v>767</v>
      </c>
      <c r="G29" s="128" t="s">
        <v>47</v>
      </c>
    </row>
    <row r="30" spans="1:7">
      <c r="A30" s="128" t="s">
        <v>837</v>
      </c>
      <c r="B30" s="128" t="s">
        <v>556</v>
      </c>
      <c r="C30" s="128" t="s">
        <v>838</v>
      </c>
      <c r="D30" s="128" t="str">
        <f t="shared" si="0"/>
        <v>Anthony Bradshaw</v>
      </c>
      <c r="E30" s="128" t="s">
        <v>829</v>
      </c>
      <c r="F30" s="202" t="s">
        <v>839</v>
      </c>
      <c r="G30" s="128" t="s">
        <v>249</v>
      </c>
    </row>
    <row r="31" spans="1:7">
      <c r="A31" s="128" t="s">
        <v>260</v>
      </c>
      <c r="B31" s="128" t="s">
        <v>261</v>
      </c>
      <c r="C31" s="128" t="s">
        <v>262</v>
      </c>
      <c r="D31" s="128" t="str">
        <f t="shared" si="0"/>
        <v>Owen Bragg</v>
      </c>
      <c r="E31" s="128" t="s">
        <v>263</v>
      </c>
      <c r="F31" s="202" t="s">
        <v>264</v>
      </c>
      <c r="G31" s="128" t="s">
        <v>47</v>
      </c>
    </row>
    <row r="32" spans="1:7">
      <c r="A32" s="128" t="s">
        <v>699</v>
      </c>
      <c r="B32" s="128" t="s">
        <v>700</v>
      </c>
      <c r="C32" s="128" t="s">
        <v>701</v>
      </c>
      <c r="D32" s="128" t="str">
        <f t="shared" si="0"/>
        <v>Keegan Brain</v>
      </c>
      <c r="E32" s="128" t="s">
        <v>538</v>
      </c>
      <c r="F32" s="202" t="s">
        <v>702</v>
      </c>
      <c r="G32" s="128" t="s">
        <v>47</v>
      </c>
    </row>
    <row r="33" spans="1:7">
      <c r="A33" s="128" t="s">
        <v>1036</v>
      </c>
      <c r="B33" s="128" t="s">
        <v>1037</v>
      </c>
      <c r="C33" s="128" t="s">
        <v>1038</v>
      </c>
      <c r="D33" s="128" t="str">
        <f t="shared" si="0"/>
        <v>Presley BREEN</v>
      </c>
      <c r="E33" s="128" t="s">
        <v>247</v>
      </c>
      <c r="F33" s="202" t="s">
        <v>843</v>
      </c>
      <c r="G33" s="128" t="s">
        <v>47</v>
      </c>
    </row>
    <row r="34" spans="1:7">
      <c r="A34" s="128" t="s">
        <v>694</v>
      </c>
      <c r="B34" s="128" t="s">
        <v>695</v>
      </c>
      <c r="C34" s="128" t="s">
        <v>696</v>
      </c>
      <c r="D34" s="128" t="str">
        <f t="shared" si="0"/>
        <v>Cody Brewczynski</v>
      </c>
      <c r="E34" s="128" t="s">
        <v>569</v>
      </c>
      <c r="F34" s="202" t="s">
        <v>693</v>
      </c>
      <c r="G34" s="128" t="s">
        <v>47</v>
      </c>
    </row>
    <row r="35" spans="1:7">
      <c r="A35" s="128" t="s">
        <v>519</v>
      </c>
      <c r="B35" s="128" t="s">
        <v>325</v>
      </c>
      <c r="C35" s="128" t="s">
        <v>520</v>
      </c>
      <c r="D35" s="128" t="str">
        <f t="shared" si="0"/>
        <v>Tyler Brown</v>
      </c>
      <c r="E35" s="128" t="s">
        <v>268</v>
      </c>
      <c r="F35" s="202" t="s">
        <v>518</v>
      </c>
      <c r="G35" s="128" t="s">
        <v>47</v>
      </c>
    </row>
    <row r="36" spans="1:7">
      <c r="A36" s="128" t="s">
        <v>265</v>
      </c>
      <c r="B36" s="128" t="s">
        <v>266</v>
      </c>
      <c r="C36" s="128" t="s">
        <v>267</v>
      </c>
      <c r="D36" s="128" t="str">
        <f t="shared" si="0"/>
        <v>David Burch</v>
      </c>
      <c r="E36" s="128" t="s">
        <v>268</v>
      </c>
      <c r="F36" s="202" t="s">
        <v>269</v>
      </c>
      <c r="G36" s="128" t="s">
        <v>47</v>
      </c>
    </row>
    <row r="37" spans="1:7">
      <c r="A37" s="128" t="s">
        <v>822</v>
      </c>
      <c r="B37" s="128" t="s">
        <v>331</v>
      </c>
      <c r="C37" s="128" t="s">
        <v>568</v>
      </c>
      <c r="D37" s="128" t="str">
        <f t="shared" si="0"/>
        <v>Lachlan Campbell</v>
      </c>
      <c r="E37" s="128" t="s">
        <v>268</v>
      </c>
      <c r="F37" s="202" t="s">
        <v>1010</v>
      </c>
      <c r="G37" s="128" t="s">
        <v>47</v>
      </c>
    </row>
    <row r="38" spans="1:7">
      <c r="A38" s="128" t="s">
        <v>573</v>
      </c>
      <c r="B38" s="128" t="s">
        <v>574</v>
      </c>
      <c r="C38" s="128" t="s">
        <v>568</v>
      </c>
      <c r="D38" s="128" t="str">
        <f t="shared" si="0"/>
        <v>Travis Campbell</v>
      </c>
      <c r="E38" s="128" t="s">
        <v>569</v>
      </c>
      <c r="F38" s="202" t="s">
        <v>570</v>
      </c>
      <c r="G38" s="128" t="s">
        <v>47</v>
      </c>
    </row>
    <row r="39" spans="1:7">
      <c r="A39" s="128" t="s">
        <v>571</v>
      </c>
      <c r="B39" s="128" t="s">
        <v>572</v>
      </c>
      <c r="C39" s="128" t="s">
        <v>568</v>
      </c>
      <c r="D39" s="128" t="str">
        <f t="shared" si="0"/>
        <v>Ethan Campbell</v>
      </c>
      <c r="E39" s="128" t="s">
        <v>569</v>
      </c>
      <c r="F39" s="202" t="s">
        <v>570</v>
      </c>
      <c r="G39" s="128" t="s">
        <v>47</v>
      </c>
    </row>
    <row r="40" spans="1:7">
      <c r="A40" s="128" t="s">
        <v>566</v>
      </c>
      <c r="B40" s="128" t="s">
        <v>567</v>
      </c>
      <c r="C40" s="128" t="s">
        <v>568</v>
      </c>
      <c r="D40" s="128" t="str">
        <f t="shared" si="0"/>
        <v>Dane Campbell</v>
      </c>
      <c r="E40" s="128" t="s">
        <v>569</v>
      </c>
      <c r="F40" s="202" t="s">
        <v>570</v>
      </c>
      <c r="G40" s="128" t="s">
        <v>47</v>
      </c>
    </row>
    <row r="41" spans="1:7">
      <c r="A41" s="128" t="s">
        <v>270</v>
      </c>
      <c r="B41" s="128" t="s">
        <v>271</v>
      </c>
      <c r="C41" s="128" t="s">
        <v>272</v>
      </c>
      <c r="D41" s="128" t="str">
        <f t="shared" si="0"/>
        <v>Peter Cannon</v>
      </c>
      <c r="E41" s="128" t="s">
        <v>268</v>
      </c>
      <c r="F41" s="202" t="s">
        <v>273</v>
      </c>
      <c r="G41" s="128" t="s">
        <v>47</v>
      </c>
    </row>
    <row r="42" spans="1:7">
      <c r="A42" s="128" t="s">
        <v>754</v>
      </c>
      <c r="B42" s="128" t="s">
        <v>271</v>
      </c>
      <c r="C42" s="128" t="s">
        <v>755</v>
      </c>
      <c r="D42" s="128" t="str">
        <f t="shared" si="0"/>
        <v>Peter Carr</v>
      </c>
      <c r="E42" s="128" t="s">
        <v>538</v>
      </c>
      <c r="F42" s="202" t="s">
        <v>756</v>
      </c>
      <c r="G42" s="128" t="s">
        <v>47</v>
      </c>
    </row>
    <row r="43" spans="1:7">
      <c r="A43" s="128" t="s">
        <v>703</v>
      </c>
      <c r="B43" s="128" t="s">
        <v>598</v>
      </c>
      <c r="C43" s="128" t="s">
        <v>704</v>
      </c>
      <c r="D43" s="128" t="str">
        <f t="shared" si="0"/>
        <v>Darren Carter</v>
      </c>
      <c r="E43" s="128" t="s">
        <v>538</v>
      </c>
      <c r="F43" s="202" t="s">
        <v>705</v>
      </c>
      <c r="G43" s="128" t="s">
        <v>47</v>
      </c>
    </row>
    <row r="44" spans="1:7">
      <c r="A44" s="128" t="s">
        <v>416</v>
      </c>
      <c r="B44" s="128" t="s">
        <v>417</v>
      </c>
      <c r="C44" s="128" t="s">
        <v>418</v>
      </c>
      <c r="D44" s="128" t="str">
        <f t="shared" si="0"/>
        <v>Nicholas Caruso</v>
      </c>
      <c r="E44" s="128" t="s">
        <v>268</v>
      </c>
      <c r="F44" s="202" t="s">
        <v>419</v>
      </c>
      <c r="G44" s="128" t="s">
        <v>47</v>
      </c>
    </row>
    <row r="45" spans="1:7">
      <c r="A45" s="128" t="s">
        <v>1114</v>
      </c>
      <c r="B45" s="128" t="s">
        <v>1115</v>
      </c>
      <c r="C45" s="128" t="s">
        <v>1116</v>
      </c>
      <c r="D45" s="128" t="str">
        <f t="shared" si="0"/>
        <v>Timothy Chan</v>
      </c>
      <c r="E45" s="128" t="s">
        <v>268</v>
      </c>
      <c r="F45" s="202" t="s">
        <v>1135</v>
      </c>
      <c r="G45" s="128" t="s">
        <v>47</v>
      </c>
    </row>
    <row r="46" spans="1:7">
      <c r="A46" s="128" t="s">
        <v>1068</v>
      </c>
      <c r="B46" s="128" t="s">
        <v>1069</v>
      </c>
      <c r="C46" s="128" t="s">
        <v>1070</v>
      </c>
      <c r="D46" s="128" t="str">
        <f t="shared" si="0"/>
        <v>Julien Chretien</v>
      </c>
      <c r="E46" s="128" t="s">
        <v>268</v>
      </c>
      <c r="F46" s="202" t="s">
        <v>1045</v>
      </c>
      <c r="G46" s="128" t="s">
        <v>47</v>
      </c>
    </row>
    <row r="47" spans="1:7">
      <c r="A47" s="128" t="s">
        <v>604</v>
      </c>
      <c r="B47" s="128" t="s">
        <v>605</v>
      </c>
      <c r="C47" s="128" t="s">
        <v>606</v>
      </c>
      <c r="D47" s="128" t="str">
        <f t="shared" si="0"/>
        <v>Trevor Clark</v>
      </c>
      <c r="E47" s="128" t="s">
        <v>538</v>
      </c>
      <c r="F47" s="202" t="s">
        <v>607</v>
      </c>
      <c r="G47" s="128" t="s">
        <v>47</v>
      </c>
    </row>
    <row r="48" spans="1:7">
      <c r="A48" s="128" t="s">
        <v>1106</v>
      </c>
      <c r="B48" s="128" t="s">
        <v>1107</v>
      </c>
      <c r="C48" s="128" t="s">
        <v>1097</v>
      </c>
      <c r="D48" s="128" t="str">
        <f t="shared" si="0"/>
        <v>Macey Cluderay</v>
      </c>
      <c r="E48" s="128" t="s">
        <v>247</v>
      </c>
      <c r="F48" s="202" t="s">
        <v>807</v>
      </c>
      <c r="G48" s="128" t="s">
        <v>47</v>
      </c>
    </row>
    <row r="49" spans="1:7">
      <c r="A49" s="128" t="s">
        <v>1095</v>
      </c>
      <c r="B49" s="128" t="s">
        <v>1096</v>
      </c>
      <c r="C49" s="128" t="s">
        <v>1097</v>
      </c>
      <c r="D49" s="128" t="str">
        <f t="shared" si="0"/>
        <v>Gerald Cluderay</v>
      </c>
      <c r="E49" s="128" t="s">
        <v>247</v>
      </c>
      <c r="F49" s="202" t="s">
        <v>807</v>
      </c>
      <c r="G49" s="128" t="s">
        <v>47</v>
      </c>
    </row>
    <row r="50" spans="1:7">
      <c r="A50" s="128" t="s">
        <v>768</v>
      </c>
      <c r="B50" s="128" t="s">
        <v>628</v>
      </c>
      <c r="C50" s="128" t="s">
        <v>745</v>
      </c>
      <c r="D50" s="128" t="str">
        <f t="shared" si="0"/>
        <v>Jack Coaldrake</v>
      </c>
      <c r="E50" s="128" t="s">
        <v>538</v>
      </c>
      <c r="F50" s="202" t="s">
        <v>769</v>
      </c>
      <c r="G50" s="128" t="s">
        <v>47</v>
      </c>
    </row>
    <row r="51" spans="1:7">
      <c r="A51" s="128" t="s">
        <v>744</v>
      </c>
      <c r="B51" s="128" t="s">
        <v>328</v>
      </c>
      <c r="C51" s="128" t="s">
        <v>745</v>
      </c>
      <c r="D51" s="128" t="str">
        <f t="shared" si="0"/>
        <v>Blake Coaldrake</v>
      </c>
      <c r="E51" s="128" t="s">
        <v>538</v>
      </c>
      <c r="F51" s="202" t="s">
        <v>746</v>
      </c>
      <c r="G51" s="128" t="s">
        <v>47</v>
      </c>
    </row>
    <row r="52" spans="1:7">
      <c r="A52" s="128" t="s">
        <v>1060</v>
      </c>
      <c r="B52" s="128" t="s">
        <v>1061</v>
      </c>
      <c r="C52" s="128" t="s">
        <v>1062</v>
      </c>
      <c r="D52" s="128" t="str">
        <f t="shared" si="0"/>
        <v>Brandon Colling</v>
      </c>
      <c r="E52" s="128" t="s">
        <v>268</v>
      </c>
      <c r="F52" s="202" t="s">
        <v>1059</v>
      </c>
      <c r="G52" s="128" t="s">
        <v>47</v>
      </c>
    </row>
    <row r="53" spans="1:7">
      <c r="A53" s="128" t="s">
        <v>542</v>
      </c>
      <c r="B53" s="128" t="s">
        <v>543</v>
      </c>
      <c r="C53" s="128" t="s">
        <v>544</v>
      </c>
      <c r="D53" s="128" t="str">
        <f t="shared" si="0"/>
        <v>Wade Cooper</v>
      </c>
      <c r="E53" s="128" t="s">
        <v>569</v>
      </c>
      <c r="F53" s="202" t="s">
        <v>974</v>
      </c>
      <c r="G53" s="128" t="s">
        <v>47</v>
      </c>
    </row>
    <row r="54" spans="1:7">
      <c r="A54" s="128" t="s">
        <v>980</v>
      </c>
      <c r="B54" s="128" t="s">
        <v>981</v>
      </c>
      <c r="C54" s="128" t="s">
        <v>544</v>
      </c>
      <c r="D54" s="128" t="str">
        <f t="shared" si="0"/>
        <v>Jeffrey Cooper</v>
      </c>
      <c r="E54" s="128" t="s">
        <v>569</v>
      </c>
      <c r="F54" s="202" t="s">
        <v>974</v>
      </c>
      <c r="G54" s="128" t="s">
        <v>47</v>
      </c>
    </row>
    <row r="55" spans="1:7">
      <c r="A55" s="128" t="s">
        <v>951</v>
      </c>
      <c r="B55" s="128" t="s">
        <v>952</v>
      </c>
      <c r="C55" s="128" t="s">
        <v>544</v>
      </c>
      <c r="D55" s="128" t="str">
        <f t="shared" si="0"/>
        <v>Kaitlyn Cooper</v>
      </c>
      <c r="E55" s="128" t="s">
        <v>569</v>
      </c>
      <c r="F55" s="202" t="s">
        <v>974</v>
      </c>
      <c r="G55" s="128" t="s">
        <v>47</v>
      </c>
    </row>
    <row r="56" spans="1:7">
      <c r="A56" s="128" t="s">
        <v>274</v>
      </c>
      <c r="B56" s="128" t="s">
        <v>275</v>
      </c>
      <c r="C56" s="128" t="s">
        <v>276</v>
      </c>
      <c r="D56" s="128" t="str">
        <f t="shared" si="0"/>
        <v>Andre Cortes</v>
      </c>
      <c r="E56" s="128" t="s">
        <v>263</v>
      </c>
      <c r="F56" s="202" t="s">
        <v>277</v>
      </c>
      <c r="G56" s="128" t="s">
        <v>47</v>
      </c>
    </row>
    <row r="57" spans="1:7">
      <c r="A57" s="128" t="s">
        <v>611</v>
      </c>
      <c r="B57" s="128" t="s">
        <v>612</v>
      </c>
      <c r="C57" s="128" t="s">
        <v>613</v>
      </c>
      <c r="D57" s="128" t="str">
        <f t="shared" si="0"/>
        <v>Chris Couch</v>
      </c>
      <c r="E57" s="128" t="s">
        <v>538</v>
      </c>
      <c r="F57" s="202" t="s">
        <v>614</v>
      </c>
      <c r="G57" s="128" t="s">
        <v>47</v>
      </c>
    </row>
    <row r="58" spans="1:7">
      <c r="A58" s="128" t="s">
        <v>857</v>
      </c>
      <c r="B58" s="128" t="s">
        <v>417</v>
      </c>
      <c r="C58" s="128" t="s">
        <v>858</v>
      </c>
      <c r="D58" s="128" t="str">
        <f t="shared" si="0"/>
        <v>Nicholas Crawshay</v>
      </c>
      <c r="E58" s="128" t="s">
        <v>268</v>
      </c>
      <c r="F58" s="202" t="s">
        <v>1126</v>
      </c>
      <c r="G58" s="128" t="s">
        <v>47</v>
      </c>
    </row>
    <row r="59" spans="1:7">
      <c r="A59" s="128" t="s">
        <v>1065</v>
      </c>
      <c r="B59" s="128" t="s">
        <v>1066</v>
      </c>
      <c r="C59" s="128" t="s">
        <v>1067</v>
      </c>
      <c r="D59" s="128" t="str">
        <f t="shared" si="0"/>
        <v>Robert Cribbin</v>
      </c>
      <c r="E59" s="128" t="s">
        <v>247</v>
      </c>
      <c r="F59" s="202" t="s">
        <v>1130</v>
      </c>
      <c r="G59" s="128" t="s">
        <v>47</v>
      </c>
    </row>
    <row r="60" spans="1:7">
      <c r="A60" s="128" t="s">
        <v>1093</v>
      </c>
      <c r="B60" s="128" t="s">
        <v>1094</v>
      </c>
      <c r="C60" s="128" t="s">
        <v>1067</v>
      </c>
      <c r="D60" s="128" t="str">
        <f t="shared" si="0"/>
        <v>Gabriella Cribbin</v>
      </c>
      <c r="E60" s="128" t="s">
        <v>247</v>
      </c>
      <c r="F60" s="202" t="s">
        <v>1130</v>
      </c>
      <c r="G60" s="128" t="s">
        <v>47</v>
      </c>
    </row>
    <row r="61" spans="1:7">
      <c r="A61" s="128" t="s">
        <v>1113</v>
      </c>
      <c r="B61" s="128" t="s">
        <v>1066</v>
      </c>
      <c r="C61" s="128" t="s">
        <v>1067</v>
      </c>
      <c r="D61" s="128" t="str">
        <f t="shared" si="0"/>
        <v>Robert Cribbin</v>
      </c>
      <c r="E61" s="128" t="s">
        <v>247</v>
      </c>
      <c r="F61" s="202" t="s">
        <v>1130</v>
      </c>
      <c r="G61" s="128" t="s">
        <v>47</v>
      </c>
    </row>
    <row r="62" spans="1:7">
      <c r="A62" s="128" t="s">
        <v>1029</v>
      </c>
      <c r="B62" s="128" t="s">
        <v>1030</v>
      </c>
      <c r="C62" s="128" t="s">
        <v>1031</v>
      </c>
      <c r="D62" s="128" t="str">
        <f t="shared" si="0"/>
        <v>Marcus Culbi</v>
      </c>
      <c r="E62" s="128" t="s">
        <v>263</v>
      </c>
      <c r="F62" s="202" t="s">
        <v>1032</v>
      </c>
      <c r="G62" s="128" t="s">
        <v>47</v>
      </c>
    </row>
    <row r="63" spans="1:7">
      <c r="A63" s="128" t="s">
        <v>283</v>
      </c>
      <c r="B63" s="128" t="s">
        <v>284</v>
      </c>
      <c r="C63" s="128" t="s">
        <v>280</v>
      </c>
      <c r="D63" s="128" t="str">
        <f t="shared" si="0"/>
        <v>Hunter Cutting</v>
      </c>
      <c r="E63" s="128" t="s">
        <v>247</v>
      </c>
      <c r="F63" s="202" t="s">
        <v>273</v>
      </c>
      <c r="G63" s="128" t="s">
        <v>47</v>
      </c>
    </row>
    <row r="64" spans="1:7">
      <c r="A64" s="128" t="s">
        <v>281</v>
      </c>
      <c r="B64" s="128" t="s">
        <v>282</v>
      </c>
      <c r="C64" s="128" t="s">
        <v>280</v>
      </c>
      <c r="D64" s="128" t="str">
        <f t="shared" si="0"/>
        <v>Harrison Cutting</v>
      </c>
      <c r="E64" s="128" t="s">
        <v>247</v>
      </c>
      <c r="F64" s="202" t="s">
        <v>273</v>
      </c>
      <c r="G64" s="128" t="s">
        <v>47</v>
      </c>
    </row>
    <row r="65" spans="1:7">
      <c r="A65" s="128" t="s">
        <v>278</v>
      </c>
      <c r="B65" s="128" t="s">
        <v>279</v>
      </c>
      <c r="C65" s="128" t="s">
        <v>280</v>
      </c>
      <c r="D65" s="128" t="str">
        <f t="shared" si="0"/>
        <v>Barry-John Cutting</v>
      </c>
      <c r="E65" s="128" t="s">
        <v>247</v>
      </c>
      <c r="F65" s="202" t="s">
        <v>273</v>
      </c>
      <c r="G65" s="128" t="s">
        <v>47</v>
      </c>
    </row>
    <row r="66" spans="1:7">
      <c r="A66" s="128" t="s">
        <v>545</v>
      </c>
      <c r="B66" s="128" t="s">
        <v>546</v>
      </c>
      <c r="C66" s="128" t="s">
        <v>547</v>
      </c>
      <c r="D66" s="128" t="str">
        <f t="shared" si="0"/>
        <v>Lewis D'Amore</v>
      </c>
      <c r="E66" s="128" t="s">
        <v>422</v>
      </c>
      <c r="F66" s="202" t="s">
        <v>548</v>
      </c>
      <c r="G66" s="128" t="s">
        <v>47</v>
      </c>
    </row>
    <row r="67" spans="1:7">
      <c r="A67" s="128" t="s">
        <v>491</v>
      </c>
      <c r="B67" s="128" t="s">
        <v>492</v>
      </c>
      <c r="C67" s="128" t="s">
        <v>490</v>
      </c>
      <c r="D67" s="128" t="str">
        <f t="shared" ref="D67:D134" si="2">CONCATENATE(B67," ",C67)</f>
        <v>Simon Dartell</v>
      </c>
      <c r="E67" s="128" t="s">
        <v>247</v>
      </c>
      <c r="F67" s="202" t="s">
        <v>484</v>
      </c>
      <c r="G67" s="128" t="s">
        <v>47</v>
      </c>
    </row>
    <row r="68" spans="1:7">
      <c r="A68" s="128" t="s">
        <v>488</v>
      </c>
      <c r="B68" s="128" t="s">
        <v>489</v>
      </c>
      <c r="C68" s="128" t="s">
        <v>490</v>
      </c>
      <c r="D68" s="128" t="str">
        <f t="shared" si="2"/>
        <v>Sam Dartell</v>
      </c>
      <c r="E68" s="128" t="s">
        <v>247</v>
      </c>
      <c r="F68" s="202" t="s">
        <v>484</v>
      </c>
      <c r="G68" s="128" t="s">
        <v>47</v>
      </c>
    </row>
    <row r="69" spans="1:7">
      <c r="A69" s="128" t="s">
        <v>536</v>
      </c>
      <c r="B69" s="128" t="s">
        <v>492</v>
      </c>
      <c r="C69" s="128" t="s">
        <v>537</v>
      </c>
      <c r="D69" s="128" t="str">
        <f t="shared" si="2"/>
        <v>Simon Davison</v>
      </c>
      <c r="E69" s="128" t="s">
        <v>538</v>
      </c>
      <c r="F69" s="202" t="s">
        <v>539</v>
      </c>
      <c r="G69" s="128" t="s">
        <v>47</v>
      </c>
    </row>
    <row r="70" spans="1:7">
      <c r="A70" s="128" t="s">
        <v>285</v>
      </c>
      <c r="B70" s="128" t="s">
        <v>286</v>
      </c>
      <c r="C70" s="128" t="s">
        <v>287</v>
      </c>
      <c r="D70" s="128" t="str">
        <f t="shared" si="2"/>
        <v>Ayrton De Nova</v>
      </c>
      <c r="E70" s="128" t="s">
        <v>263</v>
      </c>
      <c r="F70" s="202" t="s">
        <v>288</v>
      </c>
      <c r="G70" s="128" t="s">
        <v>47</v>
      </c>
    </row>
    <row r="71" spans="1:7">
      <c r="A71" s="128" t="s">
        <v>289</v>
      </c>
      <c r="B71" s="128" t="s">
        <v>290</v>
      </c>
      <c r="C71" s="128" t="s">
        <v>291</v>
      </c>
      <c r="D71" s="128" t="str">
        <f t="shared" si="2"/>
        <v>Alexandra Del Piero</v>
      </c>
      <c r="E71" s="128" t="s">
        <v>268</v>
      </c>
      <c r="F71" s="202" t="s">
        <v>277</v>
      </c>
      <c r="G71" s="128" t="s">
        <v>47</v>
      </c>
    </row>
    <row r="72" spans="1:7">
      <c r="A72" s="128" t="s">
        <v>821</v>
      </c>
      <c r="B72" s="128" t="s">
        <v>282</v>
      </c>
      <c r="C72" s="128" t="s">
        <v>820</v>
      </c>
      <c r="D72" s="128" t="str">
        <f t="shared" si="2"/>
        <v>Harrison Dengate</v>
      </c>
      <c r="E72" s="128" t="s">
        <v>263</v>
      </c>
      <c r="F72" s="202" t="s">
        <v>976</v>
      </c>
      <c r="G72" s="128" t="s">
        <v>47</v>
      </c>
    </row>
    <row r="73" spans="1:7">
      <c r="A73" s="128" t="s">
        <v>819</v>
      </c>
      <c r="B73" s="128" t="s">
        <v>598</v>
      </c>
      <c r="C73" s="128" t="s">
        <v>820</v>
      </c>
      <c r="D73" s="128" t="str">
        <f t="shared" si="2"/>
        <v>Darren Dengate</v>
      </c>
      <c r="E73" s="128" t="s">
        <v>263</v>
      </c>
      <c r="F73" s="202" t="s">
        <v>976</v>
      </c>
      <c r="G73" s="128" t="s">
        <v>47</v>
      </c>
    </row>
    <row r="74" spans="1:7">
      <c r="A74" s="128" t="s">
        <v>960</v>
      </c>
      <c r="B74" s="128" t="s">
        <v>961</v>
      </c>
      <c r="C74" s="128" t="s">
        <v>962</v>
      </c>
      <c r="D74" s="128" t="str">
        <f t="shared" si="2"/>
        <v>Fiona Doyle</v>
      </c>
      <c r="E74" s="128" t="s">
        <v>263</v>
      </c>
      <c r="F74" s="202" t="s">
        <v>975</v>
      </c>
      <c r="G74" s="128" t="s">
        <v>47</v>
      </c>
    </row>
    <row r="75" spans="1:7">
      <c r="A75" s="128" t="s">
        <v>292</v>
      </c>
      <c r="B75" s="128" t="s">
        <v>293</v>
      </c>
      <c r="C75" s="128" t="s">
        <v>294</v>
      </c>
      <c r="D75" s="128" t="str">
        <f t="shared" si="2"/>
        <v>Ivan Dragostinov</v>
      </c>
      <c r="E75" s="128" t="s">
        <v>268</v>
      </c>
      <c r="F75" s="202" t="s">
        <v>295</v>
      </c>
      <c r="G75" s="128" t="s">
        <v>47</v>
      </c>
    </row>
    <row r="76" spans="1:7">
      <c r="A76" s="128" t="s">
        <v>575</v>
      </c>
      <c r="B76" s="128" t="s">
        <v>576</v>
      </c>
      <c r="C76" s="128" t="s">
        <v>577</v>
      </c>
      <c r="D76" s="128" t="str">
        <f t="shared" si="2"/>
        <v>Daniel Driscoll</v>
      </c>
      <c r="E76" s="128" t="s">
        <v>422</v>
      </c>
      <c r="F76" s="202" t="s">
        <v>570</v>
      </c>
      <c r="G76" s="128" t="s">
        <v>47</v>
      </c>
    </row>
    <row r="77" spans="1:7">
      <c r="A77" s="128" t="s">
        <v>578</v>
      </c>
      <c r="B77" s="128" t="s">
        <v>266</v>
      </c>
      <c r="C77" s="128" t="s">
        <v>577</v>
      </c>
      <c r="D77" s="128" t="str">
        <f t="shared" si="2"/>
        <v>David Driscoll</v>
      </c>
      <c r="E77" s="128" t="s">
        <v>422</v>
      </c>
      <c r="F77" s="202" t="s">
        <v>570</v>
      </c>
      <c r="G77" s="128" t="s">
        <v>47</v>
      </c>
    </row>
    <row r="78" spans="1:7">
      <c r="A78" s="128" t="s">
        <v>579</v>
      </c>
      <c r="B78" s="128" t="s">
        <v>580</v>
      </c>
      <c r="C78" s="128" t="s">
        <v>577</v>
      </c>
      <c r="D78" s="128" t="str">
        <f t="shared" si="2"/>
        <v>Sarah Driscoll</v>
      </c>
      <c r="E78" s="128" t="s">
        <v>422</v>
      </c>
      <c r="F78" s="202" t="s">
        <v>570</v>
      </c>
      <c r="G78" s="128" t="s">
        <v>47</v>
      </c>
    </row>
    <row r="79" spans="1:7">
      <c r="A79" s="128" t="s">
        <v>1055</v>
      </c>
      <c r="B79" s="128" t="s">
        <v>1056</v>
      </c>
      <c r="C79" s="128" t="s">
        <v>1057</v>
      </c>
      <c r="D79" s="128" t="str">
        <f t="shared" si="2"/>
        <v>Myles Duggan</v>
      </c>
      <c r="E79" s="128" t="s">
        <v>268</v>
      </c>
      <c r="F79" s="202" t="s">
        <v>1058</v>
      </c>
      <c r="G79" s="128" t="s">
        <v>47</v>
      </c>
    </row>
    <row r="80" spans="1:7">
      <c r="A80" s="128" t="s">
        <v>553</v>
      </c>
      <c r="B80" s="128" t="s">
        <v>554</v>
      </c>
      <c r="C80" s="128" t="s">
        <v>551</v>
      </c>
      <c r="D80" s="128" t="str">
        <f t="shared" si="2"/>
        <v>Erika Dunn</v>
      </c>
      <c r="E80" s="128" t="s">
        <v>422</v>
      </c>
      <c r="F80" s="202" t="s">
        <v>552</v>
      </c>
      <c r="G80" s="128" t="s">
        <v>47</v>
      </c>
    </row>
    <row r="81" spans="1:7">
      <c r="A81" s="128" t="s">
        <v>549</v>
      </c>
      <c r="B81" s="128" t="s">
        <v>550</v>
      </c>
      <c r="C81" s="128" t="s">
        <v>551</v>
      </c>
      <c r="D81" s="128" t="str">
        <f t="shared" si="2"/>
        <v>Darcy Dunn</v>
      </c>
      <c r="E81" s="128" t="s">
        <v>422</v>
      </c>
      <c r="F81" s="202" t="s">
        <v>552</v>
      </c>
      <c r="G81" s="128" t="s">
        <v>47</v>
      </c>
    </row>
    <row r="82" spans="1:7">
      <c r="A82" s="128" t="s">
        <v>808</v>
      </c>
      <c r="B82" s="128" t="s">
        <v>510</v>
      </c>
      <c r="C82" s="128" t="s">
        <v>809</v>
      </c>
      <c r="D82" s="128" t="str">
        <f t="shared" si="2"/>
        <v>Paul Dunston</v>
      </c>
      <c r="E82" s="128" t="s">
        <v>268</v>
      </c>
      <c r="F82" s="202" t="s">
        <v>807</v>
      </c>
      <c r="G82" s="128" t="s">
        <v>47</v>
      </c>
    </row>
    <row r="83" spans="1:7">
      <c r="A83" s="128" t="s">
        <v>296</v>
      </c>
      <c r="B83" s="128" t="s">
        <v>297</v>
      </c>
      <c r="C83" s="128" t="s">
        <v>298</v>
      </c>
      <c r="D83" s="128" t="str">
        <f t="shared" si="2"/>
        <v>Ben Edwards</v>
      </c>
      <c r="E83" s="128" t="s">
        <v>268</v>
      </c>
      <c r="F83" s="202" t="s">
        <v>299</v>
      </c>
      <c r="G83" s="128" t="s">
        <v>47</v>
      </c>
    </row>
    <row r="84" spans="1:7">
      <c r="A84" s="128" t="s">
        <v>763</v>
      </c>
      <c r="B84" s="128" t="s">
        <v>764</v>
      </c>
      <c r="C84" s="128" t="s">
        <v>758</v>
      </c>
      <c r="D84" s="128" t="str">
        <f t="shared" si="2"/>
        <v>Raymond Elliott</v>
      </c>
      <c r="E84" s="128" t="s">
        <v>569</v>
      </c>
      <c r="F84" s="202" t="s">
        <v>759</v>
      </c>
      <c r="G84" s="128" t="s">
        <v>47</v>
      </c>
    </row>
    <row r="85" spans="1:7">
      <c r="A85" s="128" t="s">
        <v>757</v>
      </c>
      <c r="B85" s="128" t="s">
        <v>431</v>
      </c>
      <c r="C85" s="128" t="s">
        <v>758</v>
      </c>
      <c r="D85" s="128" t="str">
        <f t="shared" si="2"/>
        <v>Damien Elliott</v>
      </c>
      <c r="E85" s="128" t="s">
        <v>569</v>
      </c>
      <c r="F85" s="202" t="s">
        <v>759</v>
      </c>
      <c r="G85" s="128" t="s">
        <v>47</v>
      </c>
    </row>
    <row r="86" spans="1:7">
      <c r="A86" s="128" t="s">
        <v>760</v>
      </c>
      <c r="B86" s="128" t="s">
        <v>761</v>
      </c>
      <c r="C86" s="128" t="s">
        <v>758</v>
      </c>
      <c r="D86" s="128" t="str">
        <f t="shared" si="2"/>
        <v>Ewen Elliott</v>
      </c>
      <c r="E86" s="128" t="s">
        <v>569</v>
      </c>
      <c r="F86" s="202" t="s">
        <v>759</v>
      </c>
      <c r="G86" s="128" t="s">
        <v>47</v>
      </c>
    </row>
    <row r="87" spans="1:7">
      <c r="A87" s="128" t="s">
        <v>762</v>
      </c>
      <c r="B87" s="128" t="s">
        <v>734</v>
      </c>
      <c r="C87" s="128" t="s">
        <v>758</v>
      </c>
      <c r="D87" s="128" t="str">
        <f t="shared" si="2"/>
        <v>Hayden Elliott</v>
      </c>
      <c r="E87" s="128" t="s">
        <v>569</v>
      </c>
      <c r="F87" s="202" t="s">
        <v>759</v>
      </c>
      <c r="G87" s="128" t="s">
        <v>47</v>
      </c>
    </row>
    <row r="88" spans="1:7">
      <c r="A88" s="128" t="s">
        <v>525</v>
      </c>
      <c r="B88" s="128" t="s">
        <v>526</v>
      </c>
      <c r="C88" s="128" t="s">
        <v>523</v>
      </c>
      <c r="D88" s="128" t="str">
        <f t="shared" si="2"/>
        <v>Martin Emr</v>
      </c>
      <c r="E88" s="128" t="s">
        <v>247</v>
      </c>
      <c r="F88" s="202" t="s">
        <v>524</v>
      </c>
      <c r="G88" s="128" t="s">
        <v>47</v>
      </c>
    </row>
    <row r="89" spans="1:7">
      <c r="A89" s="128" t="s">
        <v>521</v>
      </c>
      <c r="B89" s="128" t="s">
        <v>522</v>
      </c>
      <c r="C89" s="128" t="s">
        <v>523</v>
      </c>
      <c r="D89" s="128" t="str">
        <f t="shared" si="2"/>
        <v>Bethany Emr</v>
      </c>
      <c r="E89" s="128" t="s">
        <v>247</v>
      </c>
      <c r="F89" s="202" t="s">
        <v>524</v>
      </c>
      <c r="G89" s="128" t="s">
        <v>47</v>
      </c>
    </row>
    <row r="90" spans="1:7">
      <c r="A90" s="208" t="s">
        <v>1145</v>
      </c>
      <c r="B90" s="208" t="s">
        <v>506</v>
      </c>
      <c r="C90" s="208" t="s">
        <v>1146</v>
      </c>
      <c r="D90" s="208" t="str">
        <f t="shared" si="2"/>
        <v>Adrian Estasy</v>
      </c>
      <c r="E90" s="208" t="s">
        <v>569</v>
      </c>
      <c r="F90" s="208" t="s">
        <v>1149</v>
      </c>
      <c r="G90" s="208"/>
    </row>
    <row r="91" spans="1:7">
      <c r="A91" s="208" t="s">
        <v>1147</v>
      </c>
      <c r="B91" s="208" t="s">
        <v>799</v>
      </c>
      <c r="C91" s="208" t="s">
        <v>1146</v>
      </c>
      <c r="D91" s="208" t="str">
        <f t="shared" si="2"/>
        <v>Christian Estasy</v>
      </c>
      <c r="E91" s="208" t="s">
        <v>569</v>
      </c>
      <c r="F91" s="208" t="s">
        <v>1149</v>
      </c>
      <c r="G91" s="208"/>
    </row>
    <row r="92" spans="1:7">
      <c r="A92" s="208" t="s">
        <v>1148</v>
      </c>
      <c r="B92" s="208" t="s">
        <v>444</v>
      </c>
      <c r="C92" s="208" t="s">
        <v>1146</v>
      </c>
      <c r="D92" s="208" t="str">
        <f t="shared" si="2"/>
        <v>Oliver Estasy</v>
      </c>
      <c r="E92" s="208" t="s">
        <v>569</v>
      </c>
      <c r="F92" s="208" t="s">
        <v>1149</v>
      </c>
      <c r="G92" s="208"/>
    </row>
    <row r="93" spans="1:7">
      <c r="A93" s="128" t="s">
        <v>860</v>
      </c>
      <c r="B93" s="128" t="s">
        <v>641</v>
      </c>
      <c r="C93" s="128" t="s">
        <v>861</v>
      </c>
      <c r="D93" s="128" t="str">
        <f t="shared" si="2"/>
        <v>Logan Eveleigh</v>
      </c>
      <c r="E93" s="128" t="s">
        <v>851</v>
      </c>
      <c r="F93" s="202" t="s">
        <v>1133</v>
      </c>
      <c r="G93" s="128" t="s">
        <v>47</v>
      </c>
    </row>
    <row r="94" spans="1:7">
      <c r="A94" s="128" t="s">
        <v>618</v>
      </c>
      <c r="B94" s="128" t="s">
        <v>486</v>
      </c>
      <c r="C94" s="128" t="s">
        <v>619</v>
      </c>
      <c r="D94" s="128" t="str">
        <f t="shared" si="2"/>
        <v>Adam Fairbairn</v>
      </c>
      <c r="E94" s="128" t="s">
        <v>538</v>
      </c>
      <c r="F94" s="202" t="s">
        <v>620</v>
      </c>
      <c r="G94" s="128" t="s">
        <v>47</v>
      </c>
    </row>
    <row r="95" spans="1:7">
      <c r="A95" s="128" t="s">
        <v>795</v>
      </c>
      <c r="B95" s="128" t="s">
        <v>556</v>
      </c>
      <c r="C95" s="128" t="s">
        <v>796</v>
      </c>
      <c r="D95" s="128" t="str">
        <f t="shared" si="2"/>
        <v>Anthony Faro</v>
      </c>
      <c r="E95" s="128" t="s">
        <v>263</v>
      </c>
      <c r="F95" s="202" t="s">
        <v>806</v>
      </c>
      <c r="G95" s="128" t="s">
        <v>47</v>
      </c>
    </row>
    <row r="96" spans="1:7">
      <c r="A96" s="128" t="s">
        <v>798</v>
      </c>
      <c r="B96" s="128" t="s">
        <v>799</v>
      </c>
      <c r="C96" s="128" t="s">
        <v>796</v>
      </c>
      <c r="D96" s="128" t="str">
        <f t="shared" si="2"/>
        <v>Christian Faro</v>
      </c>
      <c r="E96" s="128" t="s">
        <v>263</v>
      </c>
      <c r="F96" s="202" t="s">
        <v>806</v>
      </c>
      <c r="G96" s="128" t="s">
        <v>47</v>
      </c>
    </row>
    <row r="97" spans="1:7">
      <c r="A97" s="128" t="s">
        <v>727</v>
      </c>
      <c r="B97" s="128" t="s">
        <v>301</v>
      </c>
      <c r="C97" s="128" t="s">
        <v>728</v>
      </c>
      <c r="D97" s="128" t="str">
        <f t="shared" si="2"/>
        <v>Matthew Ferguson</v>
      </c>
      <c r="E97" s="128" t="s">
        <v>538</v>
      </c>
      <c r="F97" s="202" t="s">
        <v>729</v>
      </c>
      <c r="G97" s="128" t="s">
        <v>47</v>
      </c>
    </row>
    <row r="98" spans="1:7">
      <c r="A98" s="128" t="s">
        <v>464</v>
      </c>
      <c r="B98" s="128" t="s">
        <v>465</v>
      </c>
      <c r="C98" s="128" t="s">
        <v>466</v>
      </c>
      <c r="D98" s="128" t="str">
        <f t="shared" si="2"/>
        <v>Cole Fitzpatrick</v>
      </c>
      <c r="E98" s="128" t="s">
        <v>268</v>
      </c>
      <c r="F98" s="202" t="s">
        <v>467</v>
      </c>
      <c r="G98" s="128" t="s">
        <v>47</v>
      </c>
    </row>
    <row r="99" spans="1:7">
      <c r="A99" s="128" t="s">
        <v>672</v>
      </c>
      <c r="B99" s="128" t="s">
        <v>576</v>
      </c>
      <c r="C99" s="128" t="s">
        <v>673</v>
      </c>
      <c r="D99" s="128" t="str">
        <f t="shared" si="2"/>
        <v>Daniel Fraser</v>
      </c>
      <c r="E99" s="128" t="s">
        <v>538</v>
      </c>
      <c r="F99" s="202" t="s">
        <v>674</v>
      </c>
      <c r="G99" s="128" t="s">
        <v>47</v>
      </c>
    </row>
    <row r="100" spans="1:7">
      <c r="A100" s="128" t="s">
        <v>426</v>
      </c>
      <c r="B100" s="128" t="s">
        <v>427</v>
      </c>
      <c r="C100" s="128" t="s">
        <v>428</v>
      </c>
      <c r="D100" s="128" t="str">
        <f t="shared" si="2"/>
        <v>Mitchell Fredericks</v>
      </c>
      <c r="E100" s="128" t="s">
        <v>268</v>
      </c>
      <c r="F100" s="202" t="s">
        <v>429</v>
      </c>
      <c r="G100" s="128" t="s">
        <v>47</v>
      </c>
    </row>
    <row r="101" spans="1:7">
      <c r="A101" s="128" t="s">
        <v>865</v>
      </c>
      <c r="B101" s="128" t="s">
        <v>336</v>
      </c>
      <c r="C101" s="128" t="s">
        <v>863</v>
      </c>
      <c r="D101" s="128" t="str">
        <f t="shared" si="2"/>
        <v>James Freeburn</v>
      </c>
      <c r="E101" s="128" t="s">
        <v>851</v>
      </c>
      <c r="F101" s="202" t="s">
        <v>1124</v>
      </c>
      <c r="G101" s="128" t="s">
        <v>249</v>
      </c>
    </row>
    <row r="102" spans="1:7">
      <c r="A102" s="128" t="s">
        <v>864</v>
      </c>
      <c r="B102" s="128" t="s">
        <v>266</v>
      </c>
      <c r="C102" s="128" t="s">
        <v>863</v>
      </c>
      <c r="D102" s="128" t="str">
        <f t="shared" si="2"/>
        <v>David Freeburn</v>
      </c>
      <c r="E102" s="128" t="s">
        <v>849</v>
      </c>
      <c r="F102" s="202" t="s">
        <v>1124</v>
      </c>
      <c r="G102" s="128" t="s">
        <v>249</v>
      </c>
    </row>
    <row r="103" spans="1:7">
      <c r="A103" s="128" t="s">
        <v>862</v>
      </c>
      <c r="B103" s="128" t="s">
        <v>349</v>
      </c>
      <c r="C103" s="128" t="s">
        <v>863</v>
      </c>
      <c r="D103" s="128" t="str">
        <f t="shared" si="2"/>
        <v>Bradley Freeburn</v>
      </c>
      <c r="E103" s="128" t="s">
        <v>851</v>
      </c>
      <c r="F103" s="202" t="s">
        <v>1124</v>
      </c>
      <c r="G103" s="128" t="s">
        <v>47</v>
      </c>
    </row>
    <row r="104" spans="1:7">
      <c r="A104" s="128" t="s">
        <v>866</v>
      </c>
      <c r="B104" s="128" t="s">
        <v>259</v>
      </c>
      <c r="C104" s="128" t="s">
        <v>863</v>
      </c>
      <c r="D104" s="128" t="str">
        <f t="shared" si="2"/>
        <v>Luke Freeburn</v>
      </c>
      <c r="E104" s="128" t="s">
        <v>851</v>
      </c>
      <c r="F104" s="202" t="s">
        <v>1124</v>
      </c>
      <c r="G104" s="128" t="s">
        <v>249</v>
      </c>
    </row>
    <row r="105" spans="1:7">
      <c r="A105" s="128" t="s">
        <v>867</v>
      </c>
      <c r="B105" s="128" t="s">
        <v>576</v>
      </c>
      <c r="C105" s="128" t="s">
        <v>868</v>
      </c>
      <c r="D105" s="128" t="str">
        <f t="shared" si="2"/>
        <v>Daniel Frougas</v>
      </c>
      <c r="E105" s="128" t="s">
        <v>268</v>
      </c>
      <c r="F105" s="202" t="s">
        <v>1072</v>
      </c>
      <c r="G105" s="128" t="s">
        <v>47</v>
      </c>
    </row>
    <row r="106" spans="1:7">
      <c r="A106" s="128" t="s">
        <v>300</v>
      </c>
      <c r="B106" s="128" t="s">
        <v>301</v>
      </c>
      <c r="C106" s="128" t="s">
        <v>302</v>
      </c>
      <c r="D106" s="128" t="str">
        <f t="shared" si="2"/>
        <v>Matthew Gardner</v>
      </c>
      <c r="E106" s="128" t="s">
        <v>268</v>
      </c>
      <c r="F106" s="202" t="s">
        <v>303</v>
      </c>
      <c r="G106" s="128" t="s">
        <v>47</v>
      </c>
    </row>
    <row r="107" spans="1:7">
      <c r="A107" s="128" t="s">
        <v>304</v>
      </c>
      <c r="B107" s="128" t="s">
        <v>305</v>
      </c>
      <c r="C107" s="128" t="s">
        <v>306</v>
      </c>
      <c r="D107" s="128" t="str">
        <f t="shared" si="2"/>
        <v>Chase Gausel</v>
      </c>
      <c r="E107" s="128" t="s">
        <v>247</v>
      </c>
      <c r="F107" s="202" t="s">
        <v>295</v>
      </c>
      <c r="G107" s="128" t="s">
        <v>47</v>
      </c>
    </row>
    <row r="108" spans="1:7">
      <c r="A108" s="128" t="s">
        <v>307</v>
      </c>
      <c r="B108" s="128" t="s">
        <v>308</v>
      </c>
      <c r="C108" s="128" t="s">
        <v>306</v>
      </c>
      <c r="D108" s="128" t="str">
        <f t="shared" si="2"/>
        <v>Dean Gausel</v>
      </c>
      <c r="E108" s="128" t="s">
        <v>247</v>
      </c>
      <c r="F108" s="202" t="s">
        <v>295</v>
      </c>
      <c r="G108" s="128" t="s">
        <v>47</v>
      </c>
    </row>
    <row r="109" spans="1:7">
      <c r="A109" s="128" t="s">
        <v>1002</v>
      </c>
      <c r="B109" s="128" t="s">
        <v>530</v>
      </c>
      <c r="C109" s="128" t="s">
        <v>1003</v>
      </c>
      <c r="D109" s="128" t="str">
        <f t="shared" si="2"/>
        <v>Zac Geddes</v>
      </c>
      <c r="E109" s="128" t="s">
        <v>263</v>
      </c>
      <c r="F109" s="202" t="s">
        <v>1011</v>
      </c>
      <c r="G109" s="128" t="s">
        <v>47</v>
      </c>
    </row>
    <row r="110" spans="1:7">
      <c r="A110" s="128" t="s">
        <v>588</v>
      </c>
      <c r="B110" s="128" t="s">
        <v>589</v>
      </c>
      <c r="C110" s="128" t="s">
        <v>587</v>
      </c>
      <c r="D110" s="128" t="str">
        <f t="shared" si="2"/>
        <v>Millie Gilmore</v>
      </c>
      <c r="E110" s="128" t="s">
        <v>422</v>
      </c>
      <c r="F110" s="202" t="s">
        <v>584</v>
      </c>
      <c r="G110" s="128" t="s">
        <v>47</v>
      </c>
    </row>
    <row r="111" spans="1:7">
      <c r="A111" s="128" t="s">
        <v>585</v>
      </c>
      <c r="B111" s="128" t="s">
        <v>586</v>
      </c>
      <c r="C111" s="128" t="s">
        <v>587</v>
      </c>
      <c r="D111" s="128" t="str">
        <f t="shared" si="2"/>
        <v>Lyle Gilmore</v>
      </c>
      <c r="E111" s="128" t="s">
        <v>422</v>
      </c>
      <c r="F111" s="202" t="s">
        <v>584</v>
      </c>
      <c r="G111" s="128" t="s">
        <v>47</v>
      </c>
    </row>
    <row r="112" spans="1:7">
      <c r="A112" s="128" t="s">
        <v>1100</v>
      </c>
      <c r="B112" s="128" t="s">
        <v>245</v>
      </c>
      <c r="C112" s="128" t="s">
        <v>1101</v>
      </c>
      <c r="D112" s="128" t="str">
        <f t="shared" si="2"/>
        <v>John Glassington</v>
      </c>
      <c r="E112" s="128" t="s">
        <v>268</v>
      </c>
      <c r="F112" s="202" t="s">
        <v>1126</v>
      </c>
      <c r="G112" s="128" t="s">
        <v>47</v>
      </c>
    </row>
    <row r="113" spans="1:7">
      <c r="A113" s="128" t="s">
        <v>869</v>
      </c>
      <c r="B113" s="128" t="s">
        <v>349</v>
      </c>
      <c r="C113" s="128" t="s">
        <v>794</v>
      </c>
      <c r="D113" s="128" t="str">
        <f t="shared" si="2"/>
        <v>Bradley Goodman</v>
      </c>
      <c r="E113" s="128" t="s">
        <v>859</v>
      </c>
      <c r="F113" s="202" t="s">
        <v>1125</v>
      </c>
      <c r="G113" s="128" t="s">
        <v>249</v>
      </c>
    </row>
    <row r="114" spans="1:7">
      <c r="A114" s="128" t="s">
        <v>870</v>
      </c>
      <c r="B114" s="128" t="s">
        <v>871</v>
      </c>
      <c r="C114" s="128" t="s">
        <v>794</v>
      </c>
      <c r="D114" s="128" t="str">
        <f t="shared" si="2"/>
        <v>Connor Goodman</v>
      </c>
      <c r="E114" s="128" t="s">
        <v>872</v>
      </c>
      <c r="F114" s="202" t="s">
        <v>1125</v>
      </c>
      <c r="G114" s="128" t="s">
        <v>249</v>
      </c>
    </row>
    <row r="115" spans="1:7">
      <c r="A115" s="128" t="s">
        <v>592</v>
      </c>
      <c r="B115" s="128" t="s">
        <v>576</v>
      </c>
      <c r="C115" s="128" t="s">
        <v>432</v>
      </c>
      <c r="D115" s="128" t="str">
        <f t="shared" si="2"/>
        <v>Daniel Grima</v>
      </c>
      <c r="E115" s="128" t="s">
        <v>569</v>
      </c>
      <c r="F115" s="202" t="s">
        <v>584</v>
      </c>
      <c r="G115" s="128" t="s">
        <v>47</v>
      </c>
    </row>
    <row r="116" spans="1:7">
      <c r="A116" s="128" t="s">
        <v>593</v>
      </c>
      <c r="B116" s="128" t="s">
        <v>336</v>
      </c>
      <c r="C116" s="128" t="s">
        <v>432</v>
      </c>
      <c r="D116" s="128" t="str">
        <f t="shared" si="2"/>
        <v>James Grima</v>
      </c>
      <c r="E116" s="128" t="s">
        <v>569</v>
      </c>
      <c r="F116" s="202" t="s">
        <v>584</v>
      </c>
      <c r="G116" s="128" t="s">
        <v>47</v>
      </c>
    </row>
    <row r="117" spans="1:7">
      <c r="A117" s="128" t="s">
        <v>590</v>
      </c>
      <c r="B117" s="128" t="s">
        <v>591</v>
      </c>
      <c r="C117" s="128" t="s">
        <v>432</v>
      </c>
      <c r="D117" s="128" t="str">
        <f t="shared" si="2"/>
        <v>Aiden Grima</v>
      </c>
      <c r="E117" s="128" t="s">
        <v>569</v>
      </c>
      <c r="F117" s="202" t="s">
        <v>584</v>
      </c>
      <c r="G117" s="128" t="s">
        <v>47</v>
      </c>
    </row>
    <row r="118" spans="1:7">
      <c r="A118" s="128" t="s">
        <v>434</v>
      </c>
      <c r="B118" s="128" t="s">
        <v>282</v>
      </c>
      <c r="C118" s="128" t="s">
        <v>432</v>
      </c>
      <c r="D118" s="128" t="str">
        <f t="shared" si="2"/>
        <v>Harrison Grima</v>
      </c>
      <c r="E118" s="128" t="s">
        <v>263</v>
      </c>
      <c r="F118" s="202" t="s">
        <v>433</v>
      </c>
      <c r="G118" s="128" t="s">
        <v>47</v>
      </c>
    </row>
    <row r="119" spans="1:7">
      <c r="A119" s="128" t="s">
        <v>430</v>
      </c>
      <c r="B119" s="128" t="s">
        <v>431</v>
      </c>
      <c r="C119" s="128" t="s">
        <v>432</v>
      </c>
      <c r="D119" s="128" t="str">
        <f t="shared" si="2"/>
        <v>Damien Grima</v>
      </c>
      <c r="E119" s="128" t="s">
        <v>263</v>
      </c>
      <c r="F119" s="202" t="s">
        <v>433</v>
      </c>
      <c r="G119" s="128" t="s">
        <v>47</v>
      </c>
    </row>
    <row r="120" spans="1:7">
      <c r="A120" s="128" t="s">
        <v>873</v>
      </c>
      <c r="B120" s="128" t="s">
        <v>874</v>
      </c>
      <c r="C120" s="128" t="s">
        <v>875</v>
      </c>
      <c r="D120" s="128" t="str">
        <f t="shared" si="2"/>
        <v>Luca Guidone</v>
      </c>
      <c r="E120" s="128" t="s">
        <v>263</v>
      </c>
      <c r="F120" s="202" t="s">
        <v>1134</v>
      </c>
      <c r="G120" s="128" t="s">
        <v>47</v>
      </c>
    </row>
    <row r="121" spans="1:7">
      <c r="A121" s="128" t="s">
        <v>503</v>
      </c>
      <c r="B121" s="128" t="s">
        <v>504</v>
      </c>
      <c r="C121" s="128" t="s">
        <v>502</v>
      </c>
      <c r="D121" s="128" t="str">
        <f t="shared" si="2"/>
        <v>Volkan Gunduz</v>
      </c>
      <c r="E121" s="128" t="s">
        <v>263</v>
      </c>
      <c r="F121" s="202" t="s">
        <v>499</v>
      </c>
      <c r="G121" s="128" t="s">
        <v>47</v>
      </c>
    </row>
    <row r="122" spans="1:7">
      <c r="A122" s="128" t="s">
        <v>500</v>
      </c>
      <c r="B122" s="128" t="s">
        <v>501</v>
      </c>
      <c r="C122" s="128" t="s">
        <v>502</v>
      </c>
      <c r="D122" s="128" t="str">
        <f t="shared" si="2"/>
        <v>Ahmet Gunduz</v>
      </c>
      <c r="E122" s="128" t="s">
        <v>263</v>
      </c>
      <c r="F122" s="202" t="s">
        <v>499</v>
      </c>
      <c r="G122" s="128" t="s">
        <v>47</v>
      </c>
    </row>
    <row r="123" spans="1:7">
      <c r="A123" s="208" t="s">
        <v>420</v>
      </c>
      <c r="B123" s="208" t="s">
        <v>1144</v>
      </c>
      <c r="C123" s="208" t="s">
        <v>421</v>
      </c>
      <c r="D123" s="208" t="str">
        <f t="shared" ref="D123" si="3">CONCATENATE(B123," ",C123)</f>
        <v>Troy Haddon</v>
      </c>
      <c r="E123" s="208" t="s">
        <v>422</v>
      </c>
      <c r="F123" s="208" t="s">
        <v>419</v>
      </c>
      <c r="G123" s="208" t="s">
        <v>47</v>
      </c>
    </row>
    <row r="124" spans="1:7">
      <c r="A124" s="208" t="s">
        <v>420</v>
      </c>
      <c r="B124" s="208" t="s">
        <v>456</v>
      </c>
      <c r="C124" s="208" t="s">
        <v>421</v>
      </c>
      <c r="D124" s="208" t="str">
        <f t="shared" si="2"/>
        <v>Oscar Haddon</v>
      </c>
      <c r="E124" s="208" t="s">
        <v>422</v>
      </c>
      <c r="F124" s="208" t="s">
        <v>419</v>
      </c>
      <c r="G124" s="208" t="s">
        <v>47</v>
      </c>
    </row>
    <row r="125" spans="1:7">
      <c r="A125" s="128" t="s">
        <v>309</v>
      </c>
      <c r="B125" s="128" t="s">
        <v>310</v>
      </c>
      <c r="C125" s="128" t="s">
        <v>311</v>
      </c>
      <c r="D125" s="128" t="str">
        <f t="shared" si="2"/>
        <v>Aaron Hague</v>
      </c>
      <c r="E125" s="128" t="s">
        <v>263</v>
      </c>
      <c r="F125" s="202" t="s">
        <v>273</v>
      </c>
      <c r="G125" s="128" t="s">
        <v>47</v>
      </c>
    </row>
    <row r="126" spans="1:7">
      <c r="A126" s="128" t="s">
        <v>312</v>
      </c>
      <c r="B126" s="128" t="s">
        <v>284</v>
      </c>
      <c r="C126" s="128" t="s">
        <v>311</v>
      </c>
      <c r="D126" s="128" t="str">
        <f t="shared" si="2"/>
        <v>Hunter Hague</v>
      </c>
      <c r="E126" s="128" t="s">
        <v>263</v>
      </c>
      <c r="F126" s="202" t="s">
        <v>273</v>
      </c>
      <c r="G126" s="128" t="s">
        <v>47</v>
      </c>
    </row>
    <row r="127" spans="1:7">
      <c r="A127" s="128" t="s">
        <v>505</v>
      </c>
      <c r="B127" s="128" t="s">
        <v>506</v>
      </c>
      <c r="C127" s="128" t="s">
        <v>507</v>
      </c>
      <c r="D127" s="128" t="str">
        <f t="shared" si="2"/>
        <v>Adrian Hammond</v>
      </c>
      <c r="E127" s="128" t="s">
        <v>268</v>
      </c>
      <c r="F127" s="202" t="s">
        <v>499</v>
      </c>
      <c r="G127" s="128" t="s">
        <v>47</v>
      </c>
    </row>
    <row r="128" spans="1:7">
      <c r="A128" s="128" t="s">
        <v>876</v>
      </c>
      <c r="B128" s="128" t="s">
        <v>877</v>
      </c>
      <c r="C128" s="128" t="s">
        <v>878</v>
      </c>
      <c r="D128" s="128" t="str">
        <f t="shared" si="2"/>
        <v>Coda Hamwi</v>
      </c>
      <c r="E128" s="128" t="s">
        <v>851</v>
      </c>
      <c r="F128" s="202" t="s">
        <v>1127</v>
      </c>
      <c r="G128" s="128" t="s">
        <v>47</v>
      </c>
    </row>
    <row r="129" spans="1:7">
      <c r="A129" s="128" t="s">
        <v>1098</v>
      </c>
      <c r="B129" s="128" t="s">
        <v>1099</v>
      </c>
      <c r="C129" s="128" t="s">
        <v>712</v>
      </c>
      <c r="D129" s="128" t="str">
        <f t="shared" si="2"/>
        <v>Jacob Harris</v>
      </c>
      <c r="E129" s="128" t="s">
        <v>263</v>
      </c>
      <c r="F129" s="202" t="s">
        <v>806</v>
      </c>
      <c r="G129" s="128" t="s">
        <v>47</v>
      </c>
    </row>
    <row r="130" spans="1:7">
      <c r="A130" s="128" t="s">
        <v>879</v>
      </c>
      <c r="B130" s="128" t="s">
        <v>880</v>
      </c>
      <c r="C130" s="128" t="s">
        <v>881</v>
      </c>
      <c r="D130" s="128" t="str">
        <f t="shared" si="2"/>
        <v>Thomas Hearn</v>
      </c>
      <c r="E130" s="128" t="s">
        <v>849</v>
      </c>
      <c r="F130" s="202" t="s">
        <v>1140</v>
      </c>
      <c r="G130" s="128" t="s">
        <v>47</v>
      </c>
    </row>
    <row r="131" spans="1:7">
      <c r="A131" s="128" t="s">
        <v>993</v>
      </c>
      <c r="B131" s="128" t="s">
        <v>871</v>
      </c>
      <c r="C131" s="128" t="s">
        <v>994</v>
      </c>
      <c r="D131" s="128" t="str">
        <f t="shared" si="2"/>
        <v>Connor Hey</v>
      </c>
      <c r="E131" s="128" t="s">
        <v>268</v>
      </c>
      <c r="F131" s="202" t="s">
        <v>1008</v>
      </c>
      <c r="G131" s="128" t="s">
        <v>47</v>
      </c>
    </row>
    <row r="132" spans="1:7">
      <c r="A132" s="128" t="s">
        <v>313</v>
      </c>
      <c r="B132" s="128" t="s">
        <v>314</v>
      </c>
      <c r="C132" s="128" t="s">
        <v>315</v>
      </c>
      <c r="D132" s="128" t="str">
        <f t="shared" si="2"/>
        <v>Jake Heyneman</v>
      </c>
      <c r="E132" s="128" t="s">
        <v>268</v>
      </c>
      <c r="F132" s="202" t="s">
        <v>299</v>
      </c>
      <c r="G132" s="128" t="s">
        <v>47</v>
      </c>
    </row>
    <row r="133" spans="1:7">
      <c r="A133" s="128" t="s">
        <v>1108</v>
      </c>
      <c r="B133" s="128" t="s">
        <v>301</v>
      </c>
      <c r="C133" s="128" t="s">
        <v>1109</v>
      </c>
      <c r="D133" s="128" t="str">
        <f t="shared" si="2"/>
        <v>Matthew Hobson</v>
      </c>
      <c r="E133" s="128" t="s">
        <v>268</v>
      </c>
      <c r="F133" s="202" t="s">
        <v>1135</v>
      </c>
      <c r="G133" s="128" t="s">
        <v>47</v>
      </c>
    </row>
    <row r="134" spans="1:7">
      <c r="A134" s="128" t="s">
        <v>316</v>
      </c>
      <c r="B134" s="128" t="s">
        <v>317</v>
      </c>
      <c r="C134" s="128" t="s">
        <v>318</v>
      </c>
      <c r="D134" s="128" t="str">
        <f t="shared" si="2"/>
        <v>Greg Holden</v>
      </c>
      <c r="E134" s="128" t="s">
        <v>247</v>
      </c>
      <c r="F134" s="202" t="s">
        <v>269</v>
      </c>
      <c r="G134" s="128" t="s">
        <v>47</v>
      </c>
    </row>
    <row r="135" spans="1:7">
      <c r="A135" s="128" t="s">
        <v>319</v>
      </c>
      <c r="B135" s="128" t="s">
        <v>320</v>
      </c>
      <c r="C135" s="128" t="s">
        <v>318</v>
      </c>
      <c r="D135" s="128" t="str">
        <f t="shared" ref="D135:D198" si="4">CONCATENATE(B135," ",C135)</f>
        <v>Jordan Holden</v>
      </c>
      <c r="E135" s="128" t="s">
        <v>247</v>
      </c>
      <c r="F135" s="202" t="s">
        <v>269</v>
      </c>
      <c r="G135" s="128" t="s">
        <v>47</v>
      </c>
    </row>
    <row r="136" spans="1:7">
      <c r="A136" s="128" t="s">
        <v>882</v>
      </c>
      <c r="B136" s="128" t="s">
        <v>245</v>
      </c>
      <c r="C136" s="128" t="s">
        <v>883</v>
      </c>
      <c r="D136" s="128" t="str">
        <f t="shared" si="4"/>
        <v>John Horsburgh</v>
      </c>
      <c r="E136" s="128" t="s">
        <v>849</v>
      </c>
      <c r="F136" s="202" t="s">
        <v>1131</v>
      </c>
      <c r="G136" s="128" t="s">
        <v>249</v>
      </c>
    </row>
    <row r="137" spans="1:7">
      <c r="A137" s="128" t="s">
        <v>321</v>
      </c>
      <c r="B137" s="128" t="s">
        <v>322</v>
      </c>
      <c r="C137" s="128" t="s">
        <v>323</v>
      </c>
      <c r="D137" s="128" t="str">
        <f t="shared" si="4"/>
        <v>Antonio Huie</v>
      </c>
      <c r="E137" s="128" t="s">
        <v>268</v>
      </c>
      <c r="F137" s="202" t="s">
        <v>264</v>
      </c>
      <c r="G137" s="128" t="s">
        <v>47</v>
      </c>
    </row>
    <row r="138" spans="1:7">
      <c r="A138" s="128" t="s">
        <v>508</v>
      </c>
      <c r="B138" s="128" t="s">
        <v>413</v>
      </c>
      <c r="C138" s="128" t="s">
        <v>284</v>
      </c>
      <c r="D138" s="128" t="str">
        <f t="shared" si="4"/>
        <v>Joshua Hunter</v>
      </c>
      <c r="E138" s="128" t="s">
        <v>263</v>
      </c>
      <c r="F138" s="202" t="s">
        <v>499</v>
      </c>
      <c r="G138" s="128" t="s">
        <v>47</v>
      </c>
    </row>
    <row r="139" spans="1:7">
      <c r="A139" s="128" t="s">
        <v>509</v>
      </c>
      <c r="B139" s="128" t="s">
        <v>510</v>
      </c>
      <c r="C139" s="128" t="s">
        <v>284</v>
      </c>
      <c r="D139" s="128" t="str">
        <f t="shared" si="4"/>
        <v>Paul Hunter</v>
      </c>
      <c r="E139" s="128" t="s">
        <v>263</v>
      </c>
      <c r="F139" s="202" t="s">
        <v>499</v>
      </c>
      <c r="G139" s="128" t="s">
        <v>47</v>
      </c>
    </row>
    <row r="140" spans="1:7">
      <c r="A140" s="128" t="s">
        <v>1089</v>
      </c>
      <c r="B140" s="128" t="s">
        <v>372</v>
      </c>
      <c r="C140" s="128" t="s">
        <v>528</v>
      </c>
      <c r="D140" s="128" t="str">
        <f t="shared" si="4"/>
        <v>Christopher Jackson</v>
      </c>
      <c r="E140" s="128" t="s">
        <v>268</v>
      </c>
      <c r="F140" s="202" t="s">
        <v>1126</v>
      </c>
      <c r="G140" s="128" t="s">
        <v>47</v>
      </c>
    </row>
    <row r="141" spans="1:7">
      <c r="A141" s="128" t="s">
        <v>621</v>
      </c>
      <c r="B141" s="128" t="s">
        <v>622</v>
      </c>
      <c r="C141" s="128" t="s">
        <v>528</v>
      </c>
      <c r="D141" s="128" t="str">
        <f t="shared" si="4"/>
        <v>Kurtis Jackson</v>
      </c>
      <c r="E141" s="128" t="s">
        <v>422</v>
      </c>
      <c r="F141" s="202" t="s">
        <v>620</v>
      </c>
      <c r="G141" s="128" t="s">
        <v>47</v>
      </c>
    </row>
    <row r="142" spans="1:7">
      <c r="A142" s="128" t="s">
        <v>527</v>
      </c>
      <c r="B142" s="128" t="s">
        <v>413</v>
      </c>
      <c r="C142" s="128" t="s">
        <v>528</v>
      </c>
      <c r="D142" s="128" t="str">
        <f t="shared" si="4"/>
        <v>Joshua Jackson</v>
      </c>
      <c r="E142" s="128" t="s">
        <v>268</v>
      </c>
      <c r="F142" s="202" t="s">
        <v>524</v>
      </c>
      <c r="G142" s="128" t="s">
        <v>47</v>
      </c>
    </row>
    <row r="143" spans="1:7">
      <c r="A143" s="128" t="s">
        <v>597</v>
      </c>
      <c r="B143" s="128" t="s">
        <v>598</v>
      </c>
      <c r="C143" s="128" t="s">
        <v>599</v>
      </c>
      <c r="D143" s="128" t="str">
        <f t="shared" si="4"/>
        <v>Darren Jenkins</v>
      </c>
      <c r="E143" s="128" t="s">
        <v>569</v>
      </c>
      <c r="F143" s="202" t="s">
        <v>600</v>
      </c>
      <c r="G143" s="128" t="s">
        <v>47</v>
      </c>
    </row>
    <row r="144" spans="1:7">
      <c r="A144" s="128" t="s">
        <v>603</v>
      </c>
      <c r="B144" s="128" t="s">
        <v>325</v>
      </c>
      <c r="C144" s="128" t="s">
        <v>599</v>
      </c>
      <c r="D144" s="128" t="str">
        <f t="shared" si="4"/>
        <v>Tyler Jenkins</v>
      </c>
      <c r="E144" s="128" t="s">
        <v>569</v>
      </c>
      <c r="F144" s="202" t="s">
        <v>600</v>
      </c>
      <c r="G144" s="128" t="s">
        <v>47</v>
      </c>
    </row>
    <row r="145" spans="1:7">
      <c r="A145" s="128" t="s">
        <v>601</v>
      </c>
      <c r="B145" s="128" t="s">
        <v>602</v>
      </c>
      <c r="C145" s="128" t="s">
        <v>599</v>
      </c>
      <c r="D145" s="128" t="str">
        <f t="shared" si="4"/>
        <v>Kody Jenkins</v>
      </c>
      <c r="E145" s="128" t="s">
        <v>569</v>
      </c>
      <c r="F145" s="202" t="s">
        <v>600</v>
      </c>
      <c r="G145" s="128" t="s">
        <v>47</v>
      </c>
    </row>
    <row r="146" spans="1:7">
      <c r="A146" s="128" t="s">
        <v>473</v>
      </c>
      <c r="B146" s="128" t="s">
        <v>310</v>
      </c>
      <c r="C146" s="128" t="s">
        <v>474</v>
      </c>
      <c r="D146" s="128" t="str">
        <f t="shared" si="4"/>
        <v>Aaron Jones</v>
      </c>
      <c r="E146" s="128" t="s">
        <v>268</v>
      </c>
      <c r="F146" s="202" t="s">
        <v>475</v>
      </c>
      <c r="G146" s="128" t="s">
        <v>47</v>
      </c>
    </row>
    <row r="147" spans="1:7">
      <c r="A147" s="128" t="s">
        <v>1111</v>
      </c>
      <c r="B147" s="128" t="s">
        <v>1112</v>
      </c>
      <c r="C147" s="128" t="s">
        <v>474</v>
      </c>
      <c r="D147" s="128" t="str">
        <f t="shared" si="4"/>
        <v>Reece Jones</v>
      </c>
      <c r="E147" s="128" t="s">
        <v>268</v>
      </c>
      <c r="F147" s="202" t="s">
        <v>1137</v>
      </c>
      <c r="G147" s="128" t="s">
        <v>47</v>
      </c>
    </row>
    <row r="148" spans="1:7">
      <c r="A148" s="128" t="s">
        <v>1120</v>
      </c>
      <c r="B148" s="128" t="s">
        <v>753</v>
      </c>
      <c r="C148" s="128" t="s">
        <v>474</v>
      </c>
      <c r="D148" s="128" t="str">
        <f t="shared" si="4"/>
        <v>Zachary Jones</v>
      </c>
      <c r="E148" s="128" t="s">
        <v>268</v>
      </c>
      <c r="F148" s="202" t="s">
        <v>1137</v>
      </c>
      <c r="G148" s="128" t="s">
        <v>47</v>
      </c>
    </row>
    <row r="149" spans="1:7">
      <c r="A149" s="128" t="s">
        <v>1110</v>
      </c>
      <c r="B149" s="128" t="s">
        <v>510</v>
      </c>
      <c r="C149" s="128" t="s">
        <v>474</v>
      </c>
      <c r="D149" s="128" t="str">
        <f t="shared" si="4"/>
        <v>Paul Jones</v>
      </c>
      <c r="E149" s="128" t="s">
        <v>268</v>
      </c>
      <c r="F149" s="202" t="s">
        <v>1137</v>
      </c>
      <c r="G149" s="128" t="s">
        <v>47</v>
      </c>
    </row>
    <row r="150" spans="1:7">
      <c r="A150" s="128" t="s">
        <v>623</v>
      </c>
      <c r="B150" s="128" t="s">
        <v>624</v>
      </c>
      <c r="C150" s="128" t="s">
        <v>625</v>
      </c>
      <c r="D150" s="128" t="str">
        <f t="shared" si="4"/>
        <v>BEN JUDD</v>
      </c>
      <c r="E150" s="128" t="s">
        <v>538</v>
      </c>
      <c r="F150" s="202" t="s">
        <v>626</v>
      </c>
      <c r="G150" s="128" t="s">
        <v>47</v>
      </c>
    </row>
    <row r="151" spans="1:7">
      <c r="A151" s="128" t="s">
        <v>946</v>
      </c>
      <c r="B151" s="128" t="s">
        <v>947</v>
      </c>
      <c r="C151" s="128" t="s">
        <v>948</v>
      </c>
      <c r="D151" s="128" t="str">
        <f t="shared" si="4"/>
        <v>Azden-Alan Judge</v>
      </c>
      <c r="E151" s="128" t="s">
        <v>247</v>
      </c>
      <c r="F151" s="202" t="s">
        <v>973</v>
      </c>
      <c r="G151" s="128" t="s">
        <v>47</v>
      </c>
    </row>
    <row r="152" spans="1:7">
      <c r="A152" s="128" t="s">
        <v>679</v>
      </c>
      <c r="B152" s="128" t="s">
        <v>372</v>
      </c>
      <c r="C152" s="128" t="s">
        <v>677</v>
      </c>
      <c r="D152" s="128" t="str">
        <f t="shared" si="4"/>
        <v>Christopher Kapp</v>
      </c>
      <c r="E152" s="128" t="s">
        <v>422</v>
      </c>
      <c r="F152" s="202" t="s">
        <v>678</v>
      </c>
      <c r="G152" s="128" t="s">
        <v>47</v>
      </c>
    </row>
    <row r="153" spans="1:7">
      <c r="A153" s="128" t="s">
        <v>675</v>
      </c>
      <c r="B153" s="128" t="s">
        <v>676</v>
      </c>
      <c r="C153" s="128" t="s">
        <v>677</v>
      </c>
      <c r="D153" s="128" t="str">
        <f t="shared" si="4"/>
        <v>Amelia Kapp</v>
      </c>
      <c r="E153" s="128" t="s">
        <v>422</v>
      </c>
      <c r="F153" s="202" t="s">
        <v>678</v>
      </c>
      <c r="G153" s="128" t="s">
        <v>47</v>
      </c>
    </row>
    <row r="154" spans="1:7">
      <c r="A154" s="128" t="s">
        <v>982</v>
      </c>
      <c r="B154" s="128" t="s">
        <v>814</v>
      </c>
      <c r="C154" s="128" t="s">
        <v>983</v>
      </c>
      <c r="D154" s="128" t="str">
        <f t="shared" si="4"/>
        <v>Nathan Kasalo</v>
      </c>
      <c r="E154" s="128" t="s">
        <v>268</v>
      </c>
      <c r="F154" s="202" t="s">
        <v>979</v>
      </c>
      <c r="G154" s="128" t="s">
        <v>47</v>
      </c>
    </row>
    <row r="155" spans="1:7">
      <c r="A155" s="128" t="s">
        <v>780</v>
      </c>
      <c r="B155" s="128" t="s">
        <v>328</v>
      </c>
      <c r="C155" s="128" t="s">
        <v>781</v>
      </c>
      <c r="D155" s="128" t="str">
        <f t="shared" si="4"/>
        <v>Blake Keogh</v>
      </c>
      <c r="E155" s="128" t="s">
        <v>538</v>
      </c>
      <c r="F155" s="202" t="s">
        <v>782</v>
      </c>
      <c r="G155" s="128" t="s">
        <v>47</v>
      </c>
    </row>
    <row r="156" spans="1:7">
      <c r="A156" s="128" t="s">
        <v>324</v>
      </c>
      <c r="B156" s="128" t="s">
        <v>325</v>
      </c>
      <c r="C156" s="128" t="s">
        <v>326</v>
      </c>
      <c r="D156" s="128" t="str">
        <f t="shared" si="4"/>
        <v>Tyler Koenig</v>
      </c>
      <c r="E156" s="128" t="s">
        <v>263</v>
      </c>
      <c r="F156" s="202" t="s">
        <v>264</v>
      </c>
      <c r="G156" s="128" t="s">
        <v>47</v>
      </c>
    </row>
    <row r="157" spans="1:7">
      <c r="A157" s="128" t="s">
        <v>800</v>
      </c>
      <c r="B157" s="128" t="s">
        <v>801</v>
      </c>
      <c r="C157" s="128" t="s">
        <v>802</v>
      </c>
      <c r="D157" s="128" t="str">
        <f t="shared" si="4"/>
        <v>Dimitri Kozlinski</v>
      </c>
      <c r="E157" s="128" t="s">
        <v>268</v>
      </c>
      <c r="F157" s="202" t="s">
        <v>806</v>
      </c>
      <c r="G157" s="128" t="s">
        <v>47</v>
      </c>
    </row>
    <row r="158" spans="1:7">
      <c r="A158" s="128" t="s">
        <v>787</v>
      </c>
      <c r="B158" s="128" t="s">
        <v>514</v>
      </c>
      <c r="C158" s="128" t="s">
        <v>788</v>
      </c>
      <c r="D158" s="128" t="str">
        <f t="shared" si="4"/>
        <v>Andrew Lake</v>
      </c>
      <c r="E158" s="128" t="s">
        <v>538</v>
      </c>
      <c r="F158" s="202" t="s">
        <v>789</v>
      </c>
      <c r="G158" s="128" t="s">
        <v>47</v>
      </c>
    </row>
    <row r="159" spans="1:7">
      <c r="A159" s="128" t="s">
        <v>733</v>
      </c>
      <c r="B159" s="128" t="s">
        <v>734</v>
      </c>
      <c r="C159" s="128" t="s">
        <v>735</v>
      </c>
      <c r="D159" s="128" t="str">
        <f t="shared" si="4"/>
        <v>Hayden Lane</v>
      </c>
      <c r="E159" s="128" t="s">
        <v>538</v>
      </c>
      <c r="F159" s="202" t="s">
        <v>736</v>
      </c>
      <c r="G159" s="128" t="s">
        <v>47</v>
      </c>
    </row>
    <row r="160" spans="1:7">
      <c r="A160" s="128" t="s">
        <v>966</v>
      </c>
      <c r="B160" s="128" t="s">
        <v>271</v>
      </c>
      <c r="C160" s="128" t="s">
        <v>967</v>
      </c>
      <c r="D160" s="128" t="str">
        <f t="shared" si="4"/>
        <v>Peter Lawler</v>
      </c>
      <c r="E160" s="128" t="s">
        <v>268</v>
      </c>
      <c r="F160" s="202" t="s">
        <v>978</v>
      </c>
      <c r="G160" s="128" t="s">
        <v>47</v>
      </c>
    </row>
    <row r="161" spans="1:7">
      <c r="A161" s="128" t="s">
        <v>1063</v>
      </c>
      <c r="B161" s="128" t="s">
        <v>1064</v>
      </c>
      <c r="C161" s="128" t="s">
        <v>388</v>
      </c>
      <c r="D161" s="128" t="str">
        <f t="shared" si="4"/>
        <v>Yu-Jin Lee</v>
      </c>
      <c r="E161" s="128" t="s">
        <v>268</v>
      </c>
      <c r="F161" s="202" t="s">
        <v>1071</v>
      </c>
      <c r="G161" s="128" t="s">
        <v>47</v>
      </c>
    </row>
    <row r="162" spans="1:7">
      <c r="A162" s="128" t="s">
        <v>627</v>
      </c>
      <c r="B162" s="128" t="s">
        <v>628</v>
      </c>
      <c r="C162" s="128" t="s">
        <v>629</v>
      </c>
      <c r="D162" s="128" t="str">
        <f t="shared" si="4"/>
        <v>Jack Lemon</v>
      </c>
      <c r="E162" s="128" t="s">
        <v>538</v>
      </c>
      <c r="F162" s="202" t="s">
        <v>630</v>
      </c>
      <c r="G162" s="128" t="s">
        <v>47</v>
      </c>
    </row>
    <row r="163" spans="1:7">
      <c r="A163" s="128" t="s">
        <v>684</v>
      </c>
      <c r="B163" s="128" t="s">
        <v>685</v>
      </c>
      <c r="C163" s="128" t="s">
        <v>686</v>
      </c>
      <c r="D163" s="128" t="str">
        <f t="shared" si="4"/>
        <v>Beau Levy</v>
      </c>
      <c r="E163" s="128" t="s">
        <v>538</v>
      </c>
      <c r="F163" s="202" t="s">
        <v>687</v>
      </c>
      <c r="G163" s="128" t="s">
        <v>47</v>
      </c>
    </row>
    <row r="164" spans="1:7">
      <c r="A164" s="128" t="s">
        <v>884</v>
      </c>
      <c r="B164" s="128" t="s">
        <v>885</v>
      </c>
      <c r="C164" s="128" t="s">
        <v>886</v>
      </c>
      <c r="D164" s="128" t="str">
        <f t="shared" si="4"/>
        <v>Dan Lindsay</v>
      </c>
      <c r="E164" s="128" t="s">
        <v>849</v>
      </c>
      <c r="F164" s="202" t="s">
        <v>1128</v>
      </c>
      <c r="G164" s="128" t="s">
        <v>249</v>
      </c>
    </row>
    <row r="165" spans="1:7">
      <c r="A165" s="128" t="s">
        <v>540</v>
      </c>
      <c r="B165" s="128" t="s">
        <v>251</v>
      </c>
      <c r="C165" s="128" t="s">
        <v>541</v>
      </c>
      <c r="D165" s="128" t="str">
        <f t="shared" si="4"/>
        <v>Mathew Long</v>
      </c>
      <c r="E165" s="128" t="s">
        <v>538</v>
      </c>
      <c r="F165" s="202" t="s">
        <v>539</v>
      </c>
      <c r="G165" s="128" t="s">
        <v>47</v>
      </c>
    </row>
    <row r="166" spans="1:7">
      <c r="A166" s="128" t="s">
        <v>999</v>
      </c>
      <c r="B166" s="128" t="s">
        <v>1000</v>
      </c>
      <c r="C166" s="128" t="s">
        <v>1001</v>
      </c>
      <c r="D166" s="128" t="str">
        <f t="shared" si="4"/>
        <v>Victoria Lopes</v>
      </c>
      <c r="E166" s="128" t="s">
        <v>268</v>
      </c>
      <c r="F166" s="202" t="s">
        <v>815</v>
      </c>
      <c r="G166" s="128" t="s">
        <v>47</v>
      </c>
    </row>
    <row r="167" spans="1:7">
      <c r="A167" s="128" t="s">
        <v>330</v>
      </c>
      <c r="B167" s="128" t="s">
        <v>331</v>
      </c>
      <c r="C167" s="128" t="s">
        <v>329</v>
      </c>
      <c r="D167" s="128" t="str">
        <f t="shared" si="4"/>
        <v>Lachlan Lynch</v>
      </c>
      <c r="E167" s="128" t="s">
        <v>247</v>
      </c>
      <c r="F167" s="202" t="s">
        <v>277</v>
      </c>
      <c r="G167" s="128" t="s">
        <v>47</v>
      </c>
    </row>
    <row r="168" spans="1:7">
      <c r="A168" s="128" t="s">
        <v>327</v>
      </c>
      <c r="B168" s="128" t="s">
        <v>328</v>
      </c>
      <c r="C168" s="128" t="s">
        <v>329</v>
      </c>
      <c r="D168" s="128" t="str">
        <f t="shared" si="4"/>
        <v>Blake Lynch</v>
      </c>
      <c r="E168" s="128" t="s">
        <v>247</v>
      </c>
      <c r="F168" s="202" t="s">
        <v>277</v>
      </c>
      <c r="G168" s="128" t="s">
        <v>47</v>
      </c>
    </row>
    <row r="169" spans="1:7">
      <c r="A169" s="128" t="s">
        <v>332</v>
      </c>
      <c r="B169" s="128" t="s">
        <v>333</v>
      </c>
      <c r="C169" s="128" t="s">
        <v>329</v>
      </c>
      <c r="D169" s="128" t="str">
        <f t="shared" si="4"/>
        <v>Jerred Lynch</v>
      </c>
      <c r="E169" s="128" t="s">
        <v>247</v>
      </c>
      <c r="F169" s="202" t="s">
        <v>334</v>
      </c>
      <c r="G169" s="128" t="s">
        <v>47</v>
      </c>
    </row>
    <row r="170" spans="1:7">
      <c r="A170" s="128" t="s">
        <v>823</v>
      </c>
      <c r="B170" s="128" t="s">
        <v>824</v>
      </c>
      <c r="C170" s="128" t="s">
        <v>825</v>
      </c>
      <c r="D170" s="128" t="str">
        <f t="shared" si="4"/>
        <v>Kayne MacDonald</v>
      </c>
      <c r="E170" s="128" t="s">
        <v>268</v>
      </c>
      <c r="F170" s="202" t="s">
        <v>1007</v>
      </c>
      <c r="G170" s="128" t="s">
        <v>47</v>
      </c>
    </row>
    <row r="171" spans="1:7">
      <c r="A171" s="128" t="s">
        <v>335</v>
      </c>
      <c r="B171" s="128" t="s">
        <v>336</v>
      </c>
      <c r="C171" s="128" t="s">
        <v>337</v>
      </c>
      <c r="D171" s="128" t="str">
        <f t="shared" si="4"/>
        <v>James Macken</v>
      </c>
      <c r="E171" s="128" t="s">
        <v>268</v>
      </c>
      <c r="F171" s="202" t="s">
        <v>338</v>
      </c>
      <c r="G171" s="128" t="s">
        <v>47</v>
      </c>
    </row>
    <row r="172" spans="1:7">
      <c r="A172" s="128" t="s">
        <v>594</v>
      </c>
      <c r="B172" s="128" t="s">
        <v>595</v>
      </c>
      <c r="C172" s="128" t="s">
        <v>596</v>
      </c>
      <c r="D172" s="128" t="str">
        <f t="shared" si="4"/>
        <v>Dominic Magliarachi</v>
      </c>
      <c r="E172" s="128" t="s">
        <v>569</v>
      </c>
      <c r="F172" s="202" t="s">
        <v>584</v>
      </c>
      <c r="G172" s="128" t="s">
        <v>47</v>
      </c>
    </row>
    <row r="173" spans="1:7">
      <c r="A173" s="128" t="s">
        <v>680</v>
      </c>
      <c r="B173" s="128" t="s">
        <v>377</v>
      </c>
      <c r="C173" s="128" t="s">
        <v>526</v>
      </c>
      <c r="D173" s="128" t="str">
        <f t="shared" si="4"/>
        <v>Michael Martin</v>
      </c>
      <c r="E173" s="128" t="s">
        <v>538</v>
      </c>
      <c r="F173" s="202" t="s">
        <v>681</v>
      </c>
      <c r="G173" s="128" t="s">
        <v>47</v>
      </c>
    </row>
    <row r="174" spans="1:7">
      <c r="A174" s="128" t="s">
        <v>1042</v>
      </c>
      <c r="B174" s="128" t="s">
        <v>1043</v>
      </c>
      <c r="C174" s="128" t="s">
        <v>1044</v>
      </c>
      <c r="D174" s="128" t="str">
        <f t="shared" si="4"/>
        <v>Joey Mawson</v>
      </c>
      <c r="E174" s="128" t="s">
        <v>268</v>
      </c>
      <c r="F174" s="202" t="s">
        <v>1045</v>
      </c>
      <c r="G174" s="128" t="s">
        <v>47</v>
      </c>
    </row>
    <row r="175" spans="1:7">
      <c r="A175" s="128" t="s">
        <v>493</v>
      </c>
      <c r="B175" s="128" t="s">
        <v>494</v>
      </c>
      <c r="C175" s="128" t="s">
        <v>495</v>
      </c>
      <c r="D175" s="128" t="str">
        <f t="shared" si="4"/>
        <v>Stephen McKay</v>
      </c>
      <c r="E175" s="128" t="s">
        <v>268</v>
      </c>
      <c r="F175" s="202" t="s">
        <v>484</v>
      </c>
      <c r="G175" s="128" t="s">
        <v>47</v>
      </c>
    </row>
    <row r="176" spans="1:7">
      <c r="A176" s="128" t="s">
        <v>634</v>
      </c>
      <c r="B176" s="128" t="s">
        <v>510</v>
      </c>
      <c r="C176" s="128" t="s">
        <v>632</v>
      </c>
      <c r="D176" s="128" t="str">
        <f t="shared" si="4"/>
        <v>Paul Mckinnon</v>
      </c>
      <c r="E176" s="128" t="s">
        <v>569</v>
      </c>
      <c r="F176" s="202" t="s">
        <v>633</v>
      </c>
      <c r="G176" s="128" t="s">
        <v>47</v>
      </c>
    </row>
    <row r="177" spans="1:7">
      <c r="A177" s="128" t="s">
        <v>631</v>
      </c>
      <c r="B177" s="128" t="s">
        <v>314</v>
      </c>
      <c r="C177" s="128" t="s">
        <v>632</v>
      </c>
      <c r="D177" s="128" t="str">
        <f t="shared" si="4"/>
        <v>Jake Mckinnon</v>
      </c>
      <c r="E177" s="128" t="s">
        <v>569</v>
      </c>
      <c r="F177" s="202" t="s">
        <v>633</v>
      </c>
      <c r="G177" s="128" t="s">
        <v>47</v>
      </c>
    </row>
    <row r="178" spans="1:7">
      <c r="A178" s="128" t="s">
        <v>635</v>
      </c>
      <c r="B178" s="128" t="s">
        <v>636</v>
      </c>
      <c r="C178" s="128" t="s">
        <v>632</v>
      </c>
      <c r="D178" s="128" t="str">
        <f t="shared" si="4"/>
        <v>Zalia Mckinnon</v>
      </c>
      <c r="E178" s="128" t="s">
        <v>569</v>
      </c>
      <c r="F178" s="202" t="s">
        <v>633</v>
      </c>
      <c r="G178" s="128" t="s">
        <v>47</v>
      </c>
    </row>
    <row r="179" spans="1:7">
      <c r="A179" s="128" t="s">
        <v>709</v>
      </c>
      <c r="B179" s="128" t="s">
        <v>431</v>
      </c>
      <c r="C179" s="128" t="s">
        <v>710</v>
      </c>
      <c r="D179" s="128" t="str">
        <f t="shared" si="4"/>
        <v>Damien Meyer</v>
      </c>
      <c r="E179" s="128" t="s">
        <v>538</v>
      </c>
      <c r="F179" s="202" t="s">
        <v>708</v>
      </c>
      <c r="G179" s="128" t="s">
        <v>47</v>
      </c>
    </row>
    <row r="180" spans="1:7">
      <c r="A180" s="128" t="s">
        <v>688</v>
      </c>
      <c r="B180" s="128" t="s">
        <v>310</v>
      </c>
      <c r="C180" s="128" t="s">
        <v>689</v>
      </c>
      <c r="D180" s="128" t="str">
        <f t="shared" si="4"/>
        <v>Aaron Middleton</v>
      </c>
      <c r="E180" s="128" t="s">
        <v>538</v>
      </c>
      <c r="F180" s="202" t="s">
        <v>690</v>
      </c>
      <c r="G180" s="128" t="s">
        <v>47</v>
      </c>
    </row>
    <row r="181" spans="1:7">
      <c r="A181" s="128" t="s">
        <v>887</v>
      </c>
      <c r="B181" s="128" t="s">
        <v>888</v>
      </c>
      <c r="C181" s="128" t="s">
        <v>889</v>
      </c>
      <c r="D181" s="128" t="str">
        <f t="shared" si="4"/>
        <v>Derek Millmore</v>
      </c>
      <c r="E181" s="128" t="s">
        <v>268</v>
      </c>
      <c r="F181" s="202" t="s">
        <v>850</v>
      </c>
      <c r="G181" s="128" t="s">
        <v>47</v>
      </c>
    </row>
    <row r="182" spans="1:7">
      <c r="A182" s="128" t="s">
        <v>339</v>
      </c>
      <c r="B182" s="128" t="s">
        <v>331</v>
      </c>
      <c r="C182" s="128" t="s">
        <v>340</v>
      </c>
      <c r="D182" s="128" t="str">
        <f t="shared" si="4"/>
        <v>Lachlan Mineeff</v>
      </c>
      <c r="E182" s="128" t="s">
        <v>263</v>
      </c>
      <c r="F182" s="202" t="s">
        <v>341</v>
      </c>
      <c r="G182" s="128" t="s">
        <v>47</v>
      </c>
    </row>
    <row r="183" spans="1:7">
      <c r="A183" s="128" t="s">
        <v>652</v>
      </c>
      <c r="B183" s="128" t="s">
        <v>653</v>
      </c>
      <c r="C183" s="128" t="s">
        <v>654</v>
      </c>
      <c r="D183" s="128" t="str">
        <f t="shared" si="4"/>
        <v>Kyle Mock</v>
      </c>
      <c r="E183" s="128" t="s">
        <v>538</v>
      </c>
      <c r="F183" s="202" t="s">
        <v>655</v>
      </c>
      <c r="G183" s="128" t="s">
        <v>47</v>
      </c>
    </row>
    <row r="184" spans="1:7">
      <c r="A184" s="128" t="s">
        <v>342</v>
      </c>
      <c r="B184" s="128" t="s">
        <v>343</v>
      </c>
      <c r="C184" s="128" t="s">
        <v>344</v>
      </c>
      <c r="D184" s="128" t="str">
        <f t="shared" si="4"/>
        <v>Ryan Monaghan</v>
      </c>
      <c r="E184" s="128" t="s">
        <v>268</v>
      </c>
      <c r="F184" s="202" t="s">
        <v>303</v>
      </c>
      <c r="G184" s="128" t="s">
        <v>47</v>
      </c>
    </row>
    <row r="185" spans="1:7">
      <c r="A185" s="128" t="s">
        <v>1039</v>
      </c>
      <c r="B185" s="128" t="s">
        <v>413</v>
      </c>
      <c r="C185" s="128" t="s">
        <v>1040</v>
      </c>
      <c r="D185" s="128" t="str">
        <f t="shared" si="4"/>
        <v>Joshua Monico</v>
      </c>
      <c r="E185" s="128" t="s">
        <v>263</v>
      </c>
      <c r="F185" s="202" t="s">
        <v>1041</v>
      </c>
      <c r="G185" s="128" t="s">
        <v>47</v>
      </c>
    </row>
    <row r="186" spans="1:7">
      <c r="A186" s="128" t="s">
        <v>345</v>
      </c>
      <c r="B186" s="128" t="s">
        <v>282</v>
      </c>
      <c r="C186" s="128" t="s">
        <v>346</v>
      </c>
      <c r="D186" s="128" t="str">
        <f t="shared" si="4"/>
        <v>Harrison Morabito</v>
      </c>
      <c r="E186" s="128" t="s">
        <v>268</v>
      </c>
      <c r="F186" s="202" t="s">
        <v>347</v>
      </c>
      <c r="G186" s="128" t="s">
        <v>47</v>
      </c>
    </row>
    <row r="187" spans="1:7">
      <c r="A187" s="128" t="s">
        <v>511</v>
      </c>
      <c r="B187" s="128" t="s">
        <v>328</v>
      </c>
      <c r="C187" s="128" t="s">
        <v>512</v>
      </c>
      <c r="D187" s="128" t="str">
        <f t="shared" si="4"/>
        <v>Blake Newall</v>
      </c>
      <c r="E187" s="128" t="s">
        <v>268</v>
      </c>
      <c r="F187" s="202" t="s">
        <v>499</v>
      </c>
      <c r="G187" s="128" t="s">
        <v>47</v>
      </c>
    </row>
    <row r="188" spans="1:7">
      <c r="A188" s="128" t="s">
        <v>890</v>
      </c>
      <c r="B188" s="128" t="s">
        <v>853</v>
      </c>
      <c r="C188" s="128" t="s">
        <v>720</v>
      </c>
      <c r="D188" s="128" t="str">
        <f t="shared" si="4"/>
        <v>Russell Newell</v>
      </c>
      <c r="E188" s="128" t="s">
        <v>268</v>
      </c>
      <c r="F188" s="202" t="s">
        <v>806</v>
      </c>
      <c r="G188" s="128" t="s">
        <v>47</v>
      </c>
    </row>
    <row r="189" spans="1:7">
      <c r="A189" s="128" t="s">
        <v>719</v>
      </c>
      <c r="B189" s="128" t="s">
        <v>382</v>
      </c>
      <c r="C189" s="128" t="s">
        <v>720</v>
      </c>
      <c r="D189" s="128" t="str">
        <f t="shared" si="4"/>
        <v>William Newell</v>
      </c>
      <c r="E189" s="128" t="s">
        <v>422</v>
      </c>
      <c r="F189" s="202" t="s">
        <v>721</v>
      </c>
      <c r="G189" s="128" t="s">
        <v>47</v>
      </c>
    </row>
    <row r="190" spans="1:7">
      <c r="A190" s="128" t="s">
        <v>970</v>
      </c>
      <c r="B190" s="128" t="s">
        <v>486</v>
      </c>
      <c r="C190" s="128" t="s">
        <v>969</v>
      </c>
      <c r="D190" s="128" t="str">
        <f t="shared" si="4"/>
        <v>Adam OConnor</v>
      </c>
      <c r="E190" s="128" t="s">
        <v>263</v>
      </c>
      <c r="F190" s="202" t="s">
        <v>826</v>
      </c>
      <c r="G190" s="128" t="s">
        <v>47</v>
      </c>
    </row>
    <row r="191" spans="1:7">
      <c r="A191" s="128" t="s">
        <v>968</v>
      </c>
      <c r="B191" s="128" t="s">
        <v>391</v>
      </c>
      <c r="C191" s="128" t="s">
        <v>969</v>
      </c>
      <c r="D191" s="128" t="str">
        <f t="shared" si="4"/>
        <v>Brock OConnor</v>
      </c>
      <c r="E191" s="128" t="s">
        <v>263</v>
      </c>
      <c r="F191" s="202" t="s">
        <v>826</v>
      </c>
      <c r="G191" s="128" t="s">
        <v>47</v>
      </c>
    </row>
    <row r="192" spans="1:7">
      <c r="A192" s="128" t="s">
        <v>658</v>
      </c>
      <c r="B192" s="128" t="s">
        <v>659</v>
      </c>
      <c r="C192" s="128" t="s">
        <v>660</v>
      </c>
      <c r="D192" s="128" t="str">
        <f t="shared" si="4"/>
        <v>TERENCE O'Hare</v>
      </c>
      <c r="E192" s="128" t="s">
        <v>538</v>
      </c>
      <c r="F192" s="202" t="s">
        <v>661</v>
      </c>
      <c r="G192" s="128" t="s">
        <v>47</v>
      </c>
    </row>
    <row r="193" spans="1:7">
      <c r="A193" s="128" t="s">
        <v>637</v>
      </c>
      <c r="B193" s="128" t="s">
        <v>576</v>
      </c>
      <c r="C193" s="128" t="s">
        <v>638</v>
      </c>
      <c r="D193" s="128" t="str">
        <f t="shared" si="4"/>
        <v>Daniel Orsini</v>
      </c>
      <c r="E193" s="128" t="s">
        <v>422</v>
      </c>
      <c r="F193" s="202" t="s">
        <v>639</v>
      </c>
      <c r="G193" s="128" t="s">
        <v>47</v>
      </c>
    </row>
    <row r="194" spans="1:7">
      <c r="A194" s="128" t="s">
        <v>640</v>
      </c>
      <c r="B194" s="128" t="s">
        <v>641</v>
      </c>
      <c r="C194" s="128" t="s">
        <v>638</v>
      </c>
      <c r="D194" s="128" t="str">
        <f t="shared" si="4"/>
        <v>Logan Orsini</v>
      </c>
      <c r="E194" s="128" t="s">
        <v>422</v>
      </c>
      <c r="F194" s="202" t="s">
        <v>639</v>
      </c>
      <c r="G194" s="128" t="s">
        <v>47</v>
      </c>
    </row>
    <row r="195" spans="1:7">
      <c r="A195" s="128" t="s">
        <v>774</v>
      </c>
      <c r="B195" s="128" t="s">
        <v>314</v>
      </c>
      <c r="C195" s="128" t="s">
        <v>775</v>
      </c>
      <c r="D195" s="128" t="str">
        <f t="shared" si="4"/>
        <v>Jake O'Sullivan</v>
      </c>
      <c r="E195" s="128" t="s">
        <v>422</v>
      </c>
      <c r="F195" s="202" t="s">
        <v>776</v>
      </c>
      <c r="G195" s="128" t="s">
        <v>47</v>
      </c>
    </row>
    <row r="196" spans="1:7">
      <c r="A196" s="128" t="s">
        <v>891</v>
      </c>
      <c r="B196" s="128" t="s">
        <v>892</v>
      </c>
      <c r="C196" s="128" t="s">
        <v>731</v>
      </c>
      <c r="D196" s="128" t="str">
        <f t="shared" si="4"/>
        <v>Patrick Parry</v>
      </c>
      <c r="E196" s="128" t="s">
        <v>849</v>
      </c>
      <c r="F196" s="202" t="s">
        <v>1136</v>
      </c>
      <c r="G196" s="128" t="s">
        <v>249</v>
      </c>
    </row>
    <row r="197" spans="1:7">
      <c r="A197" s="128" t="s">
        <v>730</v>
      </c>
      <c r="B197" s="128" t="s">
        <v>653</v>
      </c>
      <c r="C197" s="128" t="s">
        <v>731</v>
      </c>
      <c r="D197" s="128" t="str">
        <f t="shared" si="4"/>
        <v>Kyle Parry</v>
      </c>
      <c r="E197" s="128" t="s">
        <v>422</v>
      </c>
      <c r="F197" s="202" t="s">
        <v>732</v>
      </c>
      <c r="G197" s="128" t="s">
        <v>47</v>
      </c>
    </row>
    <row r="198" spans="1:7">
      <c r="A198" s="128" t="s">
        <v>348</v>
      </c>
      <c r="B198" s="128" t="s">
        <v>349</v>
      </c>
      <c r="C198" s="128" t="s">
        <v>350</v>
      </c>
      <c r="D198" s="128" t="str">
        <f t="shared" si="4"/>
        <v>Bradley Pay</v>
      </c>
      <c r="E198" s="128" t="s">
        <v>268</v>
      </c>
      <c r="F198" s="202" t="s">
        <v>269</v>
      </c>
      <c r="G198" s="128" t="s">
        <v>47</v>
      </c>
    </row>
    <row r="199" spans="1:7">
      <c r="A199" s="128" t="s">
        <v>642</v>
      </c>
      <c r="B199" s="128" t="s">
        <v>494</v>
      </c>
      <c r="C199" s="128" t="s">
        <v>643</v>
      </c>
      <c r="D199" s="128" t="str">
        <f t="shared" ref="D199:D263" si="5">CONCATENATE(B199," ",C199)</f>
        <v>Stephen Payne</v>
      </c>
      <c r="E199" s="128" t="s">
        <v>538</v>
      </c>
      <c r="F199" s="202" t="s">
        <v>639</v>
      </c>
      <c r="G199" s="128" t="s">
        <v>47</v>
      </c>
    </row>
    <row r="200" spans="1:7">
      <c r="A200" s="128" t="s">
        <v>1004</v>
      </c>
      <c r="B200" s="128" t="s">
        <v>271</v>
      </c>
      <c r="C200" s="128" t="s">
        <v>992</v>
      </c>
      <c r="D200" s="128" t="str">
        <f t="shared" si="5"/>
        <v>Peter Pearce</v>
      </c>
      <c r="E200" s="128" t="s">
        <v>247</v>
      </c>
      <c r="F200" s="202" t="s">
        <v>850</v>
      </c>
      <c r="G200" s="128" t="s">
        <v>47</v>
      </c>
    </row>
    <row r="201" spans="1:7">
      <c r="A201" s="128" t="s">
        <v>990</v>
      </c>
      <c r="B201" s="128" t="s">
        <v>991</v>
      </c>
      <c r="C201" s="128" t="s">
        <v>992</v>
      </c>
      <c r="D201" s="128" t="str">
        <f t="shared" si="5"/>
        <v>Kellie Pearce</v>
      </c>
      <c r="E201" s="128" t="s">
        <v>247</v>
      </c>
      <c r="F201" s="202" t="s">
        <v>850</v>
      </c>
      <c r="G201" s="128" t="s">
        <v>47</v>
      </c>
    </row>
    <row r="202" spans="1:7">
      <c r="A202" s="128" t="s">
        <v>737</v>
      </c>
      <c r="B202" s="128" t="s">
        <v>738</v>
      </c>
      <c r="C202" s="128" t="s">
        <v>739</v>
      </c>
      <c r="D202" s="128" t="str">
        <f t="shared" si="5"/>
        <v>Shane Petersen</v>
      </c>
      <c r="E202" s="128" t="s">
        <v>538</v>
      </c>
      <c r="F202" s="202" t="s">
        <v>740</v>
      </c>
      <c r="G202" s="128" t="s">
        <v>47</v>
      </c>
    </row>
    <row r="203" spans="1:7">
      <c r="A203" s="128" t="s">
        <v>357</v>
      </c>
      <c r="B203" s="128" t="s">
        <v>358</v>
      </c>
      <c r="C203" s="128" t="s">
        <v>353</v>
      </c>
      <c r="D203" s="128" t="str">
        <f t="shared" si="5"/>
        <v>Todd Phillips</v>
      </c>
      <c r="E203" s="128" t="s">
        <v>247</v>
      </c>
      <c r="F203" s="202" t="s">
        <v>354</v>
      </c>
      <c r="G203" s="128" t="s">
        <v>249</v>
      </c>
    </row>
    <row r="204" spans="1:7">
      <c r="A204" s="128" t="s">
        <v>355</v>
      </c>
      <c r="B204" s="128" t="s">
        <v>356</v>
      </c>
      <c r="C204" s="128" t="s">
        <v>353</v>
      </c>
      <c r="D204" s="128" t="str">
        <f t="shared" si="5"/>
        <v>Samuel Phillips</v>
      </c>
      <c r="E204" s="128" t="s">
        <v>247</v>
      </c>
      <c r="F204" s="202" t="s">
        <v>354</v>
      </c>
      <c r="G204" s="128" t="s">
        <v>47</v>
      </c>
    </row>
    <row r="205" spans="1:7">
      <c r="A205" s="128" t="s">
        <v>351</v>
      </c>
      <c r="B205" s="128" t="s">
        <v>352</v>
      </c>
      <c r="C205" s="128" t="s">
        <v>353</v>
      </c>
      <c r="D205" s="128" t="str">
        <f t="shared" si="5"/>
        <v>Charles Phillips</v>
      </c>
      <c r="E205" s="128" t="s">
        <v>247</v>
      </c>
      <c r="F205" s="202" t="s">
        <v>354</v>
      </c>
      <c r="G205" s="128" t="s">
        <v>47</v>
      </c>
    </row>
    <row r="206" spans="1:7">
      <c r="A206" s="128" t="s">
        <v>953</v>
      </c>
      <c r="B206" s="128" t="s">
        <v>954</v>
      </c>
      <c r="C206" s="128" t="s">
        <v>955</v>
      </c>
      <c r="D206" s="128" t="str">
        <f t="shared" si="5"/>
        <v>Bailey Pilarcick</v>
      </c>
      <c r="E206" s="128" t="s">
        <v>263</v>
      </c>
      <c r="F206" s="202" t="s">
        <v>815</v>
      </c>
      <c r="G206" s="128" t="s">
        <v>47</v>
      </c>
    </row>
    <row r="207" spans="1:7">
      <c r="A207" s="128" t="s">
        <v>971</v>
      </c>
      <c r="B207" s="128" t="s">
        <v>301</v>
      </c>
      <c r="C207" s="128" t="s">
        <v>972</v>
      </c>
      <c r="D207" s="128" t="str">
        <f t="shared" si="5"/>
        <v>Matthew Pilarcik</v>
      </c>
      <c r="E207" s="128" t="s">
        <v>268</v>
      </c>
      <c r="F207" s="202" t="s">
        <v>979</v>
      </c>
      <c r="G207" s="128" t="s">
        <v>47</v>
      </c>
    </row>
    <row r="208" spans="1:7">
      <c r="A208" s="128" t="s">
        <v>1046</v>
      </c>
      <c r="B208" s="128" t="s">
        <v>1047</v>
      </c>
      <c r="C208" s="128" t="s">
        <v>1048</v>
      </c>
      <c r="D208" s="128" t="str">
        <f t="shared" si="5"/>
        <v>Mark Pitkin</v>
      </c>
      <c r="E208" s="128" t="s">
        <v>247</v>
      </c>
      <c r="F208" s="202" t="s">
        <v>1049</v>
      </c>
      <c r="G208" s="128" t="s">
        <v>47</v>
      </c>
    </row>
    <row r="209" spans="1:7">
      <c r="A209" s="128" t="s">
        <v>649</v>
      </c>
      <c r="B209" s="128" t="s">
        <v>413</v>
      </c>
      <c r="C209" s="128" t="s">
        <v>650</v>
      </c>
      <c r="D209" s="128" t="str">
        <f t="shared" si="5"/>
        <v>Joshua Pontello</v>
      </c>
      <c r="E209" s="128" t="s">
        <v>538</v>
      </c>
      <c r="F209" s="202" t="s">
        <v>651</v>
      </c>
      <c r="G209" s="128" t="s">
        <v>47</v>
      </c>
    </row>
    <row r="210" spans="1:7">
      <c r="A210" s="128" t="s">
        <v>615</v>
      </c>
      <c r="B210" s="128" t="s">
        <v>616</v>
      </c>
      <c r="C210" s="128" t="s">
        <v>617</v>
      </c>
      <c r="D210" s="128" t="str">
        <f t="shared" si="5"/>
        <v>Aidan Porth</v>
      </c>
      <c r="E210" s="128" t="s">
        <v>538</v>
      </c>
      <c r="F210" s="202" t="s">
        <v>614</v>
      </c>
      <c r="G210" s="128" t="s">
        <v>47</v>
      </c>
    </row>
    <row r="211" spans="1:7">
      <c r="A211" s="128" t="s">
        <v>697</v>
      </c>
      <c r="B211" s="128" t="s">
        <v>372</v>
      </c>
      <c r="C211" s="128" t="s">
        <v>698</v>
      </c>
      <c r="D211" s="128" t="str">
        <f t="shared" si="5"/>
        <v>Christopher Preen</v>
      </c>
      <c r="E211" s="128" t="s">
        <v>538</v>
      </c>
      <c r="F211" s="202" t="s">
        <v>693</v>
      </c>
      <c r="G211" s="128" t="s">
        <v>47</v>
      </c>
    </row>
    <row r="212" spans="1:7">
      <c r="A212" s="128" t="s">
        <v>359</v>
      </c>
      <c r="B212" s="128" t="s">
        <v>360</v>
      </c>
      <c r="C212" s="128" t="s">
        <v>361</v>
      </c>
      <c r="D212" s="128" t="str">
        <f t="shared" si="5"/>
        <v>Cassandra Puckle</v>
      </c>
      <c r="E212" s="128" t="s">
        <v>268</v>
      </c>
      <c r="F212" s="202" t="s">
        <v>299</v>
      </c>
      <c r="G212" s="128" t="s">
        <v>47</v>
      </c>
    </row>
    <row r="213" spans="1:7">
      <c r="A213" s="128" t="s">
        <v>468</v>
      </c>
      <c r="B213" s="128" t="s">
        <v>297</v>
      </c>
      <c r="C213" s="128" t="s">
        <v>469</v>
      </c>
      <c r="D213" s="128" t="str">
        <f t="shared" si="5"/>
        <v>Ben Quimby</v>
      </c>
      <c r="E213" s="128" t="s">
        <v>263</v>
      </c>
      <c r="F213" s="202" t="s">
        <v>467</v>
      </c>
      <c r="G213" s="128" t="s">
        <v>47</v>
      </c>
    </row>
    <row r="214" spans="1:7">
      <c r="A214" s="128" t="s">
        <v>665</v>
      </c>
      <c r="B214" s="128" t="s">
        <v>666</v>
      </c>
      <c r="C214" s="128" t="s">
        <v>663</v>
      </c>
      <c r="D214" s="128" t="str">
        <f t="shared" si="5"/>
        <v>Tom Rendall</v>
      </c>
      <c r="E214" s="128" t="s">
        <v>422</v>
      </c>
      <c r="F214" s="202" t="s">
        <v>664</v>
      </c>
      <c r="G214" s="128" t="s">
        <v>47</v>
      </c>
    </row>
    <row r="215" spans="1:7">
      <c r="A215" s="128" t="s">
        <v>662</v>
      </c>
      <c r="B215" s="128" t="s">
        <v>534</v>
      </c>
      <c r="C215" s="128" t="s">
        <v>663</v>
      </c>
      <c r="D215" s="128" t="str">
        <f t="shared" si="5"/>
        <v>Glenn Rendall</v>
      </c>
      <c r="E215" s="128" t="s">
        <v>422</v>
      </c>
      <c r="F215" s="202" t="s">
        <v>664</v>
      </c>
      <c r="G215" s="128" t="s">
        <v>47</v>
      </c>
    </row>
    <row r="216" spans="1:7">
      <c r="A216" s="128" t="s">
        <v>893</v>
      </c>
      <c r="B216" s="128" t="s">
        <v>894</v>
      </c>
      <c r="C216" s="128" t="s">
        <v>895</v>
      </c>
      <c r="D216" s="128" t="str">
        <f t="shared" si="5"/>
        <v>Romel Reyes</v>
      </c>
      <c r="E216" s="128" t="s">
        <v>849</v>
      </c>
      <c r="F216" s="202" t="s">
        <v>1138</v>
      </c>
      <c r="G216" s="128" t="s">
        <v>249</v>
      </c>
    </row>
    <row r="217" spans="1:7">
      <c r="A217" s="128" t="s">
        <v>747</v>
      </c>
      <c r="B217" s="128" t="s">
        <v>372</v>
      </c>
      <c r="C217" s="128" t="s">
        <v>748</v>
      </c>
      <c r="D217" s="128" t="str">
        <f t="shared" si="5"/>
        <v>Christopher Rich</v>
      </c>
      <c r="E217" s="128" t="s">
        <v>569</v>
      </c>
      <c r="F217" s="202" t="s">
        <v>749</v>
      </c>
      <c r="G217" s="128" t="s">
        <v>47</v>
      </c>
    </row>
    <row r="218" spans="1:7">
      <c r="A218" s="128" t="s">
        <v>752</v>
      </c>
      <c r="B218" s="128" t="s">
        <v>753</v>
      </c>
      <c r="C218" s="128" t="s">
        <v>748</v>
      </c>
      <c r="D218" s="128" t="str">
        <f t="shared" si="5"/>
        <v>Zachary Rich</v>
      </c>
      <c r="E218" s="128" t="s">
        <v>569</v>
      </c>
      <c r="F218" s="202" t="s">
        <v>749</v>
      </c>
      <c r="G218" s="128" t="s">
        <v>47</v>
      </c>
    </row>
    <row r="219" spans="1:7">
      <c r="A219" s="128" t="s">
        <v>750</v>
      </c>
      <c r="B219" s="128" t="s">
        <v>751</v>
      </c>
      <c r="C219" s="128" t="s">
        <v>748</v>
      </c>
      <c r="D219" s="128" t="str">
        <f t="shared" si="5"/>
        <v>Madaline Rich</v>
      </c>
      <c r="E219" s="128" t="s">
        <v>569</v>
      </c>
      <c r="F219" s="202" t="s">
        <v>749</v>
      </c>
      <c r="G219" s="128" t="s">
        <v>47</v>
      </c>
    </row>
    <row r="220" spans="1:7">
      <c r="A220" s="128" t="s">
        <v>1104</v>
      </c>
      <c r="B220" s="128" t="s">
        <v>331</v>
      </c>
      <c r="C220" s="128" t="s">
        <v>1105</v>
      </c>
      <c r="D220" s="128" t="str">
        <f t="shared" si="5"/>
        <v>Lachlan Robinson</v>
      </c>
      <c r="E220" s="128" t="s">
        <v>268</v>
      </c>
      <c r="F220" s="202" t="s">
        <v>1130</v>
      </c>
      <c r="G220" s="128" t="s">
        <v>47</v>
      </c>
    </row>
    <row r="221" spans="1:7">
      <c r="A221" s="128" t="s">
        <v>1033</v>
      </c>
      <c r="B221" s="128" t="s">
        <v>1034</v>
      </c>
      <c r="C221" s="128" t="s">
        <v>1035</v>
      </c>
      <c r="D221" s="128" t="str">
        <f t="shared" si="5"/>
        <v>Lawrence Rosenberg</v>
      </c>
      <c r="E221" s="128" t="s">
        <v>247</v>
      </c>
      <c r="F221" s="202" t="s">
        <v>843</v>
      </c>
      <c r="G221" s="128" t="s">
        <v>47</v>
      </c>
    </row>
    <row r="222" spans="1:7">
      <c r="A222" s="128" t="s">
        <v>362</v>
      </c>
      <c r="B222" s="128" t="s">
        <v>363</v>
      </c>
      <c r="C222" s="128" t="s">
        <v>364</v>
      </c>
      <c r="D222" s="128" t="str">
        <f t="shared" si="5"/>
        <v>STEVE Russo</v>
      </c>
      <c r="E222" s="128" t="s">
        <v>268</v>
      </c>
      <c r="F222" s="202" t="s">
        <v>277</v>
      </c>
      <c r="G222" s="128" t="s">
        <v>47</v>
      </c>
    </row>
    <row r="223" spans="1:7">
      <c r="A223" s="128" t="s">
        <v>555</v>
      </c>
      <c r="B223" s="128" t="s">
        <v>556</v>
      </c>
      <c r="C223" s="128" t="s">
        <v>557</v>
      </c>
      <c r="D223" s="128" t="str">
        <f t="shared" si="5"/>
        <v>Anthony SAAD</v>
      </c>
      <c r="E223" s="128" t="s">
        <v>422</v>
      </c>
      <c r="F223" s="202" t="s">
        <v>558</v>
      </c>
      <c r="G223" s="128" t="s">
        <v>249</v>
      </c>
    </row>
    <row r="224" spans="1:7">
      <c r="A224" s="128" t="s">
        <v>559</v>
      </c>
      <c r="B224" s="128" t="s">
        <v>560</v>
      </c>
      <c r="C224" s="128" t="s">
        <v>557</v>
      </c>
      <c r="D224" s="128" t="str">
        <f t="shared" si="5"/>
        <v>Roni SAAD</v>
      </c>
      <c r="E224" s="128" t="s">
        <v>422</v>
      </c>
      <c r="F224" s="202" t="s">
        <v>558</v>
      </c>
      <c r="G224" s="128" t="s">
        <v>47</v>
      </c>
    </row>
    <row r="225" spans="1:7">
      <c r="A225" s="128" t="s">
        <v>443</v>
      </c>
      <c r="B225" s="128" t="s">
        <v>444</v>
      </c>
      <c r="C225" s="128" t="s">
        <v>445</v>
      </c>
      <c r="D225" s="128" t="str">
        <f t="shared" si="5"/>
        <v>Oliver Saade</v>
      </c>
      <c r="E225" s="128" t="s">
        <v>247</v>
      </c>
      <c r="F225" s="202" t="s">
        <v>441</v>
      </c>
      <c r="G225" s="128" t="s">
        <v>47</v>
      </c>
    </row>
    <row r="226" spans="1:7">
      <c r="A226" s="128" t="s">
        <v>949</v>
      </c>
      <c r="B226" s="128" t="s">
        <v>259</v>
      </c>
      <c r="C226" s="128" t="s">
        <v>950</v>
      </c>
      <c r="D226" s="128" t="str">
        <f t="shared" si="5"/>
        <v>Luke Saker</v>
      </c>
      <c r="E226" s="128" t="s">
        <v>263</v>
      </c>
      <c r="F226" s="202" t="s">
        <v>974</v>
      </c>
      <c r="G226" s="128" t="s">
        <v>47</v>
      </c>
    </row>
    <row r="227" spans="1:7">
      <c r="A227" s="128" t="s">
        <v>365</v>
      </c>
      <c r="B227" s="128" t="s">
        <v>366</v>
      </c>
      <c r="C227" s="128" t="s">
        <v>367</v>
      </c>
      <c r="D227" s="128" t="str">
        <f t="shared" si="5"/>
        <v>Andy Sandlin</v>
      </c>
      <c r="E227" s="128" t="s">
        <v>263</v>
      </c>
      <c r="F227" s="202" t="s">
        <v>368</v>
      </c>
      <c r="G227" s="128" t="s">
        <v>47</v>
      </c>
    </row>
    <row r="228" spans="1:7">
      <c r="A228" s="128" t="s">
        <v>369</v>
      </c>
      <c r="B228" s="128" t="s">
        <v>370</v>
      </c>
      <c r="C228" s="128" t="s">
        <v>367</v>
      </c>
      <c r="D228" s="128" t="str">
        <f t="shared" si="5"/>
        <v>Madeleine Sandlin</v>
      </c>
      <c r="E228" s="128" t="s">
        <v>263</v>
      </c>
      <c r="F228" s="202" t="s">
        <v>368</v>
      </c>
      <c r="G228" s="128" t="s">
        <v>47</v>
      </c>
    </row>
    <row r="229" spans="1:7">
      <c r="A229" s="128" t="s">
        <v>371</v>
      </c>
      <c r="B229" s="128" t="s">
        <v>372</v>
      </c>
      <c r="C229" s="128" t="s">
        <v>373</v>
      </c>
      <c r="D229" s="128" t="str">
        <f t="shared" si="5"/>
        <v>Christopher Sandrone</v>
      </c>
      <c r="E229" s="128" t="s">
        <v>247</v>
      </c>
      <c r="F229" s="202" t="s">
        <v>368</v>
      </c>
      <c r="G229" s="128" t="s">
        <v>47</v>
      </c>
    </row>
    <row r="230" spans="1:7">
      <c r="A230" s="128" t="s">
        <v>374</v>
      </c>
      <c r="B230" s="128" t="s">
        <v>375</v>
      </c>
      <c r="C230" s="128" t="s">
        <v>373</v>
      </c>
      <c r="D230" s="128" t="str">
        <f t="shared" si="5"/>
        <v>Dennis Sandrone</v>
      </c>
      <c r="E230" s="128" t="s">
        <v>247</v>
      </c>
      <c r="F230" s="202" t="s">
        <v>368</v>
      </c>
      <c r="G230" s="128" t="s">
        <v>47</v>
      </c>
    </row>
    <row r="231" spans="1:7">
      <c r="A231" s="128" t="s">
        <v>446</v>
      </c>
      <c r="B231" s="128" t="s">
        <v>328</v>
      </c>
      <c r="C231" s="128" t="s">
        <v>447</v>
      </c>
      <c r="D231" s="128" t="str">
        <f t="shared" si="5"/>
        <v>Blake Schembri</v>
      </c>
      <c r="E231" s="128" t="s">
        <v>268</v>
      </c>
      <c r="F231" s="202" t="s">
        <v>441</v>
      </c>
      <c r="G231" s="128" t="s">
        <v>47</v>
      </c>
    </row>
    <row r="232" spans="1:7">
      <c r="A232" s="128" t="s">
        <v>376</v>
      </c>
      <c r="B232" s="128" t="s">
        <v>377</v>
      </c>
      <c r="C232" s="128" t="s">
        <v>378</v>
      </c>
      <c r="D232" s="128" t="str">
        <f t="shared" si="5"/>
        <v>Michael Seal</v>
      </c>
      <c r="E232" s="128" t="s">
        <v>247</v>
      </c>
      <c r="F232" s="202" t="s">
        <v>299</v>
      </c>
      <c r="G232" s="128" t="s">
        <v>47</v>
      </c>
    </row>
    <row r="233" spans="1:7">
      <c r="A233" s="128" t="s">
        <v>379</v>
      </c>
      <c r="B233" s="128" t="s">
        <v>380</v>
      </c>
      <c r="C233" s="128" t="s">
        <v>378</v>
      </c>
      <c r="D233" s="128" t="str">
        <f t="shared" si="5"/>
        <v>Sharnay Seal</v>
      </c>
      <c r="E233" s="128" t="s">
        <v>247</v>
      </c>
      <c r="F233" s="202" t="s">
        <v>299</v>
      </c>
      <c r="G233" s="128" t="s">
        <v>47</v>
      </c>
    </row>
    <row r="234" spans="1:7">
      <c r="A234" s="128" t="s">
        <v>381</v>
      </c>
      <c r="B234" s="128" t="s">
        <v>382</v>
      </c>
      <c r="C234" s="128" t="s">
        <v>378</v>
      </c>
      <c r="D234" s="128" t="str">
        <f t="shared" si="5"/>
        <v>William Seal</v>
      </c>
      <c r="E234" s="128" t="s">
        <v>247</v>
      </c>
      <c r="F234" s="202" t="s">
        <v>299</v>
      </c>
      <c r="G234" s="128" t="s">
        <v>47</v>
      </c>
    </row>
    <row r="235" spans="1:7">
      <c r="A235" s="128" t="s">
        <v>667</v>
      </c>
      <c r="B235" s="128" t="s">
        <v>413</v>
      </c>
      <c r="C235" s="128" t="s">
        <v>668</v>
      </c>
      <c r="D235" s="128" t="str">
        <f t="shared" si="5"/>
        <v>Joshua Seiffert</v>
      </c>
      <c r="E235" s="128" t="s">
        <v>538</v>
      </c>
      <c r="F235" s="202" t="s">
        <v>669</v>
      </c>
      <c r="G235" s="128" t="s">
        <v>47</v>
      </c>
    </row>
    <row r="236" spans="1:7">
      <c r="A236" s="128" t="s">
        <v>790</v>
      </c>
      <c r="B236" s="128" t="s">
        <v>791</v>
      </c>
      <c r="C236" s="128" t="s">
        <v>792</v>
      </c>
      <c r="D236" s="128" t="str">
        <f t="shared" si="5"/>
        <v>Haris Sengul</v>
      </c>
      <c r="E236" s="128" t="s">
        <v>538</v>
      </c>
      <c r="F236" s="202" t="s">
        <v>793</v>
      </c>
      <c r="G236" s="128" t="s">
        <v>47</v>
      </c>
    </row>
    <row r="237" spans="1:7">
      <c r="A237" s="128" t="s">
        <v>383</v>
      </c>
      <c r="B237" s="128" t="s">
        <v>259</v>
      </c>
      <c r="C237" s="128" t="s">
        <v>384</v>
      </c>
      <c r="D237" s="128" t="str">
        <f t="shared" si="5"/>
        <v>Luke Seymour</v>
      </c>
      <c r="E237" s="128" t="s">
        <v>268</v>
      </c>
      <c r="F237" s="202" t="s">
        <v>338</v>
      </c>
      <c r="G237" s="128" t="s">
        <v>47</v>
      </c>
    </row>
    <row r="238" spans="1:7">
      <c r="A238" s="128" t="s">
        <v>463</v>
      </c>
      <c r="B238" s="128" t="s">
        <v>320</v>
      </c>
      <c r="C238" s="128" t="s">
        <v>461</v>
      </c>
      <c r="D238" s="128" t="str">
        <f t="shared" si="5"/>
        <v>Jordan Shalala</v>
      </c>
      <c r="E238" s="128" t="s">
        <v>263</v>
      </c>
      <c r="F238" s="202" t="s">
        <v>462</v>
      </c>
      <c r="G238" s="128" t="s">
        <v>47</v>
      </c>
    </row>
    <row r="239" spans="1:7">
      <c r="A239" s="128" t="s">
        <v>459</v>
      </c>
      <c r="B239" s="128" t="s">
        <v>460</v>
      </c>
      <c r="C239" s="128" t="s">
        <v>461</v>
      </c>
      <c r="D239" s="128" t="str">
        <f t="shared" si="5"/>
        <v>George Shalala</v>
      </c>
      <c r="E239" s="128" t="s">
        <v>263</v>
      </c>
      <c r="F239" s="202" t="s">
        <v>462</v>
      </c>
      <c r="G239" s="128" t="s">
        <v>47</v>
      </c>
    </row>
    <row r="240" spans="1:7">
      <c r="A240" s="128" t="s">
        <v>987</v>
      </c>
      <c r="B240" s="128" t="s">
        <v>988</v>
      </c>
      <c r="C240" s="128" t="s">
        <v>989</v>
      </c>
      <c r="D240" s="128" t="str">
        <f t="shared" si="5"/>
        <v>Kirsty Shiel</v>
      </c>
      <c r="E240" s="128" t="s">
        <v>268</v>
      </c>
      <c r="F240" s="202" t="s">
        <v>818</v>
      </c>
      <c r="G240" s="128" t="s">
        <v>47</v>
      </c>
    </row>
    <row r="241" spans="1:7">
      <c r="A241" s="128" t="s">
        <v>412</v>
      </c>
      <c r="B241" s="128" t="s">
        <v>413</v>
      </c>
      <c r="C241" s="128" t="s">
        <v>414</v>
      </c>
      <c r="D241" s="128" t="str">
        <f t="shared" si="5"/>
        <v>Joshua Shipley</v>
      </c>
      <c r="E241" s="128" t="s">
        <v>268</v>
      </c>
      <c r="F241" s="202" t="s">
        <v>415</v>
      </c>
      <c r="G241" s="128" t="s">
        <v>47</v>
      </c>
    </row>
    <row r="242" spans="1:7">
      <c r="A242" s="128" t="s">
        <v>385</v>
      </c>
      <c r="B242" s="128" t="s">
        <v>266</v>
      </c>
      <c r="C242" s="128" t="s">
        <v>386</v>
      </c>
      <c r="D242" s="128" t="str">
        <f t="shared" si="5"/>
        <v>David Shipway</v>
      </c>
      <c r="E242" s="128" t="s">
        <v>268</v>
      </c>
      <c r="F242" s="202" t="s">
        <v>338</v>
      </c>
      <c r="G242" s="128" t="s">
        <v>47</v>
      </c>
    </row>
    <row r="243" spans="1:7">
      <c r="A243" s="128" t="s">
        <v>513</v>
      </c>
      <c r="B243" s="128" t="s">
        <v>514</v>
      </c>
      <c r="C243" s="128" t="s">
        <v>515</v>
      </c>
      <c r="D243" s="128" t="str">
        <f t="shared" si="5"/>
        <v>Andrew Sim</v>
      </c>
      <c r="E243" s="128" t="s">
        <v>268</v>
      </c>
      <c r="F243" s="202" t="s">
        <v>499</v>
      </c>
      <c r="G243" s="128" t="s">
        <v>47</v>
      </c>
    </row>
    <row r="244" spans="1:7">
      <c r="A244" s="128" t="s">
        <v>455</v>
      </c>
      <c r="B244" s="128" t="s">
        <v>456</v>
      </c>
      <c r="C244" s="128" t="s">
        <v>454</v>
      </c>
      <c r="D244" s="128" t="str">
        <f t="shared" si="5"/>
        <v>Oscar Singh</v>
      </c>
      <c r="E244" s="128" t="s">
        <v>247</v>
      </c>
      <c r="F244" s="202" t="s">
        <v>451</v>
      </c>
      <c r="G244" s="128" t="s">
        <v>47</v>
      </c>
    </row>
    <row r="245" spans="1:7">
      <c r="A245" s="128" t="s">
        <v>448</v>
      </c>
      <c r="B245" s="128" t="s">
        <v>449</v>
      </c>
      <c r="C245" s="128" t="s">
        <v>450</v>
      </c>
      <c r="D245" s="128" t="str">
        <f t="shared" si="5"/>
        <v>keith singh</v>
      </c>
      <c r="E245" s="128" t="s">
        <v>247</v>
      </c>
      <c r="F245" s="202" t="s">
        <v>451</v>
      </c>
      <c r="G245" s="128" t="s">
        <v>47</v>
      </c>
    </row>
    <row r="246" spans="1:7">
      <c r="A246" s="128" t="s">
        <v>452</v>
      </c>
      <c r="B246" s="128" t="s">
        <v>453</v>
      </c>
      <c r="C246" s="128" t="s">
        <v>454</v>
      </c>
      <c r="D246" s="128" t="str">
        <f t="shared" si="5"/>
        <v>Koda Singh</v>
      </c>
      <c r="E246" s="128" t="s">
        <v>247</v>
      </c>
      <c r="F246" s="202" t="s">
        <v>451</v>
      </c>
      <c r="G246" s="128" t="s">
        <v>47</v>
      </c>
    </row>
    <row r="247" spans="1:7">
      <c r="A247" s="128" t="s">
        <v>457</v>
      </c>
      <c r="B247" s="128" t="s">
        <v>458</v>
      </c>
      <c r="C247" s="128" t="s">
        <v>454</v>
      </c>
      <c r="D247" s="128" t="str">
        <f t="shared" si="5"/>
        <v>Skye Singh</v>
      </c>
      <c r="E247" s="128" t="s">
        <v>247</v>
      </c>
      <c r="F247" s="202" t="s">
        <v>451</v>
      </c>
      <c r="G247" s="128" t="s">
        <v>47</v>
      </c>
    </row>
    <row r="248" spans="1:7">
      <c r="A248" s="202" t="s">
        <v>1150</v>
      </c>
      <c r="B248" s="202" t="s">
        <v>1151</v>
      </c>
      <c r="C248" s="202" t="s">
        <v>1152</v>
      </c>
      <c r="D248" s="202" t="str">
        <f t="shared" si="5"/>
        <v>Riley Skinner</v>
      </c>
      <c r="E248" s="202" t="s">
        <v>422</v>
      </c>
      <c r="F248" s="202" t="s">
        <v>1153</v>
      </c>
      <c r="G248" s="202"/>
    </row>
    <row r="249" spans="1:7">
      <c r="A249" s="128" t="s">
        <v>1090</v>
      </c>
      <c r="B249" s="128" t="s">
        <v>1091</v>
      </c>
      <c r="C249" s="128" t="s">
        <v>1092</v>
      </c>
      <c r="D249" s="128" t="str">
        <f t="shared" si="5"/>
        <v>Colin Smith</v>
      </c>
      <c r="E249" s="128" t="s">
        <v>268</v>
      </c>
      <c r="F249" s="202" t="s">
        <v>797</v>
      </c>
      <c r="G249" s="128" t="s">
        <v>47</v>
      </c>
    </row>
    <row r="250" spans="1:7">
      <c r="A250" s="128" t="s">
        <v>387</v>
      </c>
      <c r="B250" s="128" t="s">
        <v>388</v>
      </c>
      <c r="C250" s="128" t="s">
        <v>389</v>
      </c>
      <c r="D250" s="128" t="str">
        <f t="shared" si="5"/>
        <v>Lee Somerville</v>
      </c>
      <c r="E250" s="128" t="s">
        <v>268</v>
      </c>
      <c r="F250" s="202" t="s">
        <v>269</v>
      </c>
      <c r="G250" s="128" t="s">
        <v>47</v>
      </c>
    </row>
    <row r="251" spans="1:7">
      <c r="A251" s="128" t="s">
        <v>831</v>
      </c>
      <c r="B251" s="128" t="s">
        <v>641</v>
      </c>
      <c r="C251" s="128" t="s">
        <v>832</v>
      </c>
      <c r="D251" s="128" t="str">
        <f t="shared" si="5"/>
        <v>Logan Spiteri</v>
      </c>
      <c r="E251" s="128" t="s">
        <v>833</v>
      </c>
      <c r="F251" s="202" t="s">
        <v>834</v>
      </c>
      <c r="G251" s="128" t="s">
        <v>47</v>
      </c>
    </row>
    <row r="252" spans="1:7">
      <c r="A252" s="128" t="s">
        <v>816</v>
      </c>
      <c r="B252" s="128" t="s">
        <v>308</v>
      </c>
      <c r="C252" s="128" t="s">
        <v>817</v>
      </c>
      <c r="D252" s="128" t="str">
        <f t="shared" si="5"/>
        <v>Dean Starling</v>
      </c>
      <c r="E252" s="128" t="s">
        <v>268</v>
      </c>
      <c r="F252" s="202" t="s">
        <v>976</v>
      </c>
      <c r="G252" s="128" t="s">
        <v>47</v>
      </c>
    </row>
    <row r="253" spans="1:7">
      <c r="A253" s="128" t="s">
        <v>390</v>
      </c>
      <c r="B253" s="128" t="s">
        <v>391</v>
      </c>
      <c r="C253" s="128" t="s">
        <v>392</v>
      </c>
      <c r="D253" s="128" t="str">
        <f t="shared" si="5"/>
        <v>Brock Stinson</v>
      </c>
      <c r="E253" s="128" t="s">
        <v>268</v>
      </c>
      <c r="F253" s="202" t="s">
        <v>347</v>
      </c>
      <c r="G253" s="128" t="s">
        <v>47</v>
      </c>
    </row>
    <row r="254" spans="1:7">
      <c r="A254" s="128" t="s">
        <v>1102</v>
      </c>
      <c r="B254" s="128" t="s">
        <v>245</v>
      </c>
      <c r="C254" s="128" t="s">
        <v>1103</v>
      </c>
      <c r="D254" s="128" t="str">
        <f t="shared" si="5"/>
        <v>John Stone</v>
      </c>
      <c r="E254" s="128" t="s">
        <v>268</v>
      </c>
      <c r="F254" s="202" t="s">
        <v>1123</v>
      </c>
      <c r="G254" s="128" t="s">
        <v>47</v>
      </c>
    </row>
    <row r="255" spans="1:7">
      <c r="A255" s="128" t="s">
        <v>896</v>
      </c>
      <c r="B255" s="128" t="s">
        <v>897</v>
      </c>
      <c r="C255" s="128" t="s">
        <v>898</v>
      </c>
      <c r="D255" s="128" t="str">
        <f t="shared" si="5"/>
        <v>IAN G Stones</v>
      </c>
      <c r="E255" s="128" t="s">
        <v>849</v>
      </c>
      <c r="F255" s="202" t="s">
        <v>1131</v>
      </c>
      <c r="G255" s="128" t="s">
        <v>249</v>
      </c>
    </row>
    <row r="256" spans="1:7">
      <c r="A256" s="128" t="s">
        <v>899</v>
      </c>
      <c r="B256" s="128" t="s">
        <v>900</v>
      </c>
      <c r="C256" s="128" t="s">
        <v>898</v>
      </c>
      <c r="D256" s="128" t="str">
        <f t="shared" si="5"/>
        <v>Lilian Stones</v>
      </c>
      <c r="E256" s="128" t="s">
        <v>849</v>
      </c>
      <c r="F256" s="202" t="s">
        <v>1131</v>
      </c>
      <c r="G256" s="128" t="s">
        <v>249</v>
      </c>
    </row>
    <row r="257" spans="1:7">
      <c r="A257" s="128" t="s">
        <v>476</v>
      </c>
      <c r="B257" s="128" t="s">
        <v>477</v>
      </c>
      <c r="C257" s="128" t="s">
        <v>478</v>
      </c>
      <c r="D257" s="128" t="str">
        <f t="shared" si="5"/>
        <v>Ayden Strong</v>
      </c>
      <c r="E257" s="128" t="s">
        <v>263</v>
      </c>
      <c r="F257" s="202" t="s">
        <v>479</v>
      </c>
      <c r="G257" s="128" t="s">
        <v>47</v>
      </c>
    </row>
    <row r="258" spans="1:7">
      <c r="A258" s="128" t="s">
        <v>480</v>
      </c>
      <c r="B258" s="128" t="s">
        <v>266</v>
      </c>
      <c r="C258" s="128" t="s">
        <v>478</v>
      </c>
      <c r="D258" s="128" t="str">
        <f t="shared" si="5"/>
        <v>David Strong</v>
      </c>
      <c r="E258" s="128" t="s">
        <v>263</v>
      </c>
      <c r="F258" s="202" t="s">
        <v>479</v>
      </c>
      <c r="G258" s="128" t="s">
        <v>47</v>
      </c>
    </row>
    <row r="259" spans="1:7">
      <c r="A259" s="128" t="s">
        <v>956</v>
      </c>
      <c r="B259" s="128" t="s">
        <v>514</v>
      </c>
      <c r="C259" s="128" t="s">
        <v>957</v>
      </c>
      <c r="D259" s="128" t="str">
        <f t="shared" si="5"/>
        <v>Andrew Strong-Doyle</v>
      </c>
      <c r="E259" s="128" t="s">
        <v>263</v>
      </c>
      <c r="F259" s="202" t="s">
        <v>1122</v>
      </c>
      <c r="G259" s="128" t="s">
        <v>47</v>
      </c>
    </row>
    <row r="260" spans="1:7">
      <c r="A260" s="128" t="s">
        <v>529</v>
      </c>
      <c r="B260" s="128" t="s">
        <v>530</v>
      </c>
      <c r="C260" s="128" t="s">
        <v>531</v>
      </c>
      <c r="D260" s="128" t="str">
        <f t="shared" si="5"/>
        <v>Zac Stubbs</v>
      </c>
      <c r="E260" s="128" t="s">
        <v>263</v>
      </c>
      <c r="F260" s="202" t="s">
        <v>532</v>
      </c>
      <c r="G260" s="128" t="s">
        <v>47</v>
      </c>
    </row>
    <row r="261" spans="1:7">
      <c r="A261" s="128" t="s">
        <v>741</v>
      </c>
      <c r="B261" s="128" t="s">
        <v>336</v>
      </c>
      <c r="C261" s="128" t="s">
        <v>742</v>
      </c>
      <c r="D261" s="128" t="str">
        <f t="shared" si="5"/>
        <v>James Swarbrick</v>
      </c>
      <c r="E261" s="128" t="s">
        <v>538</v>
      </c>
      <c r="F261" s="202" t="s">
        <v>743</v>
      </c>
      <c r="G261" s="128" t="s">
        <v>47</v>
      </c>
    </row>
    <row r="262" spans="1:7">
      <c r="A262" s="128" t="s">
        <v>995</v>
      </c>
      <c r="B262" s="128" t="s">
        <v>284</v>
      </c>
      <c r="C262" s="128" t="s">
        <v>395</v>
      </c>
      <c r="D262" s="128" t="str">
        <f t="shared" si="5"/>
        <v>Hunter Sydenham</v>
      </c>
      <c r="E262" s="128" t="s">
        <v>247</v>
      </c>
      <c r="F262" s="202" t="s">
        <v>977</v>
      </c>
      <c r="G262" s="128" t="s">
        <v>47</v>
      </c>
    </row>
    <row r="263" spans="1:7">
      <c r="A263" s="128" t="s">
        <v>393</v>
      </c>
      <c r="B263" s="128" t="s">
        <v>394</v>
      </c>
      <c r="C263" s="128" t="s">
        <v>395</v>
      </c>
      <c r="D263" s="128" t="str">
        <f t="shared" si="5"/>
        <v>Matt Sydenham</v>
      </c>
      <c r="E263" s="128" t="s">
        <v>247</v>
      </c>
      <c r="F263" s="202" t="s">
        <v>295</v>
      </c>
      <c r="G263" s="128" t="s">
        <v>47</v>
      </c>
    </row>
    <row r="264" spans="1:7">
      <c r="A264" s="128" t="s">
        <v>777</v>
      </c>
      <c r="B264" s="128" t="s">
        <v>778</v>
      </c>
      <c r="C264" s="128" t="s">
        <v>779</v>
      </c>
      <c r="D264" s="128" t="str">
        <f t="shared" ref="D264:D302" si="6">CONCATENATE(B264," ",C264)</f>
        <v>Richard Taaffe</v>
      </c>
      <c r="E264" s="128" t="s">
        <v>569</v>
      </c>
      <c r="F264" s="202" t="s">
        <v>776</v>
      </c>
      <c r="G264" s="128" t="s">
        <v>47</v>
      </c>
    </row>
    <row r="265" spans="1:7">
      <c r="A265" s="128" t="s">
        <v>840</v>
      </c>
      <c r="B265" s="128" t="s">
        <v>841</v>
      </c>
      <c r="C265" s="128" t="s">
        <v>842</v>
      </c>
      <c r="D265" s="128" t="str">
        <f t="shared" si="6"/>
        <v>Brian Tabbernal</v>
      </c>
      <c r="E265" s="128" t="s">
        <v>268</v>
      </c>
      <c r="F265" s="202" t="s">
        <v>1059</v>
      </c>
      <c r="G265" s="128" t="s">
        <v>47</v>
      </c>
    </row>
    <row r="266" spans="1:7">
      <c r="A266" s="128" t="s">
        <v>963</v>
      </c>
      <c r="B266" s="128" t="s">
        <v>964</v>
      </c>
      <c r="C266" s="128" t="s">
        <v>965</v>
      </c>
      <c r="D266" s="128" t="str">
        <f t="shared" si="6"/>
        <v>Noah Taylor</v>
      </c>
      <c r="E266" s="128" t="s">
        <v>263</v>
      </c>
      <c r="F266" s="202" t="s">
        <v>977</v>
      </c>
      <c r="G266" s="128" t="s">
        <v>47</v>
      </c>
    </row>
    <row r="267" spans="1:7">
      <c r="A267" s="128" t="s">
        <v>847</v>
      </c>
      <c r="B267" s="128" t="s">
        <v>848</v>
      </c>
      <c r="C267" s="128" t="s">
        <v>398</v>
      </c>
      <c r="D267" s="128" t="str">
        <f t="shared" si="6"/>
        <v>Rod Tippett</v>
      </c>
      <c r="E267" s="128" t="s">
        <v>247</v>
      </c>
      <c r="F267" s="202" t="s">
        <v>846</v>
      </c>
      <c r="G267" s="128" t="s">
        <v>47</v>
      </c>
    </row>
    <row r="268" spans="1:7">
      <c r="A268" s="128" t="s">
        <v>844</v>
      </c>
      <c r="B268" s="128" t="s">
        <v>845</v>
      </c>
      <c r="C268" s="128" t="s">
        <v>398</v>
      </c>
      <c r="D268" s="128" t="str">
        <f t="shared" si="6"/>
        <v>Alyce Tippett</v>
      </c>
      <c r="E268" s="128" t="s">
        <v>247</v>
      </c>
      <c r="F268" s="202" t="s">
        <v>846</v>
      </c>
      <c r="G268" s="128" t="s">
        <v>47</v>
      </c>
    </row>
    <row r="269" spans="1:7">
      <c r="A269" s="128" t="s">
        <v>396</v>
      </c>
      <c r="B269" s="128" t="s">
        <v>397</v>
      </c>
      <c r="C269" s="128" t="s">
        <v>398</v>
      </c>
      <c r="D269" s="128" t="str">
        <f t="shared" si="6"/>
        <v>Craig Tippett</v>
      </c>
      <c r="E269" s="128" t="s">
        <v>263</v>
      </c>
      <c r="F269" s="202" t="s">
        <v>338</v>
      </c>
      <c r="G269" s="128" t="s">
        <v>47</v>
      </c>
    </row>
    <row r="270" spans="1:7">
      <c r="A270" s="128" t="s">
        <v>644</v>
      </c>
      <c r="B270" s="128" t="s">
        <v>343</v>
      </c>
      <c r="C270" s="128" t="s">
        <v>645</v>
      </c>
      <c r="D270" s="128" t="str">
        <f t="shared" si="6"/>
        <v>Ryan Tomsett</v>
      </c>
      <c r="E270" s="128" t="s">
        <v>422</v>
      </c>
      <c r="F270" s="202" t="s">
        <v>646</v>
      </c>
      <c r="G270" s="128" t="s">
        <v>47</v>
      </c>
    </row>
    <row r="271" spans="1:7">
      <c r="A271" s="128" t="s">
        <v>647</v>
      </c>
      <c r="B271" s="128" t="s">
        <v>648</v>
      </c>
      <c r="C271" s="128" t="s">
        <v>645</v>
      </c>
      <c r="D271" s="128" t="str">
        <f t="shared" si="6"/>
        <v>Scott Tomsett</v>
      </c>
      <c r="E271" s="128" t="s">
        <v>422</v>
      </c>
      <c r="F271" s="202" t="s">
        <v>646</v>
      </c>
      <c r="G271" s="128" t="s">
        <v>47</v>
      </c>
    </row>
    <row r="272" spans="1:7">
      <c r="A272" s="128" t="s">
        <v>717</v>
      </c>
      <c r="B272" s="128" t="s">
        <v>331</v>
      </c>
      <c r="C272" s="128" t="s">
        <v>718</v>
      </c>
      <c r="D272" s="128" t="str">
        <f t="shared" si="6"/>
        <v>Lachlan Toole</v>
      </c>
      <c r="E272" s="128" t="s">
        <v>538</v>
      </c>
      <c r="F272" s="202" t="s">
        <v>714</v>
      </c>
      <c r="G272" s="128" t="s">
        <v>47</v>
      </c>
    </row>
    <row r="273" spans="1:7">
      <c r="A273" s="128" t="s">
        <v>399</v>
      </c>
      <c r="B273" s="128" t="s">
        <v>400</v>
      </c>
      <c r="C273" s="128" t="s">
        <v>401</v>
      </c>
      <c r="D273" s="128" t="str">
        <f t="shared" si="6"/>
        <v>Neel Vats</v>
      </c>
      <c r="E273" s="128" t="s">
        <v>263</v>
      </c>
      <c r="F273" s="202" t="s">
        <v>354</v>
      </c>
      <c r="G273" s="128" t="s">
        <v>47</v>
      </c>
    </row>
    <row r="274" spans="1:7">
      <c r="A274" s="128" t="s">
        <v>901</v>
      </c>
      <c r="B274" s="128" t="s">
        <v>576</v>
      </c>
      <c r="C274" s="128" t="s">
        <v>902</v>
      </c>
      <c r="D274" s="128" t="str">
        <f t="shared" si="6"/>
        <v>Daniel Vella</v>
      </c>
      <c r="E274" s="128" t="s">
        <v>872</v>
      </c>
      <c r="F274" s="202" t="s">
        <v>1129</v>
      </c>
      <c r="G274" s="128" t="s">
        <v>249</v>
      </c>
    </row>
    <row r="275" spans="1:7">
      <c r="A275" s="128" t="s">
        <v>1085</v>
      </c>
      <c r="B275" s="128" t="s">
        <v>556</v>
      </c>
      <c r="C275" s="128" t="s">
        <v>902</v>
      </c>
      <c r="D275" s="128" t="str">
        <f t="shared" si="6"/>
        <v>Anthony Vella</v>
      </c>
      <c r="E275" s="128" t="s">
        <v>268</v>
      </c>
      <c r="F275" s="202" t="s">
        <v>807</v>
      </c>
      <c r="G275" s="128" t="s">
        <v>47</v>
      </c>
    </row>
    <row r="276" spans="1:7">
      <c r="A276" s="128" t="s">
        <v>404</v>
      </c>
      <c r="B276" s="128" t="s">
        <v>405</v>
      </c>
      <c r="C276" s="128" t="s">
        <v>403</v>
      </c>
      <c r="D276" s="128" t="str">
        <f t="shared" si="6"/>
        <v>Cheree Vermeulen</v>
      </c>
      <c r="E276" s="128" t="s">
        <v>247</v>
      </c>
      <c r="F276" s="202" t="s">
        <v>368</v>
      </c>
      <c r="G276" s="128" t="s">
        <v>47</v>
      </c>
    </row>
    <row r="277" spans="1:7">
      <c r="A277" s="128" t="s">
        <v>406</v>
      </c>
      <c r="B277" s="128" t="s">
        <v>407</v>
      </c>
      <c r="C277" s="128" t="s">
        <v>403</v>
      </c>
      <c r="D277" s="128" t="str">
        <f t="shared" si="6"/>
        <v>Deniel Vermeulen</v>
      </c>
      <c r="E277" s="128" t="s">
        <v>247</v>
      </c>
      <c r="F277" s="202" t="s">
        <v>368</v>
      </c>
      <c r="G277" s="128" t="s">
        <v>47</v>
      </c>
    </row>
    <row r="278" spans="1:7">
      <c r="A278" s="128" t="s">
        <v>408</v>
      </c>
      <c r="B278" s="128" t="s">
        <v>409</v>
      </c>
      <c r="C278" s="128" t="s">
        <v>403</v>
      </c>
      <c r="D278" s="128" t="str">
        <f t="shared" si="6"/>
        <v>Nadia Vermeulen</v>
      </c>
      <c r="E278" s="128" t="s">
        <v>247</v>
      </c>
      <c r="F278" s="202" t="s">
        <v>368</v>
      </c>
      <c r="G278" s="128" t="s">
        <v>47</v>
      </c>
    </row>
    <row r="279" spans="1:7">
      <c r="A279" s="128" t="s">
        <v>402</v>
      </c>
      <c r="B279" s="128" t="s">
        <v>275</v>
      </c>
      <c r="C279" s="128" t="s">
        <v>403</v>
      </c>
      <c r="D279" s="128" t="str">
        <f t="shared" si="6"/>
        <v>Andre Vermeulen</v>
      </c>
      <c r="E279" s="128" t="s">
        <v>247</v>
      </c>
      <c r="F279" s="202" t="s">
        <v>368</v>
      </c>
      <c r="G279" s="128" t="s">
        <v>47</v>
      </c>
    </row>
    <row r="280" spans="1:7">
      <c r="A280" s="128" t="s">
        <v>722</v>
      </c>
      <c r="B280" s="128" t="s">
        <v>723</v>
      </c>
      <c r="C280" s="128" t="s">
        <v>724</v>
      </c>
      <c r="D280" s="128" t="str">
        <f t="shared" si="6"/>
        <v>Dante Vinci</v>
      </c>
      <c r="E280" s="128" t="s">
        <v>263</v>
      </c>
      <c r="F280" s="202" t="s">
        <v>850</v>
      </c>
      <c r="G280" s="128" t="s">
        <v>47</v>
      </c>
    </row>
    <row r="281" spans="1:7">
      <c r="A281" s="128" t="s">
        <v>725</v>
      </c>
      <c r="B281" s="128" t="s">
        <v>726</v>
      </c>
      <c r="C281" s="128" t="s">
        <v>724</v>
      </c>
      <c r="D281" s="128" t="str">
        <f t="shared" si="6"/>
        <v>Giuseppi Vinci</v>
      </c>
      <c r="E281" s="128" t="s">
        <v>263</v>
      </c>
      <c r="F281" s="202" t="s">
        <v>850</v>
      </c>
      <c r="G281" s="128" t="s">
        <v>47</v>
      </c>
    </row>
    <row r="282" spans="1:7">
      <c r="A282" s="128" t="s">
        <v>811</v>
      </c>
      <c r="B282" s="128" t="s">
        <v>812</v>
      </c>
      <c r="C282" s="128" t="s">
        <v>813</v>
      </c>
      <c r="D282" s="128" t="str">
        <f t="shared" si="6"/>
        <v>Angus Wallace</v>
      </c>
      <c r="E282" s="128" t="s">
        <v>538</v>
      </c>
      <c r="F282" s="202" t="s">
        <v>810</v>
      </c>
      <c r="G282" s="128" t="s">
        <v>47</v>
      </c>
    </row>
    <row r="283" spans="1:7">
      <c r="A283" s="128" t="s">
        <v>1086</v>
      </c>
      <c r="B283" s="128" t="s">
        <v>1087</v>
      </c>
      <c r="C283" s="128" t="s">
        <v>1088</v>
      </c>
      <c r="D283" s="128" t="str">
        <f t="shared" si="6"/>
        <v>Bowie Wanda</v>
      </c>
      <c r="E283" s="128" t="s">
        <v>263</v>
      </c>
      <c r="F283" s="202" t="s">
        <v>1123</v>
      </c>
      <c r="G283" s="128" t="s">
        <v>47</v>
      </c>
    </row>
    <row r="284" spans="1:7">
      <c r="A284" s="128" t="s">
        <v>561</v>
      </c>
      <c r="B284" s="128" t="s">
        <v>336</v>
      </c>
      <c r="C284" s="128" t="s">
        <v>562</v>
      </c>
      <c r="D284" s="128" t="str">
        <f t="shared" si="6"/>
        <v>James Ward</v>
      </c>
      <c r="E284" s="128" t="s">
        <v>538</v>
      </c>
      <c r="F284" s="202" t="s">
        <v>558</v>
      </c>
      <c r="G284" s="128" t="s">
        <v>47</v>
      </c>
    </row>
    <row r="285" spans="1:7">
      <c r="A285" s="128" t="s">
        <v>410</v>
      </c>
      <c r="B285" s="128" t="s">
        <v>331</v>
      </c>
      <c r="C285" s="128" t="s">
        <v>411</v>
      </c>
      <c r="D285" s="128" t="str">
        <f t="shared" si="6"/>
        <v>Lachlan Watson</v>
      </c>
      <c r="E285" s="128" t="s">
        <v>263</v>
      </c>
      <c r="F285" s="202" t="s">
        <v>288</v>
      </c>
      <c r="G285" s="128" t="s">
        <v>47</v>
      </c>
    </row>
    <row r="286" spans="1:7">
      <c r="A286" s="128" t="s">
        <v>563</v>
      </c>
      <c r="B286" s="128" t="s">
        <v>564</v>
      </c>
      <c r="C286" s="128" t="s">
        <v>565</v>
      </c>
      <c r="D286" s="128" t="str">
        <f t="shared" si="6"/>
        <v>Alexei Waughman</v>
      </c>
      <c r="E286" s="128" t="s">
        <v>538</v>
      </c>
      <c r="F286" s="202" t="s">
        <v>558</v>
      </c>
      <c r="G286" s="128" t="s">
        <v>47</v>
      </c>
    </row>
    <row r="287" spans="1:7">
      <c r="A287" s="128" t="s">
        <v>608</v>
      </c>
      <c r="B287" s="128" t="s">
        <v>602</v>
      </c>
      <c r="C287" s="128" t="s">
        <v>609</v>
      </c>
      <c r="D287" s="128" t="str">
        <f t="shared" si="6"/>
        <v>Kody Wheeler</v>
      </c>
      <c r="E287" s="128" t="s">
        <v>538</v>
      </c>
      <c r="F287" s="202" t="s">
        <v>610</v>
      </c>
      <c r="G287" s="128" t="s">
        <v>47</v>
      </c>
    </row>
    <row r="288" spans="1:7">
      <c r="A288" s="128" t="s">
        <v>996</v>
      </c>
      <c r="B288" s="128" t="s">
        <v>997</v>
      </c>
      <c r="C288" s="128" t="s">
        <v>998</v>
      </c>
      <c r="D288" s="128" t="str">
        <f t="shared" si="6"/>
        <v>Melissa Whitmore</v>
      </c>
      <c r="E288" s="128" t="s">
        <v>268</v>
      </c>
      <c r="F288" s="202" t="s">
        <v>1009</v>
      </c>
      <c r="G288" s="128" t="s">
        <v>47</v>
      </c>
    </row>
    <row r="289" spans="1:7">
      <c r="A289" s="128" t="s">
        <v>533</v>
      </c>
      <c r="B289" s="128" t="s">
        <v>534</v>
      </c>
      <c r="C289" s="128" t="s">
        <v>535</v>
      </c>
      <c r="D289" s="128" t="str">
        <f t="shared" si="6"/>
        <v>Glenn Williams</v>
      </c>
      <c r="E289" s="128" t="s">
        <v>268</v>
      </c>
      <c r="F289" s="202" t="s">
        <v>532</v>
      </c>
      <c r="G289" s="128" t="s">
        <v>47</v>
      </c>
    </row>
    <row r="290" spans="1:7">
      <c r="A290" s="128" t="s">
        <v>986</v>
      </c>
      <c r="B290" s="128" t="s">
        <v>510</v>
      </c>
      <c r="C290" s="128" t="s">
        <v>903</v>
      </c>
      <c r="D290" s="128" t="str">
        <f t="shared" si="6"/>
        <v>Paul Wilson</v>
      </c>
      <c r="E290" s="128" t="s">
        <v>268</v>
      </c>
      <c r="F290" s="202" t="s">
        <v>978</v>
      </c>
      <c r="G290" s="128" t="s">
        <v>47</v>
      </c>
    </row>
    <row r="291" spans="1:7">
      <c r="A291" s="128" t="s">
        <v>423</v>
      </c>
      <c r="B291" s="128" t="s">
        <v>372</v>
      </c>
      <c r="C291" s="128" t="s">
        <v>424</v>
      </c>
      <c r="D291" s="128" t="str">
        <f t="shared" si="6"/>
        <v>Christopher Winter</v>
      </c>
      <c r="E291" s="128" t="s">
        <v>268</v>
      </c>
      <c r="F291" s="202" t="s">
        <v>425</v>
      </c>
      <c r="G291" s="128" t="s">
        <v>47</v>
      </c>
    </row>
    <row r="292" spans="1:7">
      <c r="A292" s="128" t="s">
        <v>904</v>
      </c>
      <c r="B292" s="128" t="s">
        <v>556</v>
      </c>
      <c r="C292" s="128" t="s">
        <v>905</v>
      </c>
      <c r="D292" s="128" t="str">
        <f t="shared" si="6"/>
        <v>Anthony Wiskich</v>
      </c>
      <c r="E292" s="128" t="s">
        <v>268</v>
      </c>
      <c r="F292" s="202" t="s">
        <v>1054</v>
      </c>
      <c r="G292" s="128" t="s">
        <v>47</v>
      </c>
    </row>
    <row r="293" spans="1:7">
      <c r="A293" s="128" t="s">
        <v>470</v>
      </c>
      <c r="B293" s="128" t="s">
        <v>471</v>
      </c>
      <c r="C293" s="128" t="s">
        <v>472</v>
      </c>
      <c r="D293" s="128" t="str">
        <f t="shared" si="6"/>
        <v>Alexander Wong</v>
      </c>
      <c r="E293" s="128" t="s">
        <v>268</v>
      </c>
      <c r="F293" s="202" t="s">
        <v>467</v>
      </c>
      <c r="G293" s="128" t="s">
        <v>47</v>
      </c>
    </row>
    <row r="294" spans="1:7">
      <c r="A294" s="128" t="s">
        <v>682</v>
      </c>
      <c r="B294" s="128" t="s">
        <v>271</v>
      </c>
      <c r="C294" s="128" t="s">
        <v>683</v>
      </c>
      <c r="D294" s="128" t="str">
        <f t="shared" si="6"/>
        <v>Peter Wouters</v>
      </c>
      <c r="E294" s="128" t="s">
        <v>538</v>
      </c>
      <c r="F294" s="202" t="s">
        <v>681</v>
      </c>
      <c r="G294" s="128" t="s">
        <v>47</v>
      </c>
    </row>
    <row r="295" spans="1:7">
      <c r="A295" s="128" t="s">
        <v>906</v>
      </c>
      <c r="B295" s="128" t="s">
        <v>907</v>
      </c>
      <c r="C295" s="128" t="s">
        <v>828</v>
      </c>
      <c r="D295" s="128" t="str">
        <f t="shared" si="6"/>
        <v>Leigh Wright</v>
      </c>
      <c r="E295" s="128" t="s">
        <v>849</v>
      </c>
      <c r="F295" s="202" t="s">
        <v>1132</v>
      </c>
      <c r="G295" s="128" t="s">
        <v>249</v>
      </c>
    </row>
    <row r="296" spans="1:7">
      <c r="A296" s="128" t="s">
        <v>827</v>
      </c>
      <c r="B296" s="128" t="s">
        <v>494</v>
      </c>
      <c r="C296" s="128" t="s">
        <v>828</v>
      </c>
      <c r="D296" s="128" t="str">
        <f t="shared" si="6"/>
        <v>Stephen Wright</v>
      </c>
      <c r="E296" s="128" t="s">
        <v>829</v>
      </c>
      <c r="F296" s="202" t="s">
        <v>830</v>
      </c>
      <c r="G296" s="128" t="s">
        <v>47</v>
      </c>
    </row>
    <row r="297" spans="1:7">
      <c r="A297" s="128" t="s">
        <v>435</v>
      </c>
      <c r="B297" s="128" t="s">
        <v>436</v>
      </c>
      <c r="C297" s="128" t="s">
        <v>437</v>
      </c>
      <c r="D297" s="128" t="str">
        <f t="shared" si="6"/>
        <v>Bert Wrigley</v>
      </c>
      <c r="E297" s="128" t="s">
        <v>422</v>
      </c>
      <c r="F297" s="202" t="s">
        <v>433</v>
      </c>
      <c r="G297" s="128" t="s">
        <v>47</v>
      </c>
    </row>
    <row r="298" spans="1:7">
      <c r="A298" s="128" t="s">
        <v>670</v>
      </c>
      <c r="B298" s="128" t="s">
        <v>375</v>
      </c>
      <c r="C298" s="128" t="s">
        <v>671</v>
      </c>
      <c r="D298" s="128" t="str">
        <f t="shared" si="6"/>
        <v>Dennis Xenofos</v>
      </c>
      <c r="E298" s="128" t="s">
        <v>422</v>
      </c>
      <c r="F298" s="202" t="s">
        <v>669</v>
      </c>
      <c r="G298" s="128" t="s">
        <v>47</v>
      </c>
    </row>
    <row r="299" spans="1:7">
      <c r="A299" s="128" t="s">
        <v>803</v>
      </c>
      <c r="B299" s="128" t="s">
        <v>804</v>
      </c>
      <c r="C299" s="128" t="s">
        <v>805</v>
      </c>
      <c r="D299" s="128" t="str">
        <f t="shared" si="6"/>
        <v>Dave Youl</v>
      </c>
      <c r="E299" s="128" t="s">
        <v>247</v>
      </c>
      <c r="F299" s="202" t="s">
        <v>807</v>
      </c>
      <c r="G299" s="128" t="s">
        <v>47</v>
      </c>
    </row>
    <row r="300" spans="1:7">
      <c r="A300" s="128" t="s">
        <v>835</v>
      </c>
      <c r="B300" s="128" t="s">
        <v>836</v>
      </c>
      <c r="C300" s="128" t="s">
        <v>805</v>
      </c>
      <c r="D300" s="128" t="str">
        <f t="shared" si="6"/>
        <v>Lucas Youl</v>
      </c>
      <c r="E300" s="128" t="s">
        <v>247</v>
      </c>
      <c r="F300" s="202" t="s">
        <v>807</v>
      </c>
      <c r="G300" s="128" t="s">
        <v>47</v>
      </c>
    </row>
    <row r="301" spans="1:7">
      <c r="A301" s="128" t="s">
        <v>1005</v>
      </c>
      <c r="B301" s="128" t="s">
        <v>530</v>
      </c>
      <c r="C301" s="128" t="s">
        <v>985</v>
      </c>
      <c r="D301" s="128" t="str">
        <f t="shared" si="6"/>
        <v>Zac Zamprogno</v>
      </c>
      <c r="E301" s="128" t="s">
        <v>247</v>
      </c>
      <c r="F301" s="202" t="s">
        <v>1006</v>
      </c>
      <c r="G301" s="128" t="s">
        <v>47</v>
      </c>
    </row>
    <row r="302" spans="1:7">
      <c r="A302" s="128" t="s">
        <v>984</v>
      </c>
      <c r="B302" s="128" t="s">
        <v>964</v>
      </c>
      <c r="C302" s="128" t="s">
        <v>985</v>
      </c>
      <c r="D302" s="128" t="str">
        <f t="shared" si="6"/>
        <v>Noah Zamprogno</v>
      </c>
      <c r="E302" s="128" t="s">
        <v>247</v>
      </c>
      <c r="F302" s="202" t="s">
        <v>1006</v>
      </c>
      <c r="G302" s="128" t="s">
        <v>47</v>
      </c>
    </row>
  </sheetData>
  <autoFilter ref="A1:G302">
    <sortState ref="A2:G302">
      <sortCondition ref="C1:C302"/>
    </sortState>
  </autoFilter>
  <conditionalFormatting sqref="D5 D7:D12">
    <cfRule type="duplicateValues" dxfId="5" priority="4"/>
  </conditionalFormatting>
  <conditionalFormatting sqref="D2:D4">
    <cfRule type="duplicateValues" dxfId="4" priority="4820"/>
  </conditionalFormatting>
  <conditionalFormatting sqref="D303:D1048576 D1 D13:D122 D124:D296">
    <cfRule type="duplicateValues" dxfId="3" priority="4925"/>
  </conditionalFormatting>
  <conditionalFormatting sqref="D297:D302">
    <cfRule type="duplicateValues" dxfId="2" priority="4929"/>
  </conditionalFormatting>
  <conditionalFormatting sqref="D6">
    <cfRule type="duplicateValues" dxfId="1" priority="2"/>
  </conditionalFormatting>
  <conditionalFormatting sqref="D123">
    <cfRule type="duplicateValues" dxfId="0" priority="1"/>
  </conditionalFormatting>
  <printOptions gridLines="1"/>
  <pageMargins left="0.75" right="0.75" top="1" bottom="1" header="0.5" footer="0.5"/>
  <pageSetup paperSize="9"/>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2">
    <tabColor theme="7" tint="-0.249977111117893"/>
    <pageSetUpPr fitToPage="1"/>
  </sheetPr>
  <dimension ref="A1:Y136"/>
  <sheetViews>
    <sheetView workbookViewId="0">
      <selection activeCell="A6" sqref="A6"/>
    </sheetView>
  </sheetViews>
  <sheetFormatPr defaultColWidth="16.140625" defaultRowHeight="12.75"/>
  <cols>
    <col min="1" max="1" width="19.5703125" style="218" bestFit="1" customWidth="1"/>
    <col min="2" max="2" width="15.42578125" style="99" bestFit="1" customWidth="1"/>
    <col min="3" max="3" width="23.7109375" style="99" customWidth="1"/>
    <col min="4" max="4" width="19.42578125" style="113" bestFit="1" customWidth="1"/>
    <col min="5" max="5" width="24.7109375" style="113" bestFit="1" customWidth="1"/>
    <col min="6" max="13" width="19.140625" style="113" customWidth="1"/>
    <col min="14" max="14" width="6.28515625" style="113" bestFit="1" customWidth="1"/>
    <col min="15" max="15" width="19" style="113" customWidth="1"/>
    <col min="16" max="16" width="16" style="99" bestFit="1" customWidth="1"/>
    <col min="17" max="17" width="18.85546875" style="99" bestFit="1" customWidth="1"/>
    <col min="18" max="18" width="6.28515625" style="99" bestFit="1" customWidth="1"/>
    <col min="19" max="20" width="16.140625" style="99"/>
    <col min="21" max="21" width="18.85546875" style="99" bestFit="1" customWidth="1"/>
    <col min="22" max="22" width="6.28515625" style="99" bestFit="1" customWidth="1"/>
    <col min="23" max="23" width="18.5703125" style="99" bestFit="1" customWidth="1"/>
    <col min="24" max="24" width="16.140625" style="99"/>
    <col min="25" max="25" width="18.85546875" style="99" bestFit="1" customWidth="1"/>
    <col min="26" max="16384" width="16.140625" style="99"/>
  </cols>
  <sheetData>
    <row r="1" spans="1:25" ht="15" customHeight="1">
      <c r="P1" s="139"/>
      <c r="Q1" s="139"/>
      <c r="R1" s="139"/>
    </row>
    <row r="2" spans="1:25" ht="19.5">
      <c r="A2" s="223" t="s">
        <v>6</v>
      </c>
      <c r="B2" s="243" t="s">
        <v>59</v>
      </c>
      <c r="C2" s="243"/>
      <c r="E2" s="134"/>
      <c r="J2" s="242"/>
      <c r="K2" s="242"/>
      <c r="L2" s="242"/>
      <c r="M2" s="242"/>
      <c r="P2" s="139"/>
      <c r="Q2" s="139"/>
      <c r="R2" s="139"/>
      <c r="S2" s="139"/>
      <c r="T2" s="139"/>
      <c r="U2" s="139"/>
      <c r="V2" s="139"/>
      <c r="W2" s="139"/>
      <c r="X2" s="139"/>
      <c r="Y2" s="139"/>
    </row>
    <row r="3" spans="1:25" ht="15" customHeight="1">
      <c r="P3" s="139"/>
      <c r="Q3" s="139"/>
      <c r="R3" s="139"/>
      <c r="S3" s="139"/>
      <c r="T3" s="139"/>
      <c r="U3" s="139"/>
      <c r="V3" s="139"/>
      <c r="W3" s="139"/>
      <c r="X3" s="139"/>
      <c r="Y3" s="139"/>
    </row>
    <row r="4" spans="1:25" ht="15" customHeight="1">
      <c r="B4" s="10"/>
      <c r="C4" s="57"/>
      <c r="D4" s="117"/>
      <c r="E4" s="117"/>
      <c r="F4" s="140"/>
      <c r="G4" s="140"/>
      <c r="H4" s="140"/>
      <c r="I4" s="140"/>
      <c r="J4" s="140"/>
      <c r="K4" s="140"/>
      <c r="L4" s="140"/>
      <c r="M4" s="140"/>
      <c r="N4" s="140"/>
      <c r="O4" s="140"/>
      <c r="P4" s="139"/>
      <c r="Q4" s="139"/>
      <c r="R4" s="139"/>
      <c r="S4" s="139"/>
      <c r="T4" s="139"/>
      <c r="U4" s="139"/>
      <c r="V4" s="139"/>
      <c r="W4" s="139"/>
      <c r="X4" s="139"/>
      <c r="Y4" s="139"/>
    </row>
    <row r="5" spans="1:25" s="104" customFormat="1" ht="15" customHeight="1">
      <c r="A5" s="70" t="s">
        <v>1252</v>
      </c>
      <c r="B5" s="70" t="s">
        <v>9</v>
      </c>
      <c r="C5" s="70" t="s">
        <v>8</v>
      </c>
      <c r="D5" s="70" t="s">
        <v>5</v>
      </c>
      <c r="E5" s="112" t="s">
        <v>10</v>
      </c>
      <c r="F5" s="121" t="s">
        <v>152</v>
      </c>
      <c r="G5" s="122" t="s">
        <v>153</v>
      </c>
      <c r="H5" s="123" t="s">
        <v>51</v>
      </c>
      <c r="I5" s="124" t="s">
        <v>154</v>
      </c>
      <c r="J5" s="125" t="s">
        <v>155</v>
      </c>
      <c r="K5" s="126" t="s">
        <v>156</v>
      </c>
      <c r="L5" s="140"/>
      <c r="M5" s="140"/>
    </row>
    <row r="6" spans="1:25" ht="15" customHeight="1">
      <c r="A6" s="222" t="s">
        <v>1174</v>
      </c>
      <c r="B6" s="58" t="s">
        <v>249</v>
      </c>
      <c r="C6" s="96" t="s">
        <v>119</v>
      </c>
      <c r="D6" s="96">
        <f t="shared" ref="D6:D30" si="0">SUM(F6:K6)</f>
        <v>127</v>
      </c>
      <c r="E6" s="141">
        <f t="shared" ref="E6:E30" si="1">SUM(F6:K6)-MIN(F6:K6)</f>
        <v>127</v>
      </c>
      <c r="F6" s="88">
        <f t="shared" ref="F6:F30" si="2">IFERROR(VLOOKUP(C6,$C$93:$D$134,2,FALSE),0)</f>
        <v>24</v>
      </c>
      <c r="G6" s="88">
        <f t="shared" ref="G6:G30" si="3">IFERROR(VLOOKUP(C6,$G$93:$H$134,2,FALSE),0)</f>
        <v>0</v>
      </c>
      <c r="H6" s="88">
        <f t="shared" ref="H6:H30" si="4">IFERROR(VLOOKUP(C6,$K$93:$L$134,2,FALSE),0)</f>
        <v>27</v>
      </c>
      <c r="I6" s="88">
        <f t="shared" ref="I6:I30" si="5">IFERROR(VLOOKUP(C6,$O$93:$P$134,2,FALSE),0)</f>
        <v>38</v>
      </c>
      <c r="J6" s="142">
        <f t="shared" ref="J6:J30" si="6">IFERROR(VLOOKUP(C6,$S$93:$T$134,2,FALSE),0)</f>
        <v>38</v>
      </c>
      <c r="K6" s="142">
        <f t="shared" ref="K6:K30" si="7">IFERROR(VLOOKUP(C6,$W$93:$X$134,2,FALSE),0)</f>
        <v>0</v>
      </c>
      <c r="L6" s="140"/>
      <c r="M6" s="140"/>
      <c r="N6" s="99"/>
      <c r="O6" s="99"/>
    </row>
    <row r="7" spans="1:25" ht="15" customHeight="1">
      <c r="A7" s="222" t="s">
        <v>1175</v>
      </c>
      <c r="B7" s="58" t="s">
        <v>47</v>
      </c>
      <c r="C7" s="96" t="s">
        <v>121</v>
      </c>
      <c r="D7" s="96">
        <f t="shared" si="0"/>
        <v>141</v>
      </c>
      <c r="E7" s="141">
        <f t="shared" si="1"/>
        <v>123</v>
      </c>
      <c r="F7" s="88">
        <f t="shared" si="2"/>
        <v>19</v>
      </c>
      <c r="G7" s="88">
        <f t="shared" si="3"/>
        <v>23</v>
      </c>
      <c r="H7" s="88">
        <f t="shared" si="4"/>
        <v>21</v>
      </c>
      <c r="I7" s="88">
        <f t="shared" si="5"/>
        <v>27</v>
      </c>
      <c r="J7" s="142">
        <f t="shared" si="6"/>
        <v>18</v>
      </c>
      <c r="K7" s="142">
        <f t="shared" si="7"/>
        <v>33</v>
      </c>
      <c r="L7" s="140"/>
      <c r="M7" s="140"/>
      <c r="N7" s="99"/>
      <c r="O7" s="99"/>
    </row>
    <row r="8" spans="1:25" ht="15" customHeight="1">
      <c r="A8" s="222" t="s">
        <v>1176</v>
      </c>
      <c r="B8" s="58" t="s">
        <v>47</v>
      </c>
      <c r="C8" s="96" t="s">
        <v>225</v>
      </c>
      <c r="D8" s="96">
        <f t="shared" si="0"/>
        <v>139</v>
      </c>
      <c r="E8" s="141">
        <f t="shared" si="1"/>
        <v>119</v>
      </c>
      <c r="F8" s="88">
        <f t="shared" si="2"/>
        <v>21</v>
      </c>
      <c r="G8" s="88">
        <f t="shared" si="3"/>
        <v>20</v>
      </c>
      <c r="H8" s="88">
        <f t="shared" si="4"/>
        <v>20</v>
      </c>
      <c r="I8" s="88">
        <f t="shared" si="5"/>
        <v>20</v>
      </c>
      <c r="J8" s="142">
        <f t="shared" si="6"/>
        <v>20</v>
      </c>
      <c r="K8" s="142">
        <f t="shared" si="7"/>
        <v>38</v>
      </c>
      <c r="L8" s="99"/>
      <c r="M8" s="99"/>
      <c r="N8" s="99"/>
      <c r="O8" s="99"/>
    </row>
    <row r="9" spans="1:25" ht="15" customHeight="1">
      <c r="A9" s="222" t="s">
        <v>1177</v>
      </c>
      <c r="B9" s="58" t="s">
        <v>249</v>
      </c>
      <c r="C9" s="96" t="s">
        <v>66</v>
      </c>
      <c r="D9" s="96">
        <f t="shared" si="0"/>
        <v>96</v>
      </c>
      <c r="E9" s="141">
        <f t="shared" si="1"/>
        <v>96</v>
      </c>
      <c r="F9" s="88">
        <f t="shared" si="2"/>
        <v>39</v>
      </c>
      <c r="G9" s="88">
        <f t="shared" si="3"/>
        <v>33</v>
      </c>
      <c r="H9" s="88">
        <f t="shared" si="4"/>
        <v>24</v>
      </c>
      <c r="I9" s="88">
        <f t="shared" si="5"/>
        <v>0</v>
      </c>
      <c r="J9" s="142">
        <f t="shared" si="6"/>
        <v>0</v>
      </c>
      <c r="K9" s="142">
        <f t="shared" si="7"/>
        <v>0</v>
      </c>
      <c r="L9" s="99"/>
      <c r="M9" s="99"/>
      <c r="N9" s="99"/>
      <c r="O9" s="99"/>
    </row>
    <row r="10" spans="1:25" ht="15" customHeight="1">
      <c r="A10" s="222" t="s">
        <v>1178</v>
      </c>
      <c r="B10" s="58" t="s">
        <v>249</v>
      </c>
      <c r="C10" s="96" t="s">
        <v>120</v>
      </c>
      <c r="D10" s="96">
        <f t="shared" si="0"/>
        <v>87</v>
      </c>
      <c r="E10" s="141">
        <f t="shared" si="1"/>
        <v>87</v>
      </c>
      <c r="F10" s="88">
        <f t="shared" si="2"/>
        <v>20</v>
      </c>
      <c r="G10" s="88">
        <f t="shared" si="3"/>
        <v>17</v>
      </c>
      <c r="H10" s="88">
        <f t="shared" si="4"/>
        <v>19</v>
      </c>
      <c r="I10" s="88">
        <f t="shared" si="5"/>
        <v>14</v>
      </c>
      <c r="J10" s="142">
        <f t="shared" si="6"/>
        <v>17</v>
      </c>
      <c r="K10" s="142">
        <f t="shared" si="7"/>
        <v>0</v>
      </c>
      <c r="L10" s="99"/>
      <c r="M10" s="99"/>
      <c r="N10" s="99"/>
      <c r="O10" s="99"/>
    </row>
    <row r="11" spans="1:25" ht="15" customHeight="1">
      <c r="A11" s="222" t="s">
        <v>1179</v>
      </c>
      <c r="B11" s="58" t="s">
        <v>47</v>
      </c>
      <c r="C11" s="96" t="s">
        <v>158</v>
      </c>
      <c r="D11" s="96">
        <f t="shared" si="0"/>
        <v>78</v>
      </c>
      <c r="E11" s="141">
        <f t="shared" si="1"/>
        <v>78</v>
      </c>
      <c r="F11" s="88">
        <f t="shared" si="2"/>
        <v>0</v>
      </c>
      <c r="G11" s="88">
        <f t="shared" si="3"/>
        <v>18</v>
      </c>
      <c r="H11" s="88">
        <f t="shared" si="4"/>
        <v>14</v>
      </c>
      <c r="I11" s="88">
        <f t="shared" si="5"/>
        <v>23</v>
      </c>
      <c r="J11" s="142">
        <f t="shared" si="6"/>
        <v>23</v>
      </c>
      <c r="K11" s="142">
        <f t="shared" si="7"/>
        <v>0</v>
      </c>
      <c r="L11" s="99"/>
      <c r="M11" s="99"/>
      <c r="N11" s="99"/>
      <c r="O11" s="99"/>
    </row>
    <row r="12" spans="1:25" ht="15" customHeight="1">
      <c r="A12" s="222" t="s">
        <v>1180</v>
      </c>
      <c r="B12" s="58" t="s">
        <v>249</v>
      </c>
      <c r="C12" s="96" t="s">
        <v>118</v>
      </c>
      <c r="D12" s="96">
        <f t="shared" si="0"/>
        <v>72</v>
      </c>
      <c r="E12" s="141">
        <f t="shared" si="1"/>
        <v>72</v>
      </c>
      <c r="F12" s="88">
        <f t="shared" si="2"/>
        <v>36</v>
      </c>
      <c r="G12" s="88">
        <f t="shared" si="3"/>
        <v>0</v>
      </c>
      <c r="H12" s="88">
        <f t="shared" si="4"/>
        <v>36</v>
      </c>
      <c r="I12" s="88">
        <f t="shared" si="5"/>
        <v>0</v>
      </c>
      <c r="J12" s="142">
        <f t="shared" si="6"/>
        <v>0</v>
      </c>
      <c r="K12" s="142">
        <f t="shared" si="7"/>
        <v>0</v>
      </c>
      <c r="L12" s="99"/>
      <c r="M12" s="99"/>
      <c r="N12" s="99"/>
      <c r="O12" s="99"/>
    </row>
    <row r="13" spans="1:25" ht="15" customHeight="1">
      <c r="A13" s="222" t="s">
        <v>1181</v>
      </c>
      <c r="B13" s="58" t="s">
        <v>47</v>
      </c>
      <c r="C13" s="96" t="s">
        <v>122</v>
      </c>
      <c r="D13" s="96">
        <f t="shared" si="0"/>
        <v>64</v>
      </c>
      <c r="E13" s="141">
        <f t="shared" si="1"/>
        <v>64</v>
      </c>
      <c r="F13" s="88">
        <f t="shared" si="2"/>
        <v>17</v>
      </c>
      <c r="G13" s="88">
        <f t="shared" si="3"/>
        <v>16</v>
      </c>
      <c r="H13" s="88">
        <f t="shared" si="4"/>
        <v>14</v>
      </c>
      <c r="I13" s="88">
        <f t="shared" si="5"/>
        <v>17</v>
      </c>
      <c r="J13" s="142">
        <f t="shared" si="6"/>
        <v>0</v>
      </c>
      <c r="K13" s="142">
        <f t="shared" si="7"/>
        <v>0</v>
      </c>
      <c r="L13" s="99"/>
      <c r="M13" s="99"/>
      <c r="N13" s="99"/>
      <c r="O13" s="99"/>
    </row>
    <row r="14" spans="1:25" ht="15" customHeight="1">
      <c r="A14" s="222" t="s">
        <v>1182</v>
      </c>
      <c r="B14" s="58" t="s">
        <v>249</v>
      </c>
      <c r="C14" s="96" t="s">
        <v>123</v>
      </c>
      <c r="D14" s="96">
        <f t="shared" si="0"/>
        <v>36</v>
      </c>
      <c r="E14" s="141">
        <f t="shared" si="1"/>
        <v>36</v>
      </c>
      <c r="F14" s="88">
        <f t="shared" si="2"/>
        <v>14</v>
      </c>
      <c r="G14" s="88">
        <f t="shared" si="3"/>
        <v>0</v>
      </c>
      <c r="H14" s="88">
        <f t="shared" si="4"/>
        <v>22</v>
      </c>
      <c r="I14" s="88">
        <f t="shared" si="5"/>
        <v>0</v>
      </c>
      <c r="J14" s="142">
        <f t="shared" si="6"/>
        <v>0</v>
      </c>
      <c r="K14" s="142">
        <f t="shared" si="7"/>
        <v>0</v>
      </c>
      <c r="L14" s="99"/>
      <c r="M14" s="99"/>
      <c r="N14" s="99"/>
      <c r="O14" s="99"/>
    </row>
    <row r="15" spans="1:25" ht="15" customHeight="1">
      <c r="A15" s="222" t="s">
        <v>1183</v>
      </c>
      <c r="B15" s="58" t="s">
        <v>47</v>
      </c>
      <c r="C15" s="96" t="s">
        <v>1016</v>
      </c>
      <c r="D15" s="96">
        <f t="shared" si="0"/>
        <v>32</v>
      </c>
      <c r="E15" s="141">
        <f t="shared" si="1"/>
        <v>32</v>
      </c>
      <c r="F15" s="88">
        <f t="shared" si="2"/>
        <v>0</v>
      </c>
      <c r="G15" s="88">
        <f t="shared" si="3"/>
        <v>0</v>
      </c>
      <c r="H15" s="88">
        <f t="shared" si="4"/>
        <v>0</v>
      </c>
      <c r="I15" s="88">
        <f t="shared" si="5"/>
        <v>16</v>
      </c>
      <c r="J15" s="142">
        <f t="shared" si="6"/>
        <v>16</v>
      </c>
      <c r="K15" s="142">
        <f t="shared" si="7"/>
        <v>0</v>
      </c>
      <c r="L15" s="99"/>
      <c r="M15" s="99"/>
      <c r="N15" s="99"/>
      <c r="O15" s="99"/>
    </row>
    <row r="16" spans="1:25" ht="15" customHeight="1">
      <c r="A16" s="222" t="s">
        <v>1184</v>
      </c>
      <c r="B16" s="58" t="s">
        <v>47</v>
      </c>
      <c r="C16" s="96" t="s">
        <v>147</v>
      </c>
      <c r="D16" s="96">
        <f t="shared" si="0"/>
        <v>16</v>
      </c>
      <c r="E16" s="141">
        <f t="shared" si="1"/>
        <v>16</v>
      </c>
      <c r="F16" s="88">
        <f t="shared" si="2"/>
        <v>16</v>
      </c>
      <c r="G16" s="88">
        <f t="shared" si="3"/>
        <v>0</v>
      </c>
      <c r="H16" s="88">
        <f t="shared" si="4"/>
        <v>0</v>
      </c>
      <c r="I16" s="88">
        <f t="shared" si="5"/>
        <v>0</v>
      </c>
      <c r="J16" s="142">
        <f t="shared" si="6"/>
        <v>0</v>
      </c>
      <c r="K16" s="142">
        <f t="shared" si="7"/>
        <v>0</v>
      </c>
      <c r="L16" s="99"/>
      <c r="M16" s="99"/>
      <c r="N16" s="99"/>
      <c r="O16" s="99"/>
    </row>
    <row r="17" spans="1:15" ht="15" customHeight="1">
      <c r="A17" s="222" t="s">
        <v>1185</v>
      </c>
      <c r="B17" s="58" t="s">
        <v>47</v>
      </c>
      <c r="C17" s="96" t="s">
        <v>919</v>
      </c>
      <c r="D17" s="96">
        <f t="shared" si="0"/>
        <v>14</v>
      </c>
      <c r="E17" s="141">
        <f t="shared" si="1"/>
        <v>14</v>
      </c>
      <c r="F17" s="88">
        <f t="shared" si="2"/>
        <v>0</v>
      </c>
      <c r="G17" s="88">
        <f t="shared" si="3"/>
        <v>0</v>
      </c>
      <c r="H17" s="88">
        <f t="shared" si="4"/>
        <v>14</v>
      </c>
      <c r="I17" s="88">
        <f t="shared" si="5"/>
        <v>0</v>
      </c>
      <c r="J17" s="142">
        <f t="shared" si="6"/>
        <v>0</v>
      </c>
      <c r="K17" s="142">
        <f t="shared" si="7"/>
        <v>0</v>
      </c>
      <c r="L17" s="99"/>
      <c r="M17" s="99"/>
      <c r="N17" s="99"/>
      <c r="O17" s="99"/>
    </row>
    <row r="18" spans="1:15" ht="15" customHeight="1">
      <c r="A18" s="222" t="s">
        <v>1186</v>
      </c>
      <c r="B18" s="58"/>
      <c r="C18" s="96"/>
      <c r="D18" s="96">
        <f t="shared" si="0"/>
        <v>0</v>
      </c>
      <c r="E18" s="141">
        <f t="shared" si="1"/>
        <v>0</v>
      </c>
      <c r="F18" s="88">
        <f t="shared" si="2"/>
        <v>0</v>
      </c>
      <c r="G18" s="88">
        <f t="shared" si="3"/>
        <v>0</v>
      </c>
      <c r="H18" s="88">
        <f t="shared" si="4"/>
        <v>0</v>
      </c>
      <c r="I18" s="88">
        <f t="shared" si="5"/>
        <v>0</v>
      </c>
      <c r="J18" s="142">
        <f t="shared" si="6"/>
        <v>0</v>
      </c>
      <c r="K18" s="142">
        <f t="shared" si="7"/>
        <v>0</v>
      </c>
      <c r="L18" s="99"/>
      <c r="M18" s="99"/>
      <c r="N18" s="99"/>
      <c r="O18" s="99"/>
    </row>
    <row r="19" spans="1:15" ht="15" customHeight="1">
      <c r="A19" s="222" t="s">
        <v>1187</v>
      </c>
      <c r="B19" s="58"/>
      <c r="C19" s="96"/>
      <c r="D19" s="96">
        <f t="shared" si="0"/>
        <v>0</v>
      </c>
      <c r="E19" s="141">
        <f t="shared" si="1"/>
        <v>0</v>
      </c>
      <c r="F19" s="88">
        <f t="shared" si="2"/>
        <v>0</v>
      </c>
      <c r="G19" s="88">
        <f t="shared" si="3"/>
        <v>0</v>
      </c>
      <c r="H19" s="88">
        <f t="shared" si="4"/>
        <v>0</v>
      </c>
      <c r="I19" s="88">
        <f t="shared" si="5"/>
        <v>0</v>
      </c>
      <c r="J19" s="142">
        <f t="shared" si="6"/>
        <v>0</v>
      </c>
      <c r="K19" s="142">
        <f t="shared" si="7"/>
        <v>0</v>
      </c>
      <c r="L19" s="99"/>
      <c r="M19" s="99"/>
      <c r="N19" s="99"/>
      <c r="O19" s="99"/>
    </row>
    <row r="20" spans="1:15" ht="15" customHeight="1">
      <c r="A20" s="222" t="s">
        <v>1188</v>
      </c>
      <c r="B20" s="58"/>
      <c r="C20" s="96"/>
      <c r="D20" s="96">
        <f t="shared" si="0"/>
        <v>0</v>
      </c>
      <c r="E20" s="141">
        <f t="shared" si="1"/>
        <v>0</v>
      </c>
      <c r="F20" s="88">
        <f t="shared" si="2"/>
        <v>0</v>
      </c>
      <c r="G20" s="88">
        <f t="shared" si="3"/>
        <v>0</v>
      </c>
      <c r="H20" s="88">
        <f t="shared" si="4"/>
        <v>0</v>
      </c>
      <c r="I20" s="88">
        <f t="shared" si="5"/>
        <v>0</v>
      </c>
      <c r="J20" s="142">
        <f t="shared" si="6"/>
        <v>0</v>
      </c>
      <c r="K20" s="142">
        <f t="shared" si="7"/>
        <v>0</v>
      </c>
      <c r="L20" s="99"/>
      <c r="M20" s="99"/>
      <c r="N20" s="99"/>
      <c r="O20" s="99"/>
    </row>
    <row r="21" spans="1:15" ht="15" customHeight="1">
      <c r="A21" s="222" t="s">
        <v>1189</v>
      </c>
      <c r="B21" s="58"/>
      <c r="C21" s="96"/>
      <c r="D21" s="96">
        <f t="shared" si="0"/>
        <v>0</v>
      </c>
      <c r="E21" s="141">
        <f t="shared" si="1"/>
        <v>0</v>
      </c>
      <c r="F21" s="88">
        <f t="shared" si="2"/>
        <v>0</v>
      </c>
      <c r="G21" s="88">
        <f t="shared" si="3"/>
        <v>0</v>
      </c>
      <c r="H21" s="88">
        <f t="shared" si="4"/>
        <v>0</v>
      </c>
      <c r="I21" s="88">
        <f t="shared" si="5"/>
        <v>0</v>
      </c>
      <c r="J21" s="142">
        <f t="shared" si="6"/>
        <v>0</v>
      </c>
      <c r="K21" s="142">
        <f t="shared" si="7"/>
        <v>0</v>
      </c>
      <c r="L21" s="99"/>
      <c r="M21" s="99"/>
      <c r="N21" s="99"/>
      <c r="O21" s="99"/>
    </row>
    <row r="22" spans="1:15" ht="15" customHeight="1">
      <c r="A22" s="222" t="s">
        <v>1190</v>
      </c>
      <c r="B22" s="58"/>
      <c r="C22" s="96"/>
      <c r="D22" s="96">
        <f t="shared" si="0"/>
        <v>0</v>
      </c>
      <c r="E22" s="141">
        <f t="shared" si="1"/>
        <v>0</v>
      </c>
      <c r="F22" s="88">
        <f t="shared" si="2"/>
        <v>0</v>
      </c>
      <c r="G22" s="88">
        <f t="shared" si="3"/>
        <v>0</v>
      </c>
      <c r="H22" s="88">
        <f t="shared" si="4"/>
        <v>0</v>
      </c>
      <c r="I22" s="88">
        <f t="shared" si="5"/>
        <v>0</v>
      </c>
      <c r="J22" s="142">
        <f t="shared" si="6"/>
        <v>0</v>
      </c>
      <c r="K22" s="142">
        <f t="shared" si="7"/>
        <v>0</v>
      </c>
      <c r="L22" s="99"/>
      <c r="M22" s="99"/>
      <c r="N22" s="99"/>
      <c r="O22" s="99"/>
    </row>
    <row r="23" spans="1:15" ht="15" customHeight="1">
      <c r="A23" s="222" t="s">
        <v>1191</v>
      </c>
      <c r="B23" s="58"/>
      <c r="C23" s="96"/>
      <c r="D23" s="96">
        <f t="shared" si="0"/>
        <v>0</v>
      </c>
      <c r="E23" s="141">
        <f t="shared" si="1"/>
        <v>0</v>
      </c>
      <c r="F23" s="88">
        <f t="shared" si="2"/>
        <v>0</v>
      </c>
      <c r="G23" s="88">
        <f t="shared" si="3"/>
        <v>0</v>
      </c>
      <c r="H23" s="88">
        <f t="shared" si="4"/>
        <v>0</v>
      </c>
      <c r="I23" s="88">
        <f t="shared" si="5"/>
        <v>0</v>
      </c>
      <c r="J23" s="142">
        <f t="shared" si="6"/>
        <v>0</v>
      </c>
      <c r="K23" s="142">
        <f t="shared" si="7"/>
        <v>0</v>
      </c>
      <c r="L23" s="99"/>
      <c r="M23" s="99"/>
      <c r="N23" s="99"/>
      <c r="O23" s="99"/>
    </row>
    <row r="24" spans="1:15" ht="15" customHeight="1">
      <c r="A24" s="222" t="s">
        <v>1192</v>
      </c>
      <c r="B24" s="58"/>
      <c r="C24" s="96"/>
      <c r="D24" s="96">
        <f t="shared" si="0"/>
        <v>0</v>
      </c>
      <c r="E24" s="141">
        <f t="shared" si="1"/>
        <v>0</v>
      </c>
      <c r="F24" s="88">
        <f t="shared" si="2"/>
        <v>0</v>
      </c>
      <c r="G24" s="88">
        <f t="shared" si="3"/>
        <v>0</v>
      </c>
      <c r="H24" s="88">
        <f t="shared" si="4"/>
        <v>0</v>
      </c>
      <c r="I24" s="88">
        <f t="shared" si="5"/>
        <v>0</v>
      </c>
      <c r="J24" s="142">
        <f t="shared" si="6"/>
        <v>0</v>
      </c>
      <c r="K24" s="142">
        <f t="shared" si="7"/>
        <v>0</v>
      </c>
      <c r="L24" s="99"/>
      <c r="M24" s="99"/>
      <c r="N24" s="99"/>
      <c r="O24" s="99"/>
    </row>
    <row r="25" spans="1:15" ht="15" customHeight="1">
      <c r="A25" s="222" t="s">
        <v>1193</v>
      </c>
      <c r="B25" s="58"/>
      <c r="C25" s="96"/>
      <c r="D25" s="96">
        <f t="shared" si="0"/>
        <v>0</v>
      </c>
      <c r="E25" s="141">
        <f t="shared" si="1"/>
        <v>0</v>
      </c>
      <c r="F25" s="88">
        <f t="shared" si="2"/>
        <v>0</v>
      </c>
      <c r="G25" s="88">
        <f t="shared" si="3"/>
        <v>0</v>
      </c>
      <c r="H25" s="88">
        <f t="shared" si="4"/>
        <v>0</v>
      </c>
      <c r="I25" s="88">
        <f t="shared" si="5"/>
        <v>0</v>
      </c>
      <c r="J25" s="142">
        <f t="shared" si="6"/>
        <v>0</v>
      </c>
      <c r="K25" s="142">
        <f t="shared" si="7"/>
        <v>0</v>
      </c>
      <c r="L25" s="99"/>
      <c r="M25" s="99"/>
      <c r="N25" s="99"/>
      <c r="O25" s="99"/>
    </row>
    <row r="26" spans="1:15" ht="15" customHeight="1">
      <c r="A26" s="222" t="s">
        <v>1194</v>
      </c>
      <c r="B26" s="58"/>
      <c r="C26" s="96"/>
      <c r="D26" s="96">
        <f t="shared" si="0"/>
        <v>0</v>
      </c>
      <c r="E26" s="141">
        <f t="shared" si="1"/>
        <v>0</v>
      </c>
      <c r="F26" s="88">
        <f t="shared" si="2"/>
        <v>0</v>
      </c>
      <c r="G26" s="88">
        <f t="shared" si="3"/>
        <v>0</v>
      </c>
      <c r="H26" s="88">
        <f t="shared" si="4"/>
        <v>0</v>
      </c>
      <c r="I26" s="88">
        <f t="shared" si="5"/>
        <v>0</v>
      </c>
      <c r="J26" s="142">
        <f t="shared" si="6"/>
        <v>0</v>
      </c>
      <c r="K26" s="142">
        <f t="shared" si="7"/>
        <v>0</v>
      </c>
      <c r="L26" s="99"/>
      <c r="M26" s="99"/>
      <c r="N26" s="99"/>
      <c r="O26" s="99"/>
    </row>
    <row r="27" spans="1:15" ht="15" customHeight="1">
      <c r="A27" s="222" t="s">
        <v>1195</v>
      </c>
      <c r="B27" s="58"/>
      <c r="C27" s="96"/>
      <c r="D27" s="96">
        <f t="shared" si="0"/>
        <v>0</v>
      </c>
      <c r="E27" s="141">
        <f t="shared" si="1"/>
        <v>0</v>
      </c>
      <c r="F27" s="88">
        <f t="shared" si="2"/>
        <v>0</v>
      </c>
      <c r="G27" s="88">
        <f t="shared" si="3"/>
        <v>0</v>
      </c>
      <c r="H27" s="88">
        <f t="shared" si="4"/>
        <v>0</v>
      </c>
      <c r="I27" s="88">
        <f t="shared" si="5"/>
        <v>0</v>
      </c>
      <c r="J27" s="142">
        <f t="shared" si="6"/>
        <v>0</v>
      </c>
      <c r="K27" s="142">
        <f t="shared" si="7"/>
        <v>0</v>
      </c>
      <c r="L27" s="99"/>
      <c r="M27" s="99"/>
      <c r="N27" s="99"/>
      <c r="O27" s="99"/>
    </row>
    <row r="28" spans="1:15" ht="15" customHeight="1">
      <c r="A28" s="222" t="s">
        <v>1196</v>
      </c>
      <c r="B28" s="58"/>
      <c r="C28" s="96"/>
      <c r="D28" s="96">
        <f t="shared" si="0"/>
        <v>0</v>
      </c>
      <c r="E28" s="141">
        <f t="shared" si="1"/>
        <v>0</v>
      </c>
      <c r="F28" s="88">
        <f t="shared" si="2"/>
        <v>0</v>
      </c>
      <c r="G28" s="88">
        <f t="shared" si="3"/>
        <v>0</v>
      </c>
      <c r="H28" s="88">
        <f t="shared" si="4"/>
        <v>0</v>
      </c>
      <c r="I28" s="88">
        <f t="shared" si="5"/>
        <v>0</v>
      </c>
      <c r="J28" s="142">
        <f t="shared" si="6"/>
        <v>0</v>
      </c>
      <c r="K28" s="142">
        <f t="shared" si="7"/>
        <v>0</v>
      </c>
      <c r="L28" s="99"/>
      <c r="M28" s="99"/>
      <c r="N28" s="99"/>
      <c r="O28" s="99"/>
    </row>
    <row r="29" spans="1:15" ht="15" customHeight="1">
      <c r="A29" s="222" t="s">
        <v>1197</v>
      </c>
      <c r="B29" s="58"/>
      <c r="C29" s="96"/>
      <c r="D29" s="96">
        <f t="shared" si="0"/>
        <v>0</v>
      </c>
      <c r="E29" s="141">
        <f t="shared" si="1"/>
        <v>0</v>
      </c>
      <c r="F29" s="88">
        <f t="shared" si="2"/>
        <v>0</v>
      </c>
      <c r="G29" s="88">
        <f t="shared" si="3"/>
        <v>0</v>
      </c>
      <c r="H29" s="88">
        <f t="shared" si="4"/>
        <v>0</v>
      </c>
      <c r="I29" s="88">
        <f t="shared" si="5"/>
        <v>0</v>
      </c>
      <c r="J29" s="142">
        <f t="shared" si="6"/>
        <v>0</v>
      </c>
      <c r="K29" s="142">
        <f t="shared" si="7"/>
        <v>0</v>
      </c>
      <c r="L29" s="210"/>
      <c r="M29" s="210"/>
      <c r="N29" s="210"/>
      <c r="O29" s="99"/>
    </row>
    <row r="30" spans="1:15" ht="15" customHeight="1">
      <c r="A30" s="222" t="s">
        <v>1198</v>
      </c>
      <c r="B30" s="58"/>
      <c r="C30" s="96"/>
      <c r="D30" s="96">
        <f t="shared" si="0"/>
        <v>0</v>
      </c>
      <c r="E30" s="141">
        <f t="shared" si="1"/>
        <v>0</v>
      </c>
      <c r="F30" s="88">
        <f t="shared" si="2"/>
        <v>0</v>
      </c>
      <c r="G30" s="88">
        <f t="shared" si="3"/>
        <v>0</v>
      </c>
      <c r="H30" s="88">
        <f t="shared" si="4"/>
        <v>0</v>
      </c>
      <c r="I30" s="88">
        <f t="shared" si="5"/>
        <v>0</v>
      </c>
      <c r="J30" s="142">
        <f t="shared" si="6"/>
        <v>0</v>
      </c>
      <c r="K30" s="142">
        <f t="shared" si="7"/>
        <v>0</v>
      </c>
      <c r="L30" s="210"/>
      <c r="M30" s="210"/>
      <c r="N30" s="210"/>
      <c r="O30" s="99"/>
    </row>
    <row r="31" spans="1:15" ht="15" hidden="1" customHeight="1">
      <c r="B31" s="58"/>
      <c r="C31" s="96"/>
      <c r="D31" s="96">
        <f t="shared" ref="D31:D62" si="8">SUM(F31:N31)</f>
        <v>0</v>
      </c>
      <c r="E31" s="141">
        <f t="shared" ref="E31:E62" si="9">SUM(F31:M31)-MIN(F31:J31)</f>
        <v>0</v>
      </c>
      <c r="F31" s="88">
        <f t="shared" ref="F31:F37" si="10">IFERROR(VLOOKUP(C31,$C$93:$D$134,2,FALSE),0)</f>
        <v>0</v>
      </c>
      <c r="G31" s="88">
        <f t="shared" ref="G31:G37" si="11">IFERROR(VLOOKUP(C31,$G$93:$H$134,2,FALSE),0)</f>
        <v>0</v>
      </c>
      <c r="H31" s="88">
        <f t="shared" ref="H31:H39" si="12">IFERROR(VLOOKUP(C31,$K$93:$L$134,2,FALSE),0)</f>
        <v>0</v>
      </c>
      <c r="I31" s="88">
        <f t="shared" ref="I31:I37" si="13">IFERROR(VLOOKUP(C31,$O$93:$P$134,2,FALSE),0)</f>
        <v>0</v>
      </c>
      <c r="J31" s="142">
        <f t="shared" ref="J31:J37" si="14">IFERROR(VLOOKUP(C31,$S$93:$T$134,2,FALSE),0)</f>
        <v>0</v>
      </c>
      <c r="K31" s="142">
        <f t="shared" ref="K31:K37" si="15">IFERROR(VLOOKUP(C31,$W$93:$X$134,2,FALSE),0)</f>
        <v>0</v>
      </c>
      <c r="L31" s="210"/>
      <c r="M31" s="210"/>
      <c r="N31" s="210"/>
      <c r="O31" s="99"/>
    </row>
    <row r="32" spans="1:15" ht="15" hidden="1" customHeight="1">
      <c r="B32" s="58"/>
      <c r="C32" s="96"/>
      <c r="D32" s="96">
        <f t="shared" si="8"/>
        <v>0</v>
      </c>
      <c r="E32" s="141">
        <f t="shared" si="9"/>
        <v>0</v>
      </c>
      <c r="F32" s="88">
        <f t="shared" si="10"/>
        <v>0</v>
      </c>
      <c r="G32" s="88">
        <f t="shared" si="11"/>
        <v>0</v>
      </c>
      <c r="H32" s="88">
        <f t="shared" si="12"/>
        <v>0</v>
      </c>
      <c r="I32" s="88">
        <f t="shared" si="13"/>
        <v>0</v>
      </c>
      <c r="J32" s="142">
        <f t="shared" si="14"/>
        <v>0</v>
      </c>
      <c r="K32" s="142">
        <f t="shared" si="15"/>
        <v>0</v>
      </c>
      <c r="L32" s="210"/>
      <c r="M32" s="210"/>
      <c r="N32" s="210"/>
      <c r="O32" s="99"/>
    </row>
    <row r="33" spans="2:15" ht="15" hidden="1" customHeight="1">
      <c r="B33" s="58"/>
      <c r="C33" s="96"/>
      <c r="D33" s="96">
        <f t="shared" si="8"/>
        <v>0</v>
      </c>
      <c r="E33" s="141">
        <f t="shared" si="9"/>
        <v>0</v>
      </c>
      <c r="F33" s="88">
        <f t="shared" si="10"/>
        <v>0</v>
      </c>
      <c r="G33" s="88">
        <f t="shared" si="11"/>
        <v>0</v>
      </c>
      <c r="H33" s="88">
        <f t="shared" si="12"/>
        <v>0</v>
      </c>
      <c r="I33" s="88">
        <f t="shared" si="13"/>
        <v>0</v>
      </c>
      <c r="J33" s="142">
        <f t="shared" si="14"/>
        <v>0</v>
      </c>
      <c r="K33" s="142">
        <f t="shared" si="15"/>
        <v>0</v>
      </c>
      <c r="L33" s="210"/>
      <c r="M33" s="210"/>
      <c r="N33" s="210"/>
      <c r="O33" s="99"/>
    </row>
    <row r="34" spans="2:15" ht="15" hidden="1" customHeight="1">
      <c r="B34" s="58"/>
      <c r="C34" s="96"/>
      <c r="D34" s="96">
        <f t="shared" si="8"/>
        <v>0</v>
      </c>
      <c r="E34" s="141">
        <f t="shared" si="9"/>
        <v>0</v>
      </c>
      <c r="F34" s="88">
        <f t="shared" si="10"/>
        <v>0</v>
      </c>
      <c r="G34" s="88">
        <f t="shared" si="11"/>
        <v>0</v>
      </c>
      <c r="H34" s="88">
        <f t="shared" si="12"/>
        <v>0</v>
      </c>
      <c r="I34" s="88">
        <f t="shared" si="13"/>
        <v>0</v>
      </c>
      <c r="J34" s="142">
        <f t="shared" si="14"/>
        <v>0</v>
      </c>
      <c r="K34" s="142">
        <f t="shared" si="15"/>
        <v>0</v>
      </c>
      <c r="L34" s="210"/>
      <c r="M34" s="210"/>
      <c r="N34" s="210"/>
      <c r="O34" s="99"/>
    </row>
    <row r="35" spans="2:15" ht="15" hidden="1" customHeight="1">
      <c r="B35" s="58"/>
      <c r="C35" s="96"/>
      <c r="D35" s="96">
        <f t="shared" si="8"/>
        <v>0</v>
      </c>
      <c r="E35" s="141">
        <f t="shared" si="9"/>
        <v>0</v>
      </c>
      <c r="F35" s="88">
        <f t="shared" si="10"/>
        <v>0</v>
      </c>
      <c r="G35" s="88">
        <f t="shared" si="11"/>
        <v>0</v>
      </c>
      <c r="H35" s="88">
        <f t="shared" si="12"/>
        <v>0</v>
      </c>
      <c r="I35" s="88">
        <f t="shared" si="13"/>
        <v>0</v>
      </c>
      <c r="J35" s="142">
        <f t="shared" si="14"/>
        <v>0</v>
      </c>
      <c r="K35" s="142">
        <f t="shared" si="15"/>
        <v>0</v>
      </c>
      <c r="L35" s="210"/>
      <c r="M35" s="210"/>
      <c r="N35" s="210"/>
      <c r="O35" s="99"/>
    </row>
    <row r="36" spans="2:15" ht="15" hidden="1" customHeight="1">
      <c r="B36" s="58"/>
      <c r="C36" s="96"/>
      <c r="D36" s="96">
        <f t="shared" si="8"/>
        <v>0</v>
      </c>
      <c r="E36" s="141">
        <f t="shared" si="9"/>
        <v>0</v>
      </c>
      <c r="F36" s="88">
        <f t="shared" si="10"/>
        <v>0</v>
      </c>
      <c r="G36" s="88">
        <f t="shared" si="11"/>
        <v>0</v>
      </c>
      <c r="H36" s="88">
        <f t="shared" si="12"/>
        <v>0</v>
      </c>
      <c r="I36" s="88">
        <f t="shared" si="13"/>
        <v>0</v>
      </c>
      <c r="J36" s="142">
        <f t="shared" si="14"/>
        <v>0</v>
      </c>
      <c r="K36" s="142">
        <f t="shared" si="15"/>
        <v>0</v>
      </c>
      <c r="L36" s="210"/>
      <c r="M36" s="210"/>
      <c r="N36" s="210"/>
      <c r="O36" s="99"/>
    </row>
    <row r="37" spans="2:15" ht="15" hidden="1" customHeight="1">
      <c r="B37" s="58"/>
      <c r="C37" s="96"/>
      <c r="D37" s="96">
        <f t="shared" si="8"/>
        <v>0</v>
      </c>
      <c r="E37" s="141">
        <f t="shared" si="9"/>
        <v>0</v>
      </c>
      <c r="F37" s="88">
        <f t="shared" si="10"/>
        <v>0</v>
      </c>
      <c r="G37" s="88">
        <f t="shared" si="11"/>
        <v>0</v>
      </c>
      <c r="H37" s="88">
        <f t="shared" si="12"/>
        <v>0</v>
      </c>
      <c r="I37" s="88">
        <f t="shared" si="13"/>
        <v>0</v>
      </c>
      <c r="J37" s="142">
        <f t="shared" si="14"/>
        <v>0</v>
      </c>
      <c r="K37" s="142">
        <f t="shared" si="15"/>
        <v>0</v>
      </c>
      <c r="L37" s="210"/>
      <c r="M37" s="210"/>
      <c r="N37" s="210"/>
      <c r="O37" s="99"/>
    </row>
    <row r="38" spans="2:15" ht="15" hidden="1" customHeight="1">
      <c r="B38" s="58"/>
      <c r="C38" s="96"/>
      <c r="D38" s="96">
        <f t="shared" si="8"/>
        <v>0</v>
      </c>
      <c r="E38" s="141">
        <f t="shared" si="9"/>
        <v>0</v>
      </c>
      <c r="F38" s="88">
        <f t="shared" ref="F38:F69" si="16">IFERROR(VLOOKUP(C38,$C$93:$D$134,2,FALSE),0)</f>
        <v>0</v>
      </c>
      <c r="G38" s="88">
        <f t="shared" ref="G38:G69" si="17">IFERROR(VLOOKUP(C38,$G$93:$H$134,2,FALSE),0)</f>
        <v>0</v>
      </c>
      <c r="H38" s="88">
        <f t="shared" si="12"/>
        <v>0</v>
      </c>
      <c r="I38" s="88">
        <f t="shared" ref="I38:I69" si="18">IFERROR(VLOOKUP(C38,$O$93:$P$134,2,FALSE),0)</f>
        <v>0</v>
      </c>
      <c r="J38" s="142">
        <f t="shared" ref="J38:J69" si="19">IFERROR(VLOOKUP(C38,$S$93:$T$134,2,FALSE),0)</f>
        <v>0</v>
      </c>
      <c r="K38" s="142">
        <f t="shared" ref="K38:K69" si="20">IFERROR(VLOOKUP(C38,$W$93:$X$134,2,FALSE),0)</f>
        <v>0</v>
      </c>
      <c r="L38" s="210"/>
      <c r="M38" s="210"/>
      <c r="N38" s="210"/>
      <c r="O38" s="99"/>
    </row>
    <row r="39" spans="2:15" ht="15" hidden="1" customHeight="1">
      <c r="B39" s="58"/>
      <c r="C39" s="96"/>
      <c r="D39" s="96">
        <f t="shared" si="8"/>
        <v>0</v>
      </c>
      <c r="E39" s="141">
        <f t="shared" si="9"/>
        <v>0</v>
      </c>
      <c r="F39" s="88">
        <f t="shared" si="16"/>
        <v>0</v>
      </c>
      <c r="G39" s="88">
        <f t="shared" si="17"/>
        <v>0</v>
      </c>
      <c r="H39" s="88">
        <f t="shared" si="12"/>
        <v>0</v>
      </c>
      <c r="I39" s="88">
        <f t="shared" si="18"/>
        <v>0</v>
      </c>
      <c r="J39" s="142">
        <f t="shared" si="19"/>
        <v>0</v>
      </c>
      <c r="K39" s="142">
        <f t="shared" si="20"/>
        <v>0</v>
      </c>
      <c r="L39" s="210"/>
      <c r="M39" s="210"/>
      <c r="N39" s="210"/>
      <c r="O39" s="99"/>
    </row>
    <row r="40" spans="2:15" ht="15" hidden="1" customHeight="1">
      <c r="B40" s="58"/>
      <c r="C40" s="96"/>
      <c r="D40" s="96">
        <f t="shared" si="8"/>
        <v>0</v>
      </c>
      <c r="E40" s="141">
        <f t="shared" si="9"/>
        <v>0</v>
      </c>
      <c r="F40" s="88">
        <f t="shared" si="16"/>
        <v>0</v>
      </c>
      <c r="G40" s="88">
        <f t="shared" si="17"/>
        <v>0</v>
      </c>
      <c r="H40" s="88">
        <f t="shared" ref="H40:H70" si="21">IFERROR(VLOOKUP(C40,$K$93:$L$134,2,FALSE),0)</f>
        <v>0</v>
      </c>
      <c r="I40" s="88">
        <f t="shared" si="18"/>
        <v>0</v>
      </c>
      <c r="J40" s="142">
        <f t="shared" si="19"/>
        <v>0</v>
      </c>
      <c r="K40" s="142">
        <f t="shared" si="20"/>
        <v>0</v>
      </c>
      <c r="L40" s="210"/>
      <c r="M40" s="210"/>
      <c r="N40" s="210"/>
      <c r="O40" s="99"/>
    </row>
    <row r="41" spans="2:15" ht="15" hidden="1" customHeight="1">
      <c r="B41" s="58"/>
      <c r="C41" s="96"/>
      <c r="D41" s="96">
        <f t="shared" si="8"/>
        <v>0</v>
      </c>
      <c r="E41" s="141">
        <f t="shared" si="9"/>
        <v>0</v>
      </c>
      <c r="F41" s="88">
        <f t="shared" si="16"/>
        <v>0</v>
      </c>
      <c r="G41" s="88">
        <f t="shared" si="17"/>
        <v>0</v>
      </c>
      <c r="H41" s="88">
        <f t="shared" si="21"/>
        <v>0</v>
      </c>
      <c r="I41" s="88">
        <f t="shared" si="18"/>
        <v>0</v>
      </c>
      <c r="J41" s="142">
        <f t="shared" si="19"/>
        <v>0</v>
      </c>
      <c r="K41" s="142">
        <f t="shared" si="20"/>
        <v>0</v>
      </c>
      <c r="L41" s="210"/>
      <c r="M41" s="210"/>
      <c r="N41" s="210"/>
      <c r="O41" s="99"/>
    </row>
    <row r="42" spans="2:15" ht="15" hidden="1" customHeight="1">
      <c r="B42" s="58"/>
      <c r="C42" s="96"/>
      <c r="D42" s="96">
        <f t="shared" si="8"/>
        <v>0</v>
      </c>
      <c r="E42" s="141">
        <f t="shared" si="9"/>
        <v>0</v>
      </c>
      <c r="F42" s="88">
        <f t="shared" si="16"/>
        <v>0</v>
      </c>
      <c r="G42" s="88">
        <f t="shared" si="17"/>
        <v>0</v>
      </c>
      <c r="H42" s="88">
        <f t="shared" si="21"/>
        <v>0</v>
      </c>
      <c r="I42" s="88">
        <f t="shared" si="18"/>
        <v>0</v>
      </c>
      <c r="J42" s="142">
        <f t="shared" si="19"/>
        <v>0</v>
      </c>
      <c r="K42" s="142">
        <f t="shared" si="20"/>
        <v>0</v>
      </c>
      <c r="L42" s="210"/>
      <c r="M42" s="210"/>
      <c r="N42" s="210"/>
      <c r="O42" s="99"/>
    </row>
    <row r="43" spans="2:15" ht="15" hidden="1" customHeight="1">
      <c r="B43" s="58"/>
      <c r="C43" s="96"/>
      <c r="D43" s="96">
        <f t="shared" si="8"/>
        <v>0</v>
      </c>
      <c r="E43" s="141">
        <f t="shared" si="9"/>
        <v>0</v>
      </c>
      <c r="F43" s="88">
        <f t="shared" si="16"/>
        <v>0</v>
      </c>
      <c r="G43" s="88">
        <f t="shared" si="17"/>
        <v>0</v>
      </c>
      <c r="H43" s="88">
        <f t="shared" si="21"/>
        <v>0</v>
      </c>
      <c r="I43" s="88">
        <f t="shared" si="18"/>
        <v>0</v>
      </c>
      <c r="J43" s="142">
        <f t="shared" si="19"/>
        <v>0</v>
      </c>
      <c r="K43" s="142">
        <f t="shared" si="20"/>
        <v>0</v>
      </c>
      <c r="L43" s="210"/>
      <c r="M43" s="210"/>
      <c r="N43" s="210"/>
      <c r="O43" s="99"/>
    </row>
    <row r="44" spans="2:15" ht="15" hidden="1" customHeight="1">
      <c r="B44" s="58"/>
      <c r="C44" s="96"/>
      <c r="D44" s="96">
        <f t="shared" si="8"/>
        <v>0</v>
      </c>
      <c r="E44" s="141">
        <f t="shared" si="9"/>
        <v>0</v>
      </c>
      <c r="F44" s="88">
        <f t="shared" si="16"/>
        <v>0</v>
      </c>
      <c r="G44" s="88">
        <f t="shared" si="17"/>
        <v>0</v>
      </c>
      <c r="H44" s="88">
        <f t="shared" si="21"/>
        <v>0</v>
      </c>
      <c r="I44" s="88">
        <f t="shared" si="18"/>
        <v>0</v>
      </c>
      <c r="J44" s="142">
        <f t="shared" si="19"/>
        <v>0</v>
      </c>
      <c r="K44" s="142">
        <f t="shared" si="20"/>
        <v>0</v>
      </c>
      <c r="L44" s="210"/>
      <c r="M44" s="210"/>
      <c r="N44" s="210"/>
      <c r="O44" s="99"/>
    </row>
    <row r="45" spans="2:15" ht="15" hidden="1" customHeight="1">
      <c r="B45" s="58"/>
      <c r="C45" s="96"/>
      <c r="D45" s="96">
        <f t="shared" si="8"/>
        <v>0</v>
      </c>
      <c r="E45" s="141">
        <f t="shared" si="9"/>
        <v>0</v>
      </c>
      <c r="F45" s="88">
        <f t="shared" si="16"/>
        <v>0</v>
      </c>
      <c r="G45" s="88">
        <f t="shared" si="17"/>
        <v>0</v>
      </c>
      <c r="H45" s="88">
        <f t="shared" si="21"/>
        <v>0</v>
      </c>
      <c r="I45" s="88">
        <f t="shared" si="18"/>
        <v>0</v>
      </c>
      <c r="J45" s="142">
        <f t="shared" si="19"/>
        <v>0</v>
      </c>
      <c r="K45" s="142">
        <f t="shared" si="20"/>
        <v>0</v>
      </c>
      <c r="L45" s="210"/>
      <c r="M45" s="210"/>
      <c r="N45" s="210"/>
      <c r="O45" s="99"/>
    </row>
    <row r="46" spans="2:15" ht="15" hidden="1" customHeight="1">
      <c r="B46" s="58"/>
      <c r="C46" s="96"/>
      <c r="D46" s="96">
        <f t="shared" si="8"/>
        <v>0</v>
      </c>
      <c r="E46" s="141">
        <f t="shared" si="9"/>
        <v>0</v>
      </c>
      <c r="F46" s="88">
        <f t="shared" si="16"/>
        <v>0</v>
      </c>
      <c r="G46" s="88">
        <f t="shared" si="17"/>
        <v>0</v>
      </c>
      <c r="H46" s="88">
        <f t="shared" si="21"/>
        <v>0</v>
      </c>
      <c r="I46" s="88">
        <f t="shared" si="18"/>
        <v>0</v>
      </c>
      <c r="J46" s="142">
        <f t="shared" si="19"/>
        <v>0</v>
      </c>
      <c r="K46" s="142">
        <f t="shared" si="20"/>
        <v>0</v>
      </c>
      <c r="L46" s="210"/>
      <c r="M46" s="210"/>
      <c r="N46" s="210"/>
      <c r="O46" s="99"/>
    </row>
    <row r="47" spans="2:15" ht="15" hidden="1" customHeight="1">
      <c r="B47" s="58"/>
      <c r="C47" s="96"/>
      <c r="D47" s="96">
        <f t="shared" si="8"/>
        <v>0</v>
      </c>
      <c r="E47" s="141">
        <f t="shared" si="9"/>
        <v>0</v>
      </c>
      <c r="F47" s="88">
        <f t="shared" si="16"/>
        <v>0</v>
      </c>
      <c r="G47" s="88">
        <f t="shared" si="17"/>
        <v>0</v>
      </c>
      <c r="H47" s="88">
        <f t="shared" si="21"/>
        <v>0</v>
      </c>
      <c r="I47" s="88">
        <f t="shared" si="18"/>
        <v>0</v>
      </c>
      <c r="J47" s="142">
        <f t="shared" si="19"/>
        <v>0</v>
      </c>
      <c r="K47" s="142">
        <f t="shared" si="20"/>
        <v>0</v>
      </c>
      <c r="L47" s="210"/>
      <c r="M47" s="210"/>
      <c r="N47" s="210"/>
      <c r="O47" s="99"/>
    </row>
    <row r="48" spans="2:15" ht="15" hidden="1" customHeight="1">
      <c r="B48" s="58"/>
      <c r="C48" s="96"/>
      <c r="D48" s="96">
        <f t="shared" si="8"/>
        <v>0</v>
      </c>
      <c r="E48" s="141">
        <f t="shared" si="9"/>
        <v>0</v>
      </c>
      <c r="F48" s="88">
        <f t="shared" si="16"/>
        <v>0</v>
      </c>
      <c r="G48" s="88">
        <f t="shared" si="17"/>
        <v>0</v>
      </c>
      <c r="H48" s="88">
        <f t="shared" si="21"/>
        <v>0</v>
      </c>
      <c r="I48" s="88">
        <f t="shared" si="18"/>
        <v>0</v>
      </c>
      <c r="J48" s="142">
        <f t="shared" si="19"/>
        <v>0</v>
      </c>
      <c r="K48" s="142">
        <f t="shared" si="20"/>
        <v>0</v>
      </c>
      <c r="L48" s="210"/>
      <c r="M48" s="210"/>
      <c r="N48" s="210"/>
      <c r="O48" s="99"/>
    </row>
    <row r="49" spans="2:15" ht="15" hidden="1" customHeight="1">
      <c r="B49" s="58"/>
      <c r="C49" s="96"/>
      <c r="D49" s="96">
        <f t="shared" si="8"/>
        <v>0</v>
      </c>
      <c r="E49" s="141">
        <f t="shared" si="9"/>
        <v>0</v>
      </c>
      <c r="F49" s="88">
        <f t="shared" si="16"/>
        <v>0</v>
      </c>
      <c r="G49" s="88">
        <f t="shared" si="17"/>
        <v>0</v>
      </c>
      <c r="H49" s="88">
        <f t="shared" si="21"/>
        <v>0</v>
      </c>
      <c r="I49" s="88">
        <f t="shared" si="18"/>
        <v>0</v>
      </c>
      <c r="J49" s="142">
        <f t="shared" si="19"/>
        <v>0</v>
      </c>
      <c r="K49" s="142">
        <f t="shared" si="20"/>
        <v>0</v>
      </c>
      <c r="L49" s="210"/>
      <c r="M49" s="210"/>
      <c r="N49" s="210"/>
      <c r="O49" s="99"/>
    </row>
    <row r="50" spans="2:15" ht="15" hidden="1" customHeight="1">
      <c r="B50" s="58"/>
      <c r="C50" s="96"/>
      <c r="D50" s="96">
        <f t="shared" si="8"/>
        <v>0</v>
      </c>
      <c r="E50" s="141">
        <f t="shared" si="9"/>
        <v>0</v>
      </c>
      <c r="F50" s="88">
        <f t="shared" si="16"/>
        <v>0</v>
      </c>
      <c r="G50" s="88">
        <f t="shared" si="17"/>
        <v>0</v>
      </c>
      <c r="H50" s="88">
        <f t="shared" si="21"/>
        <v>0</v>
      </c>
      <c r="I50" s="88">
        <f t="shared" si="18"/>
        <v>0</v>
      </c>
      <c r="J50" s="142">
        <f t="shared" si="19"/>
        <v>0</v>
      </c>
      <c r="K50" s="142">
        <f t="shared" si="20"/>
        <v>0</v>
      </c>
      <c r="L50" s="210"/>
      <c r="M50" s="210"/>
      <c r="N50" s="210"/>
      <c r="O50" s="99"/>
    </row>
    <row r="51" spans="2:15" ht="15" hidden="1" customHeight="1">
      <c r="B51" s="58"/>
      <c r="C51" s="96"/>
      <c r="D51" s="96">
        <f t="shared" si="8"/>
        <v>0</v>
      </c>
      <c r="E51" s="141">
        <f t="shared" si="9"/>
        <v>0</v>
      </c>
      <c r="F51" s="88">
        <f t="shared" si="16"/>
        <v>0</v>
      </c>
      <c r="G51" s="88">
        <f t="shared" si="17"/>
        <v>0</v>
      </c>
      <c r="H51" s="88">
        <f t="shared" si="21"/>
        <v>0</v>
      </c>
      <c r="I51" s="88">
        <f t="shared" si="18"/>
        <v>0</v>
      </c>
      <c r="J51" s="142">
        <f t="shared" si="19"/>
        <v>0</v>
      </c>
      <c r="K51" s="142">
        <f t="shared" si="20"/>
        <v>0</v>
      </c>
      <c r="L51" s="210"/>
      <c r="M51" s="210"/>
      <c r="N51" s="210"/>
      <c r="O51" s="99"/>
    </row>
    <row r="52" spans="2:15" ht="15" hidden="1" customHeight="1">
      <c r="B52" s="58"/>
      <c r="C52" s="96"/>
      <c r="D52" s="96">
        <f t="shared" si="8"/>
        <v>0</v>
      </c>
      <c r="E52" s="141">
        <f t="shared" si="9"/>
        <v>0</v>
      </c>
      <c r="F52" s="88">
        <f t="shared" si="16"/>
        <v>0</v>
      </c>
      <c r="G52" s="88">
        <f t="shared" si="17"/>
        <v>0</v>
      </c>
      <c r="H52" s="88">
        <f t="shared" si="21"/>
        <v>0</v>
      </c>
      <c r="I52" s="88">
        <f t="shared" si="18"/>
        <v>0</v>
      </c>
      <c r="J52" s="142">
        <f t="shared" si="19"/>
        <v>0</v>
      </c>
      <c r="K52" s="142">
        <f t="shared" si="20"/>
        <v>0</v>
      </c>
      <c r="L52" s="210"/>
      <c r="M52" s="210"/>
      <c r="N52" s="210"/>
      <c r="O52" s="99"/>
    </row>
    <row r="53" spans="2:15" ht="15" hidden="1" customHeight="1">
      <c r="B53" s="58"/>
      <c r="C53" s="96"/>
      <c r="D53" s="96">
        <f t="shared" si="8"/>
        <v>0</v>
      </c>
      <c r="E53" s="141">
        <f t="shared" si="9"/>
        <v>0</v>
      </c>
      <c r="F53" s="88">
        <f t="shared" si="16"/>
        <v>0</v>
      </c>
      <c r="G53" s="88">
        <f t="shared" si="17"/>
        <v>0</v>
      </c>
      <c r="H53" s="88">
        <f t="shared" si="21"/>
        <v>0</v>
      </c>
      <c r="I53" s="88">
        <f t="shared" si="18"/>
        <v>0</v>
      </c>
      <c r="J53" s="142">
        <f t="shared" si="19"/>
        <v>0</v>
      </c>
      <c r="K53" s="142">
        <f t="shared" si="20"/>
        <v>0</v>
      </c>
      <c r="L53" s="210"/>
      <c r="M53" s="210"/>
      <c r="N53" s="210"/>
      <c r="O53" s="99"/>
    </row>
    <row r="54" spans="2:15" ht="15" hidden="1" customHeight="1">
      <c r="B54" s="58"/>
      <c r="C54" s="96"/>
      <c r="D54" s="96">
        <f t="shared" si="8"/>
        <v>0</v>
      </c>
      <c r="E54" s="141">
        <f t="shared" si="9"/>
        <v>0</v>
      </c>
      <c r="F54" s="88">
        <f t="shared" si="16"/>
        <v>0</v>
      </c>
      <c r="G54" s="88">
        <f t="shared" si="17"/>
        <v>0</v>
      </c>
      <c r="H54" s="88">
        <f t="shared" si="21"/>
        <v>0</v>
      </c>
      <c r="I54" s="88">
        <f t="shared" si="18"/>
        <v>0</v>
      </c>
      <c r="J54" s="142">
        <f t="shared" si="19"/>
        <v>0</v>
      </c>
      <c r="K54" s="142">
        <f t="shared" si="20"/>
        <v>0</v>
      </c>
      <c r="L54" s="210"/>
      <c r="M54" s="210"/>
      <c r="N54" s="210"/>
      <c r="O54" s="99"/>
    </row>
    <row r="55" spans="2:15" ht="15" hidden="1" customHeight="1">
      <c r="B55" s="58"/>
      <c r="C55" s="96"/>
      <c r="D55" s="96">
        <f t="shared" si="8"/>
        <v>0</v>
      </c>
      <c r="E55" s="141">
        <f t="shared" si="9"/>
        <v>0</v>
      </c>
      <c r="F55" s="88">
        <f t="shared" si="16"/>
        <v>0</v>
      </c>
      <c r="G55" s="88">
        <f t="shared" si="17"/>
        <v>0</v>
      </c>
      <c r="H55" s="88">
        <f t="shared" si="21"/>
        <v>0</v>
      </c>
      <c r="I55" s="88">
        <f t="shared" si="18"/>
        <v>0</v>
      </c>
      <c r="J55" s="142">
        <f t="shared" si="19"/>
        <v>0</v>
      </c>
      <c r="K55" s="142">
        <f t="shared" si="20"/>
        <v>0</v>
      </c>
      <c r="L55" s="210"/>
      <c r="M55" s="210"/>
      <c r="N55" s="210"/>
      <c r="O55" s="99"/>
    </row>
    <row r="56" spans="2:15" ht="15" hidden="1" customHeight="1">
      <c r="B56" s="58"/>
      <c r="C56" s="96"/>
      <c r="D56" s="96">
        <f t="shared" si="8"/>
        <v>0</v>
      </c>
      <c r="E56" s="141">
        <f t="shared" si="9"/>
        <v>0</v>
      </c>
      <c r="F56" s="88">
        <f t="shared" si="16"/>
        <v>0</v>
      </c>
      <c r="G56" s="88">
        <f t="shared" si="17"/>
        <v>0</v>
      </c>
      <c r="H56" s="88">
        <f t="shared" si="21"/>
        <v>0</v>
      </c>
      <c r="I56" s="88">
        <f t="shared" si="18"/>
        <v>0</v>
      </c>
      <c r="J56" s="142">
        <f t="shared" si="19"/>
        <v>0</v>
      </c>
      <c r="K56" s="142">
        <f t="shared" si="20"/>
        <v>0</v>
      </c>
      <c r="L56" s="210"/>
      <c r="M56" s="210"/>
      <c r="N56" s="210"/>
      <c r="O56" s="99"/>
    </row>
    <row r="57" spans="2:15" ht="15" hidden="1" customHeight="1">
      <c r="B57" s="58"/>
      <c r="C57" s="96"/>
      <c r="D57" s="96">
        <f t="shared" si="8"/>
        <v>0</v>
      </c>
      <c r="E57" s="141">
        <f t="shared" si="9"/>
        <v>0</v>
      </c>
      <c r="F57" s="88">
        <f t="shared" si="16"/>
        <v>0</v>
      </c>
      <c r="G57" s="88">
        <f t="shared" si="17"/>
        <v>0</v>
      </c>
      <c r="H57" s="88">
        <f t="shared" si="21"/>
        <v>0</v>
      </c>
      <c r="I57" s="88">
        <f t="shared" si="18"/>
        <v>0</v>
      </c>
      <c r="J57" s="142">
        <f t="shared" si="19"/>
        <v>0</v>
      </c>
      <c r="K57" s="142">
        <f t="shared" si="20"/>
        <v>0</v>
      </c>
      <c r="L57" s="210"/>
      <c r="M57" s="210"/>
      <c r="N57" s="210"/>
      <c r="O57" s="99"/>
    </row>
    <row r="58" spans="2:15" ht="15" hidden="1" customHeight="1">
      <c r="B58" s="58"/>
      <c r="C58" s="96"/>
      <c r="D58" s="96">
        <f t="shared" si="8"/>
        <v>0</v>
      </c>
      <c r="E58" s="141">
        <f t="shared" si="9"/>
        <v>0</v>
      </c>
      <c r="F58" s="88">
        <f t="shared" si="16"/>
        <v>0</v>
      </c>
      <c r="G58" s="88">
        <f t="shared" si="17"/>
        <v>0</v>
      </c>
      <c r="H58" s="88">
        <f t="shared" si="21"/>
        <v>0</v>
      </c>
      <c r="I58" s="88">
        <f t="shared" si="18"/>
        <v>0</v>
      </c>
      <c r="J58" s="142">
        <f t="shared" si="19"/>
        <v>0</v>
      </c>
      <c r="K58" s="142">
        <f t="shared" si="20"/>
        <v>0</v>
      </c>
      <c r="L58" s="210"/>
      <c r="M58" s="210"/>
      <c r="N58" s="210"/>
      <c r="O58" s="99"/>
    </row>
    <row r="59" spans="2:15" ht="15" hidden="1" customHeight="1">
      <c r="B59" s="58"/>
      <c r="C59" s="96"/>
      <c r="D59" s="96">
        <f t="shared" si="8"/>
        <v>0</v>
      </c>
      <c r="E59" s="141">
        <f t="shared" si="9"/>
        <v>0</v>
      </c>
      <c r="F59" s="88">
        <f t="shared" si="16"/>
        <v>0</v>
      </c>
      <c r="G59" s="88">
        <f t="shared" si="17"/>
        <v>0</v>
      </c>
      <c r="H59" s="88">
        <f t="shared" si="21"/>
        <v>0</v>
      </c>
      <c r="I59" s="88">
        <f t="shared" si="18"/>
        <v>0</v>
      </c>
      <c r="J59" s="142">
        <f t="shared" si="19"/>
        <v>0</v>
      </c>
      <c r="K59" s="142">
        <f t="shared" si="20"/>
        <v>0</v>
      </c>
      <c r="L59" s="210"/>
      <c r="M59" s="210"/>
      <c r="N59" s="210"/>
      <c r="O59" s="99"/>
    </row>
    <row r="60" spans="2:15" ht="15" hidden="1" customHeight="1">
      <c r="B60" s="58"/>
      <c r="C60" s="96"/>
      <c r="D60" s="96">
        <f t="shared" si="8"/>
        <v>0</v>
      </c>
      <c r="E60" s="141">
        <f t="shared" si="9"/>
        <v>0</v>
      </c>
      <c r="F60" s="88">
        <f t="shared" si="16"/>
        <v>0</v>
      </c>
      <c r="G60" s="88">
        <f t="shared" si="17"/>
        <v>0</v>
      </c>
      <c r="H60" s="88">
        <f t="shared" si="21"/>
        <v>0</v>
      </c>
      <c r="I60" s="88">
        <f t="shared" si="18"/>
        <v>0</v>
      </c>
      <c r="J60" s="142">
        <f t="shared" si="19"/>
        <v>0</v>
      </c>
      <c r="K60" s="142">
        <f t="shared" si="20"/>
        <v>0</v>
      </c>
      <c r="L60" s="210"/>
      <c r="M60" s="210"/>
      <c r="N60" s="210"/>
      <c r="O60" s="99"/>
    </row>
    <row r="61" spans="2:15" ht="15" hidden="1" customHeight="1">
      <c r="B61" s="58"/>
      <c r="C61" s="96"/>
      <c r="D61" s="96">
        <f t="shared" si="8"/>
        <v>0</v>
      </c>
      <c r="E61" s="141">
        <f t="shared" si="9"/>
        <v>0</v>
      </c>
      <c r="F61" s="88">
        <f t="shared" si="16"/>
        <v>0</v>
      </c>
      <c r="G61" s="88">
        <f t="shared" si="17"/>
        <v>0</v>
      </c>
      <c r="H61" s="88">
        <f t="shared" si="21"/>
        <v>0</v>
      </c>
      <c r="I61" s="88">
        <f t="shared" si="18"/>
        <v>0</v>
      </c>
      <c r="J61" s="142">
        <f t="shared" si="19"/>
        <v>0</v>
      </c>
      <c r="K61" s="142">
        <f t="shared" si="20"/>
        <v>0</v>
      </c>
      <c r="L61" s="210"/>
      <c r="M61" s="210"/>
      <c r="N61" s="210"/>
      <c r="O61" s="99"/>
    </row>
    <row r="62" spans="2:15" ht="15" hidden="1" customHeight="1">
      <c r="B62" s="58"/>
      <c r="C62" s="96"/>
      <c r="D62" s="96">
        <f t="shared" si="8"/>
        <v>0</v>
      </c>
      <c r="E62" s="141">
        <f t="shared" si="9"/>
        <v>0</v>
      </c>
      <c r="F62" s="88">
        <f t="shared" si="16"/>
        <v>0</v>
      </c>
      <c r="G62" s="88">
        <f t="shared" si="17"/>
        <v>0</v>
      </c>
      <c r="H62" s="88">
        <f t="shared" si="21"/>
        <v>0</v>
      </c>
      <c r="I62" s="88">
        <f t="shared" si="18"/>
        <v>0</v>
      </c>
      <c r="J62" s="142">
        <f t="shared" si="19"/>
        <v>0</v>
      </c>
      <c r="K62" s="142">
        <f t="shared" si="20"/>
        <v>0</v>
      </c>
      <c r="L62" s="210"/>
      <c r="M62" s="210"/>
      <c r="N62" s="210"/>
      <c r="O62" s="99"/>
    </row>
    <row r="63" spans="2:15" ht="15" hidden="1" customHeight="1">
      <c r="B63" s="58"/>
      <c r="C63" s="96"/>
      <c r="D63" s="96">
        <f t="shared" ref="D63:D84" si="22">SUM(F63:N63)</f>
        <v>0</v>
      </c>
      <c r="E63" s="141">
        <f t="shared" ref="E63:E84" si="23">SUM(F63:M63)-MIN(F63:J63)</f>
        <v>0</v>
      </c>
      <c r="F63" s="88">
        <f t="shared" si="16"/>
        <v>0</v>
      </c>
      <c r="G63" s="88">
        <f t="shared" si="17"/>
        <v>0</v>
      </c>
      <c r="H63" s="88">
        <f t="shared" si="21"/>
        <v>0</v>
      </c>
      <c r="I63" s="88">
        <f t="shared" si="18"/>
        <v>0</v>
      </c>
      <c r="J63" s="142">
        <f t="shared" si="19"/>
        <v>0</v>
      </c>
      <c r="K63" s="142">
        <f t="shared" si="20"/>
        <v>0</v>
      </c>
      <c r="L63" s="210"/>
      <c r="M63" s="210"/>
      <c r="N63" s="210"/>
      <c r="O63" s="99"/>
    </row>
    <row r="64" spans="2:15" ht="15" hidden="1" customHeight="1">
      <c r="B64" s="58"/>
      <c r="C64" s="96"/>
      <c r="D64" s="96">
        <f t="shared" si="22"/>
        <v>0</v>
      </c>
      <c r="E64" s="141">
        <f t="shared" si="23"/>
        <v>0</v>
      </c>
      <c r="F64" s="88">
        <f t="shared" si="16"/>
        <v>0</v>
      </c>
      <c r="G64" s="88">
        <f t="shared" si="17"/>
        <v>0</v>
      </c>
      <c r="H64" s="88">
        <f t="shared" si="21"/>
        <v>0</v>
      </c>
      <c r="I64" s="88">
        <f t="shared" si="18"/>
        <v>0</v>
      </c>
      <c r="J64" s="142">
        <f t="shared" si="19"/>
        <v>0</v>
      </c>
      <c r="K64" s="142">
        <f t="shared" si="20"/>
        <v>0</v>
      </c>
      <c r="L64" s="210"/>
      <c r="M64" s="210"/>
      <c r="N64" s="210"/>
      <c r="O64" s="99"/>
    </row>
    <row r="65" spans="2:15" ht="15" hidden="1" customHeight="1">
      <c r="B65" s="58"/>
      <c r="C65" s="96"/>
      <c r="D65" s="96">
        <f t="shared" si="22"/>
        <v>0</v>
      </c>
      <c r="E65" s="141">
        <f t="shared" si="23"/>
        <v>0</v>
      </c>
      <c r="F65" s="88">
        <f t="shared" si="16"/>
        <v>0</v>
      </c>
      <c r="G65" s="88">
        <f t="shared" si="17"/>
        <v>0</v>
      </c>
      <c r="H65" s="88">
        <f t="shared" si="21"/>
        <v>0</v>
      </c>
      <c r="I65" s="88">
        <f t="shared" si="18"/>
        <v>0</v>
      </c>
      <c r="J65" s="142">
        <f t="shared" si="19"/>
        <v>0</v>
      </c>
      <c r="K65" s="142">
        <f t="shared" si="20"/>
        <v>0</v>
      </c>
      <c r="L65" s="210"/>
      <c r="M65" s="210"/>
      <c r="N65" s="210"/>
      <c r="O65" s="99"/>
    </row>
    <row r="66" spans="2:15" ht="15" hidden="1" customHeight="1">
      <c r="B66" s="58"/>
      <c r="C66" s="96"/>
      <c r="D66" s="96">
        <f t="shared" si="22"/>
        <v>0</v>
      </c>
      <c r="E66" s="141">
        <f t="shared" si="23"/>
        <v>0</v>
      </c>
      <c r="F66" s="88">
        <f t="shared" si="16"/>
        <v>0</v>
      </c>
      <c r="G66" s="88">
        <f t="shared" si="17"/>
        <v>0</v>
      </c>
      <c r="H66" s="88">
        <f t="shared" si="21"/>
        <v>0</v>
      </c>
      <c r="I66" s="88">
        <f t="shared" si="18"/>
        <v>0</v>
      </c>
      <c r="J66" s="142">
        <f t="shared" si="19"/>
        <v>0</v>
      </c>
      <c r="K66" s="142">
        <f t="shared" si="20"/>
        <v>0</v>
      </c>
      <c r="L66" s="210"/>
      <c r="M66" s="210"/>
      <c r="N66" s="210"/>
      <c r="O66" s="99"/>
    </row>
    <row r="67" spans="2:15" ht="15" hidden="1" customHeight="1">
      <c r="B67" s="58"/>
      <c r="C67" s="96"/>
      <c r="D67" s="96">
        <f t="shared" si="22"/>
        <v>0</v>
      </c>
      <c r="E67" s="141">
        <f t="shared" si="23"/>
        <v>0</v>
      </c>
      <c r="F67" s="88">
        <f t="shared" si="16"/>
        <v>0</v>
      </c>
      <c r="G67" s="88">
        <f t="shared" si="17"/>
        <v>0</v>
      </c>
      <c r="H67" s="88">
        <f t="shared" si="21"/>
        <v>0</v>
      </c>
      <c r="I67" s="88">
        <f t="shared" si="18"/>
        <v>0</v>
      </c>
      <c r="J67" s="142">
        <f t="shared" si="19"/>
        <v>0</v>
      </c>
      <c r="K67" s="142">
        <f t="shared" si="20"/>
        <v>0</v>
      </c>
      <c r="L67" s="210"/>
      <c r="M67" s="210"/>
      <c r="N67" s="210"/>
      <c r="O67" s="99"/>
    </row>
    <row r="68" spans="2:15" ht="15" hidden="1" customHeight="1">
      <c r="B68" s="58"/>
      <c r="C68" s="96"/>
      <c r="D68" s="96">
        <f t="shared" si="22"/>
        <v>0</v>
      </c>
      <c r="E68" s="141">
        <f t="shared" si="23"/>
        <v>0</v>
      </c>
      <c r="F68" s="88">
        <f t="shared" si="16"/>
        <v>0</v>
      </c>
      <c r="G68" s="88">
        <f t="shared" si="17"/>
        <v>0</v>
      </c>
      <c r="H68" s="88">
        <f t="shared" si="21"/>
        <v>0</v>
      </c>
      <c r="I68" s="88">
        <f t="shared" si="18"/>
        <v>0</v>
      </c>
      <c r="J68" s="142">
        <f t="shared" si="19"/>
        <v>0</v>
      </c>
      <c r="K68" s="142">
        <f t="shared" si="20"/>
        <v>0</v>
      </c>
      <c r="L68" s="210"/>
      <c r="M68" s="210"/>
      <c r="N68" s="210"/>
      <c r="O68" s="99"/>
    </row>
    <row r="69" spans="2:15" ht="15" hidden="1" customHeight="1">
      <c r="B69" s="58"/>
      <c r="C69" s="96"/>
      <c r="D69" s="96">
        <f t="shared" si="22"/>
        <v>0</v>
      </c>
      <c r="E69" s="141">
        <f t="shared" si="23"/>
        <v>0</v>
      </c>
      <c r="F69" s="88">
        <f t="shared" si="16"/>
        <v>0</v>
      </c>
      <c r="G69" s="88">
        <f t="shared" si="17"/>
        <v>0</v>
      </c>
      <c r="H69" s="88">
        <f t="shared" si="21"/>
        <v>0</v>
      </c>
      <c r="I69" s="88">
        <f t="shared" si="18"/>
        <v>0</v>
      </c>
      <c r="J69" s="142">
        <f t="shared" si="19"/>
        <v>0</v>
      </c>
      <c r="K69" s="142">
        <f t="shared" si="20"/>
        <v>0</v>
      </c>
      <c r="L69" s="210"/>
      <c r="M69" s="210"/>
      <c r="N69" s="210"/>
      <c r="O69" s="99"/>
    </row>
    <row r="70" spans="2:15" ht="15" hidden="1" customHeight="1">
      <c r="B70" s="58"/>
      <c r="C70" s="96"/>
      <c r="D70" s="96">
        <f t="shared" si="22"/>
        <v>0</v>
      </c>
      <c r="E70" s="141">
        <f t="shared" si="23"/>
        <v>0</v>
      </c>
      <c r="F70" s="88">
        <f t="shared" ref="F70:F84" si="24">IFERROR(VLOOKUP(C70,$C$93:$D$134,2,FALSE),0)</f>
        <v>0</v>
      </c>
      <c r="G70" s="88">
        <f t="shared" ref="G70:G84" si="25">IFERROR(VLOOKUP(C70,$G$93:$H$134,2,FALSE),0)</f>
        <v>0</v>
      </c>
      <c r="H70" s="88">
        <f t="shared" si="21"/>
        <v>0</v>
      </c>
      <c r="I70" s="88">
        <f t="shared" ref="I70:I84" si="26">IFERROR(VLOOKUP(C70,$O$93:$P$134,2,FALSE),0)</f>
        <v>0</v>
      </c>
      <c r="J70" s="142">
        <f t="shared" ref="J70:J84" si="27">IFERROR(VLOOKUP(C70,$S$93:$T$134,2,FALSE),0)</f>
        <v>0</v>
      </c>
      <c r="K70" s="142">
        <f t="shared" ref="K70:K84" si="28">IFERROR(VLOOKUP(C70,$W$93:$X$134,2,FALSE),0)</f>
        <v>0</v>
      </c>
      <c r="L70" s="210"/>
      <c r="M70" s="210"/>
      <c r="N70" s="210"/>
      <c r="O70" s="99"/>
    </row>
    <row r="71" spans="2:15" ht="15" hidden="1" customHeight="1">
      <c r="B71" s="58"/>
      <c r="C71" s="96"/>
      <c r="D71" s="96">
        <f t="shared" si="22"/>
        <v>0</v>
      </c>
      <c r="E71" s="141">
        <f t="shared" si="23"/>
        <v>0</v>
      </c>
      <c r="F71" s="88">
        <f t="shared" si="24"/>
        <v>0</v>
      </c>
      <c r="G71" s="88">
        <f t="shared" si="25"/>
        <v>0</v>
      </c>
      <c r="H71" s="88">
        <f t="shared" ref="H71:H84" si="29">IFERROR(VLOOKUP(C71,$K$93:$L$134,2,FALSE),0)</f>
        <v>0</v>
      </c>
      <c r="I71" s="88">
        <f t="shared" si="26"/>
        <v>0</v>
      </c>
      <c r="J71" s="142">
        <f t="shared" si="27"/>
        <v>0</v>
      </c>
      <c r="K71" s="142">
        <f t="shared" si="28"/>
        <v>0</v>
      </c>
      <c r="L71" s="210"/>
      <c r="M71" s="210"/>
      <c r="N71" s="210"/>
      <c r="O71" s="99"/>
    </row>
    <row r="72" spans="2:15" ht="15" hidden="1" customHeight="1">
      <c r="B72" s="58"/>
      <c r="C72" s="96"/>
      <c r="D72" s="96">
        <f t="shared" si="22"/>
        <v>0</v>
      </c>
      <c r="E72" s="141">
        <f t="shared" si="23"/>
        <v>0</v>
      </c>
      <c r="F72" s="88">
        <f t="shared" si="24"/>
        <v>0</v>
      </c>
      <c r="G72" s="88">
        <f t="shared" si="25"/>
        <v>0</v>
      </c>
      <c r="H72" s="88">
        <f t="shared" si="29"/>
        <v>0</v>
      </c>
      <c r="I72" s="88">
        <f t="shared" si="26"/>
        <v>0</v>
      </c>
      <c r="J72" s="142">
        <f t="shared" si="27"/>
        <v>0</v>
      </c>
      <c r="K72" s="142">
        <f t="shared" si="28"/>
        <v>0</v>
      </c>
      <c r="L72" s="210"/>
      <c r="M72" s="210"/>
      <c r="N72" s="210"/>
      <c r="O72" s="99"/>
    </row>
    <row r="73" spans="2:15" ht="15" hidden="1" customHeight="1">
      <c r="B73" s="58"/>
      <c r="C73" s="96"/>
      <c r="D73" s="96">
        <f t="shared" si="22"/>
        <v>0</v>
      </c>
      <c r="E73" s="141">
        <f t="shared" si="23"/>
        <v>0</v>
      </c>
      <c r="F73" s="88">
        <f t="shared" si="24"/>
        <v>0</v>
      </c>
      <c r="G73" s="88">
        <f t="shared" si="25"/>
        <v>0</v>
      </c>
      <c r="H73" s="88">
        <f t="shared" si="29"/>
        <v>0</v>
      </c>
      <c r="I73" s="88">
        <f t="shared" si="26"/>
        <v>0</v>
      </c>
      <c r="J73" s="142">
        <f t="shared" si="27"/>
        <v>0</v>
      </c>
      <c r="K73" s="142">
        <f t="shared" si="28"/>
        <v>0</v>
      </c>
      <c r="L73" s="210"/>
      <c r="M73" s="210"/>
      <c r="N73" s="210"/>
      <c r="O73" s="99"/>
    </row>
    <row r="74" spans="2:15" ht="15" hidden="1" customHeight="1">
      <c r="B74" s="58"/>
      <c r="C74" s="96"/>
      <c r="D74" s="96">
        <f t="shared" si="22"/>
        <v>0</v>
      </c>
      <c r="E74" s="141">
        <f t="shared" si="23"/>
        <v>0</v>
      </c>
      <c r="F74" s="88">
        <f t="shared" si="24"/>
        <v>0</v>
      </c>
      <c r="G74" s="88">
        <f t="shared" si="25"/>
        <v>0</v>
      </c>
      <c r="H74" s="88">
        <f t="shared" si="29"/>
        <v>0</v>
      </c>
      <c r="I74" s="88">
        <f t="shared" si="26"/>
        <v>0</v>
      </c>
      <c r="J74" s="142">
        <f t="shared" si="27"/>
        <v>0</v>
      </c>
      <c r="K74" s="142">
        <f t="shared" si="28"/>
        <v>0</v>
      </c>
      <c r="L74" s="210"/>
      <c r="M74" s="210"/>
      <c r="N74" s="210"/>
      <c r="O74" s="99"/>
    </row>
    <row r="75" spans="2:15" ht="15" hidden="1" customHeight="1">
      <c r="B75" s="58"/>
      <c r="C75" s="96"/>
      <c r="D75" s="96">
        <f t="shared" si="22"/>
        <v>0</v>
      </c>
      <c r="E75" s="141">
        <f t="shared" si="23"/>
        <v>0</v>
      </c>
      <c r="F75" s="88">
        <f t="shared" si="24"/>
        <v>0</v>
      </c>
      <c r="G75" s="88">
        <f t="shared" si="25"/>
        <v>0</v>
      </c>
      <c r="H75" s="88">
        <f t="shared" si="29"/>
        <v>0</v>
      </c>
      <c r="I75" s="88">
        <f t="shared" si="26"/>
        <v>0</v>
      </c>
      <c r="J75" s="142">
        <f t="shared" si="27"/>
        <v>0</v>
      </c>
      <c r="K75" s="142">
        <f t="shared" si="28"/>
        <v>0</v>
      </c>
      <c r="L75" s="210"/>
      <c r="M75" s="210"/>
      <c r="N75" s="210"/>
      <c r="O75" s="99"/>
    </row>
    <row r="76" spans="2:15" ht="15" hidden="1" customHeight="1">
      <c r="B76" s="58"/>
      <c r="C76" s="96"/>
      <c r="D76" s="96">
        <f t="shared" si="22"/>
        <v>0</v>
      </c>
      <c r="E76" s="141">
        <f t="shared" si="23"/>
        <v>0</v>
      </c>
      <c r="F76" s="88">
        <f t="shared" si="24"/>
        <v>0</v>
      </c>
      <c r="G76" s="88">
        <f t="shared" si="25"/>
        <v>0</v>
      </c>
      <c r="H76" s="88">
        <f t="shared" si="29"/>
        <v>0</v>
      </c>
      <c r="I76" s="88">
        <f t="shared" si="26"/>
        <v>0</v>
      </c>
      <c r="J76" s="142">
        <f t="shared" si="27"/>
        <v>0</v>
      </c>
      <c r="K76" s="142">
        <f t="shared" si="28"/>
        <v>0</v>
      </c>
      <c r="L76" s="210"/>
      <c r="M76" s="210"/>
      <c r="N76" s="210"/>
      <c r="O76" s="99"/>
    </row>
    <row r="77" spans="2:15" ht="15" hidden="1" customHeight="1">
      <c r="B77" s="58"/>
      <c r="C77" s="96"/>
      <c r="D77" s="96">
        <f t="shared" si="22"/>
        <v>0</v>
      </c>
      <c r="E77" s="141">
        <f t="shared" si="23"/>
        <v>0</v>
      </c>
      <c r="F77" s="88">
        <f t="shared" si="24"/>
        <v>0</v>
      </c>
      <c r="G77" s="88">
        <f t="shared" si="25"/>
        <v>0</v>
      </c>
      <c r="H77" s="88">
        <f t="shared" si="29"/>
        <v>0</v>
      </c>
      <c r="I77" s="88">
        <f t="shared" si="26"/>
        <v>0</v>
      </c>
      <c r="J77" s="142">
        <f t="shared" si="27"/>
        <v>0</v>
      </c>
      <c r="K77" s="142">
        <f t="shared" si="28"/>
        <v>0</v>
      </c>
      <c r="L77" s="210"/>
      <c r="M77" s="210"/>
      <c r="N77" s="210"/>
      <c r="O77" s="99"/>
    </row>
    <row r="78" spans="2:15" ht="15" hidden="1" customHeight="1">
      <c r="B78" s="58"/>
      <c r="C78" s="96"/>
      <c r="D78" s="96">
        <f t="shared" si="22"/>
        <v>0</v>
      </c>
      <c r="E78" s="141">
        <f t="shared" si="23"/>
        <v>0</v>
      </c>
      <c r="F78" s="88">
        <f t="shared" si="24"/>
        <v>0</v>
      </c>
      <c r="G78" s="88">
        <f t="shared" si="25"/>
        <v>0</v>
      </c>
      <c r="H78" s="88">
        <f t="shared" si="29"/>
        <v>0</v>
      </c>
      <c r="I78" s="88">
        <f t="shared" si="26"/>
        <v>0</v>
      </c>
      <c r="J78" s="142">
        <f t="shared" si="27"/>
        <v>0</v>
      </c>
      <c r="K78" s="142">
        <f t="shared" si="28"/>
        <v>0</v>
      </c>
      <c r="L78" s="210"/>
      <c r="M78" s="210"/>
      <c r="N78" s="210"/>
      <c r="O78" s="99"/>
    </row>
    <row r="79" spans="2:15" ht="15" hidden="1" customHeight="1">
      <c r="B79" s="58"/>
      <c r="C79" s="96"/>
      <c r="D79" s="96">
        <f t="shared" si="22"/>
        <v>0</v>
      </c>
      <c r="E79" s="141">
        <f t="shared" si="23"/>
        <v>0</v>
      </c>
      <c r="F79" s="88">
        <f t="shared" si="24"/>
        <v>0</v>
      </c>
      <c r="G79" s="88">
        <f t="shared" si="25"/>
        <v>0</v>
      </c>
      <c r="H79" s="88">
        <f t="shared" si="29"/>
        <v>0</v>
      </c>
      <c r="I79" s="88">
        <f t="shared" si="26"/>
        <v>0</v>
      </c>
      <c r="J79" s="142">
        <f t="shared" si="27"/>
        <v>0</v>
      </c>
      <c r="K79" s="142">
        <f t="shared" si="28"/>
        <v>0</v>
      </c>
      <c r="L79" s="210"/>
      <c r="M79" s="210"/>
      <c r="N79" s="210"/>
      <c r="O79" s="99"/>
    </row>
    <row r="80" spans="2:15" ht="15" hidden="1" customHeight="1">
      <c r="B80" s="58"/>
      <c r="C80" s="96"/>
      <c r="D80" s="96">
        <f t="shared" si="22"/>
        <v>0</v>
      </c>
      <c r="E80" s="141">
        <f t="shared" si="23"/>
        <v>0</v>
      </c>
      <c r="F80" s="88">
        <f t="shared" si="24"/>
        <v>0</v>
      </c>
      <c r="G80" s="88">
        <f t="shared" si="25"/>
        <v>0</v>
      </c>
      <c r="H80" s="88">
        <f t="shared" si="29"/>
        <v>0</v>
      </c>
      <c r="I80" s="88">
        <f t="shared" si="26"/>
        <v>0</v>
      </c>
      <c r="J80" s="142">
        <f t="shared" si="27"/>
        <v>0</v>
      </c>
      <c r="K80" s="142">
        <f t="shared" si="28"/>
        <v>0</v>
      </c>
      <c r="L80" s="210"/>
      <c r="M80" s="210"/>
      <c r="N80" s="210"/>
      <c r="O80" s="99"/>
    </row>
    <row r="81" spans="2:25" ht="15" hidden="1" customHeight="1">
      <c r="B81" s="58"/>
      <c r="C81" s="96"/>
      <c r="D81" s="96">
        <f t="shared" si="22"/>
        <v>0</v>
      </c>
      <c r="E81" s="141">
        <f t="shared" si="23"/>
        <v>0</v>
      </c>
      <c r="F81" s="88">
        <f t="shared" si="24"/>
        <v>0</v>
      </c>
      <c r="G81" s="88">
        <f t="shared" si="25"/>
        <v>0</v>
      </c>
      <c r="H81" s="88">
        <f t="shared" si="29"/>
        <v>0</v>
      </c>
      <c r="I81" s="88">
        <f t="shared" si="26"/>
        <v>0</v>
      </c>
      <c r="J81" s="142">
        <f t="shared" si="27"/>
        <v>0</v>
      </c>
      <c r="K81" s="142">
        <f t="shared" si="28"/>
        <v>0</v>
      </c>
      <c r="L81" s="210"/>
      <c r="M81" s="210"/>
      <c r="N81" s="210"/>
      <c r="O81" s="99"/>
    </row>
    <row r="82" spans="2:25" ht="15" hidden="1" customHeight="1">
      <c r="B82" s="58"/>
      <c r="C82" s="96"/>
      <c r="D82" s="96">
        <f t="shared" si="22"/>
        <v>0</v>
      </c>
      <c r="E82" s="141">
        <f t="shared" si="23"/>
        <v>0</v>
      </c>
      <c r="F82" s="88">
        <f t="shared" si="24"/>
        <v>0</v>
      </c>
      <c r="G82" s="88">
        <f t="shared" si="25"/>
        <v>0</v>
      </c>
      <c r="H82" s="88">
        <f t="shared" si="29"/>
        <v>0</v>
      </c>
      <c r="I82" s="88">
        <f t="shared" si="26"/>
        <v>0</v>
      </c>
      <c r="J82" s="142">
        <f t="shared" si="27"/>
        <v>0</v>
      </c>
      <c r="K82" s="142">
        <f t="shared" si="28"/>
        <v>0</v>
      </c>
      <c r="L82" s="210"/>
      <c r="M82" s="210"/>
      <c r="N82" s="210"/>
      <c r="O82" s="99"/>
    </row>
    <row r="83" spans="2:25" ht="15" hidden="1" customHeight="1">
      <c r="B83" s="58"/>
      <c r="C83" s="96"/>
      <c r="D83" s="96">
        <f t="shared" si="22"/>
        <v>0</v>
      </c>
      <c r="E83" s="141">
        <f t="shared" si="23"/>
        <v>0</v>
      </c>
      <c r="F83" s="88">
        <f t="shared" si="24"/>
        <v>0</v>
      </c>
      <c r="G83" s="88">
        <f t="shared" si="25"/>
        <v>0</v>
      </c>
      <c r="H83" s="88">
        <f t="shared" si="29"/>
        <v>0</v>
      </c>
      <c r="I83" s="88">
        <f t="shared" si="26"/>
        <v>0</v>
      </c>
      <c r="J83" s="142">
        <f t="shared" si="27"/>
        <v>0</v>
      </c>
      <c r="K83" s="142">
        <f t="shared" si="28"/>
        <v>0</v>
      </c>
      <c r="L83" s="210"/>
      <c r="M83" s="210"/>
      <c r="N83" s="210"/>
      <c r="O83" s="99"/>
    </row>
    <row r="84" spans="2:25" ht="15" hidden="1" customHeight="1">
      <c r="B84" s="58"/>
      <c r="C84" s="96"/>
      <c r="D84" s="96">
        <f t="shared" si="22"/>
        <v>0</v>
      </c>
      <c r="E84" s="141">
        <f t="shared" si="23"/>
        <v>0</v>
      </c>
      <c r="F84" s="88">
        <f t="shared" si="24"/>
        <v>0</v>
      </c>
      <c r="G84" s="88">
        <f t="shared" si="25"/>
        <v>0</v>
      </c>
      <c r="H84" s="88">
        <f t="shared" si="29"/>
        <v>0</v>
      </c>
      <c r="I84" s="88">
        <f t="shared" si="26"/>
        <v>0</v>
      </c>
      <c r="J84" s="142">
        <f t="shared" si="27"/>
        <v>0</v>
      </c>
      <c r="K84" s="142">
        <f t="shared" si="28"/>
        <v>0</v>
      </c>
      <c r="L84" s="210"/>
      <c r="M84" s="210"/>
      <c r="N84" s="210"/>
      <c r="O84" s="99"/>
    </row>
    <row r="88" spans="2:25" ht="13.5" thickBot="1"/>
    <row r="89" spans="2:25">
      <c r="B89" s="236" t="s">
        <v>152</v>
      </c>
      <c r="C89" s="237"/>
      <c r="D89" s="237"/>
      <c r="E89" s="238"/>
      <c r="F89" s="239" t="s">
        <v>153</v>
      </c>
      <c r="G89" s="240"/>
      <c r="H89" s="240"/>
      <c r="I89" s="241"/>
      <c r="J89" s="239" t="s">
        <v>51</v>
      </c>
      <c r="K89" s="240"/>
      <c r="L89" s="240"/>
      <c r="M89" s="241"/>
      <c r="N89" s="233" t="s">
        <v>154</v>
      </c>
      <c r="O89" s="234"/>
      <c r="P89" s="234"/>
      <c r="Q89" s="235"/>
      <c r="R89" s="233" t="s">
        <v>155</v>
      </c>
      <c r="S89" s="234"/>
      <c r="T89" s="234"/>
      <c r="U89" s="235"/>
      <c r="V89" s="233" t="s">
        <v>156</v>
      </c>
      <c r="W89" s="234"/>
      <c r="X89" s="234"/>
      <c r="Y89" s="235"/>
    </row>
    <row r="90" spans="2:25">
      <c r="B90" s="143"/>
      <c r="C90" s="138"/>
      <c r="F90" s="115"/>
      <c r="I90" s="114"/>
      <c r="J90" s="115"/>
      <c r="M90" s="114"/>
      <c r="N90" s="115"/>
      <c r="Q90" s="144"/>
      <c r="R90" s="102"/>
      <c r="U90" s="144"/>
      <c r="V90" s="102"/>
      <c r="W90" s="212"/>
      <c r="X90" s="212"/>
      <c r="Y90" s="144"/>
    </row>
    <row r="91" spans="2:25">
      <c r="B91" s="102" t="s">
        <v>160</v>
      </c>
      <c r="C91" s="99" t="s">
        <v>157</v>
      </c>
      <c r="D91" s="113" t="s">
        <v>161</v>
      </c>
      <c r="E91" s="114" t="s">
        <v>172</v>
      </c>
      <c r="F91" s="115" t="s">
        <v>160</v>
      </c>
      <c r="G91" s="113" t="s">
        <v>157</v>
      </c>
      <c r="H91" s="113" t="s">
        <v>161</v>
      </c>
      <c r="I91" s="114" t="s">
        <v>172</v>
      </c>
      <c r="J91" s="115" t="s">
        <v>160</v>
      </c>
      <c r="K91" s="113" t="s">
        <v>157</v>
      </c>
      <c r="L91" s="113" t="s">
        <v>161</v>
      </c>
      <c r="M91" s="114" t="s">
        <v>172</v>
      </c>
      <c r="N91" s="115" t="s">
        <v>160</v>
      </c>
      <c r="O91" s="113" t="s">
        <v>157</v>
      </c>
      <c r="P91" s="99" t="s">
        <v>161</v>
      </c>
      <c r="Q91" s="103" t="s">
        <v>172</v>
      </c>
      <c r="R91" s="102" t="s">
        <v>160</v>
      </c>
      <c r="S91" s="99" t="s">
        <v>157</v>
      </c>
      <c r="T91" s="99" t="s">
        <v>161</v>
      </c>
      <c r="U91" s="103" t="s">
        <v>172</v>
      </c>
      <c r="V91" s="102" t="s">
        <v>160</v>
      </c>
      <c r="W91" s="212" t="s">
        <v>157</v>
      </c>
      <c r="X91" s="212" t="s">
        <v>161</v>
      </c>
      <c r="Y91" s="103" t="s">
        <v>172</v>
      </c>
    </row>
    <row r="92" spans="2:25">
      <c r="B92" s="143"/>
      <c r="C92" s="104">
        <f>COUNTA(C93:C136)</f>
        <v>13</v>
      </c>
      <c r="E92" s="114"/>
      <c r="F92" s="115"/>
      <c r="G92" s="116">
        <f>COUNTA(G93:G136)</f>
        <v>9</v>
      </c>
      <c r="I92" s="114"/>
      <c r="J92" s="115"/>
      <c r="K92" s="116">
        <f>COUNTA(K93:K136)</f>
        <v>13</v>
      </c>
      <c r="M92" s="114"/>
      <c r="N92" s="115"/>
      <c r="O92" s="116">
        <f>COUNTA(O93:O136)</f>
        <v>9</v>
      </c>
      <c r="P92" s="138"/>
      <c r="Q92" s="144"/>
      <c r="R92" s="143"/>
      <c r="S92" s="104">
        <f>COUNTA(S93:S136)</f>
        <v>9</v>
      </c>
      <c r="T92" s="138"/>
      <c r="U92" s="144"/>
      <c r="V92" s="143"/>
      <c r="W92" s="104">
        <f>COUNTA(W93:W136)</f>
        <v>9</v>
      </c>
      <c r="X92" s="138"/>
      <c r="Y92" s="144"/>
    </row>
    <row r="93" spans="2:25">
      <c r="B93" s="102">
        <v>1</v>
      </c>
      <c r="C93" s="192" t="s">
        <v>66</v>
      </c>
      <c r="D93" s="113">
        <f>VLOOKUP(C92,'POINTS SCORE'!$B$10:$AI$39,2,FALSE)</f>
        <v>39</v>
      </c>
      <c r="E93" s="113">
        <f>VLOOKUP(C92,'POINTS SCORE'!$B$39:$AI$78,2,FALSE)</f>
        <v>40</v>
      </c>
      <c r="F93" s="115">
        <v>1</v>
      </c>
      <c r="G93" s="99" t="s">
        <v>223</v>
      </c>
      <c r="H93" s="113">
        <f>VLOOKUP(G92,'POINTS SCORE'!$B$10:$AI$39,2,FALSE)</f>
        <v>38</v>
      </c>
      <c r="I93" s="113">
        <f>VLOOKUP(G92,'POINTS SCORE'!$B$39:$AI$78,2,FALSE)</f>
        <v>40</v>
      </c>
      <c r="J93" s="115">
        <v>1</v>
      </c>
      <c r="K93" s="192" t="s">
        <v>918</v>
      </c>
      <c r="L93" s="113">
        <f>VLOOKUP(K92,'POINTS SCORE'!$B$10:$AI$39,2,FALSE)</f>
        <v>39</v>
      </c>
      <c r="M93" s="113">
        <f>VLOOKUP(K92,'POINTS SCORE'!$B$39:$AI$78,2,FALSE)</f>
        <v>40</v>
      </c>
      <c r="N93" s="115">
        <v>1</v>
      </c>
      <c r="O93" s="192" t="s">
        <v>119</v>
      </c>
      <c r="P93" s="99">
        <f>VLOOKUP(O92,'POINTS SCORE'!$B$10:$AI$39,2,FALSE)</f>
        <v>38</v>
      </c>
      <c r="Q93" s="99">
        <f>VLOOKUP(O92,'POINTS SCORE'!$B$39:$AI$78,2,FALSE)</f>
        <v>40</v>
      </c>
      <c r="R93" s="102">
        <v>1</v>
      </c>
      <c r="S93" s="192" t="s">
        <v>119</v>
      </c>
      <c r="T93" s="99">
        <f>VLOOKUP(S92,'POINTS SCORE'!$B$10:$AI$39,2,FALSE)</f>
        <v>38</v>
      </c>
      <c r="U93" s="99">
        <f>VLOOKUP(S92,'POINTS SCORE'!$B$39:$AI$78,2,FALSE)</f>
        <v>40</v>
      </c>
      <c r="V93" s="102">
        <v>1</v>
      </c>
      <c r="W93" s="212" t="s">
        <v>225</v>
      </c>
      <c r="X93" s="212">
        <f>VLOOKUP(W92,'POINTS SCORE'!$B$10:$AI$39,2,FALSE)</f>
        <v>38</v>
      </c>
      <c r="Y93" s="103">
        <f>VLOOKUP(W92,'POINTS SCORE'!$B$39:$AI$78,2,FALSE)</f>
        <v>40</v>
      </c>
    </row>
    <row r="94" spans="2:25">
      <c r="B94" s="102">
        <v>2</v>
      </c>
      <c r="C94" s="192" t="s">
        <v>118</v>
      </c>
      <c r="D94" s="113">
        <f>VLOOKUP(C92,'POINTS SCORE'!$B$10:$AI$39,3,FALSE)</f>
        <v>36</v>
      </c>
      <c r="E94" s="113">
        <f>VLOOKUP(C92,'POINTS SCORE'!$B$39:$AI$78,3,FALSE)</f>
        <v>39</v>
      </c>
      <c r="F94" s="115">
        <v>2</v>
      </c>
      <c r="G94" s="99" t="s">
        <v>66</v>
      </c>
      <c r="H94" s="113">
        <f>VLOOKUP(G92,'POINTS SCORE'!$B$10:$AI$39,3,FALSE)</f>
        <v>33</v>
      </c>
      <c r="I94" s="113">
        <f>VLOOKUP(G92,'POINTS SCORE'!$B$39:$AI$78,3,FALSE)</f>
        <v>39</v>
      </c>
      <c r="J94" s="115">
        <v>2</v>
      </c>
      <c r="K94" s="192" t="s">
        <v>118</v>
      </c>
      <c r="L94" s="113">
        <f>VLOOKUP(K92,'POINTS SCORE'!$B$10:$AI$39,3,FALSE)</f>
        <v>36</v>
      </c>
      <c r="M94" s="113">
        <f>VLOOKUP(K92,'POINTS SCORE'!$B$39:$AI$78,3,FALSE)</f>
        <v>39</v>
      </c>
      <c r="N94" s="115">
        <v>2</v>
      </c>
      <c r="O94" s="192" t="s">
        <v>223</v>
      </c>
      <c r="P94" s="99">
        <f>VLOOKUP(O92,'POINTS SCORE'!$B$10:$AI$39,3,FALSE)</f>
        <v>33</v>
      </c>
      <c r="Q94" s="99">
        <f>VLOOKUP(O92,'POINTS SCORE'!$B$39:$AI$78,3,FALSE)</f>
        <v>39</v>
      </c>
      <c r="R94" s="102">
        <v>2</v>
      </c>
      <c r="S94" s="205" t="s">
        <v>223</v>
      </c>
      <c r="T94" s="99">
        <f>VLOOKUP(S92,'POINTS SCORE'!$B$10:$AI$39,3,FALSE)</f>
        <v>33</v>
      </c>
      <c r="U94" s="99">
        <f>VLOOKUP(S92,'POINTS SCORE'!$B$39:$AI$78,3,FALSE)</f>
        <v>39</v>
      </c>
      <c r="V94" s="102">
        <v>2</v>
      </c>
      <c r="W94" s="212" t="s">
        <v>121</v>
      </c>
      <c r="X94" s="212">
        <f>VLOOKUP(W92,'POINTS SCORE'!$B$10:$AI$39,3,FALSE)</f>
        <v>33</v>
      </c>
      <c r="Y94" s="103">
        <f>VLOOKUP(W92,'POINTS SCORE'!$B$39:$AI$78,3,FALSE)</f>
        <v>39</v>
      </c>
    </row>
    <row r="95" spans="2:25">
      <c r="B95" s="102">
        <v>3</v>
      </c>
      <c r="C95" s="192" t="s">
        <v>145</v>
      </c>
      <c r="D95" s="113">
        <f>VLOOKUP(C92,'POINTS SCORE'!$B$10:$AI$39,4,FALSE)</f>
        <v>32</v>
      </c>
      <c r="E95" s="113">
        <f>VLOOKUP(C92,'POINTS SCORE'!$B$39:$AI$78,4,FALSE)</f>
        <v>38</v>
      </c>
      <c r="F95" s="115">
        <v>3</v>
      </c>
      <c r="G95" s="99" t="s">
        <v>224</v>
      </c>
      <c r="H95" s="113">
        <f>VLOOKUP(G92,'POINTS SCORE'!$B$10:$AI$39,4,FALSE)</f>
        <v>27</v>
      </c>
      <c r="I95" s="113">
        <f>VLOOKUP(G92,'POINTS SCORE'!$B$39:$AI$78,4,FALSE)</f>
        <v>38</v>
      </c>
      <c r="J95" s="115">
        <v>3</v>
      </c>
      <c r="K95" s="192" t="s">
        <v>223</v>
      </c>
      <c r="L95" s="113">
        <f>VLOOKUP(K92,'POINTS SCORE'!$B$10:$AI$39,4,FALSE)</f>
        <v>32</v>
      </c>
      <c r="M95" s="113">
        <f>VLOOKUP(K92,'POINTS SCORE'!$B$39:$AI$78,4,FALSE)</f>
        <v>38</v>
      </c>
      <c r="N95" s="115">
        <v>3</v>
      </c>
      <c r="O95" s="192" t="s">
        <v>121</v>
      </c>
      <c r="P95" s="99">
        <f>VLOOKUP(O92,'POINTS SCORE'!$B$10:$AI$39,4,FALSE)</f>
        <v>27</v>
      </c>
      <c r="Q95" s="99">
        <f>VLOOKUP(O92,'POINTS SCORE'!$B$39:$AI$78,4,FALSE)</f>
        <v>38</v>
      </c>
      <c r="R95" s="102">
        <v>3</v>
      </c>
      <c r="S95" s="205" t="s">
        <v>148</v>
      </c>
      <c r="T95" s="99">
        <f>VLOOKUP(S92,'POINTS SCORE'!$B$10:$AI$39,4,FALSE)</f>
        <v>27</v>
      </c>
      <c r="U95" s="99">
        <f>VLOOKUP(S92,'POINTS SCORE'!$B$39:$AI$78,4,FALSE)</f>
        <v>38</v>
      </c>
      <c r="V95" s="102">
        <v>3</v>
      </c>
      <c r="W95" s="212" t="s">
        <v>148</v>
      </c>
      <c r="X95" s="212">
        <f>VLOOKUP(W92,'POINTS SCORE'!$B$10:$AI$39,4,FALSE)</f>
        <v>27</v>
      </c>
      <c r="Y95" s="103">
        <f>VLOOKUP(W92,'POINTS SCORE'!$B$39:$AI$78,4,FALSE)</f>
        <v>38</v>
      </c>
    </row>
    <row r="96" spans="2:25">
      <c r="B96" s="102">
        <v>4</v>
      </c>
      <c r="C96" s="192" t="s">
        <v>159</v>
      </c>
      <c r="D96" s="113">
        <f>VLOOKUP(C92,'POINTS SCORE'!$B$10:$AI$39,5,FALSE)</f>
        <v>27</v>
      </c>
      <c r="E96" s="113">
        <f>VLOOKUP(C92,'POINTS SCORE'!$B$39:$AI$78,5,FALSE)</f>
        <v>37</v>
      </c>
      <c r="F96" s="115">
        <v>4</v>
      </c>
      <c r="G96" s="99" t="s">
        <v>121</v>
      </c>
      <c r="H96" s="113">
        <f>VLOOKUP(G92,'POINTS SCORE'!$B$10:$AI$39,5,FALSE)</f>
        <v>23</v>
      </c>
      <c r="I96" s="113">
        <f>VLOOKUP(G92,'POINTS SCORE'!$B$39:$AI$78,5,FALSE)</f>
        <v>37</v>
      </c>
      <c r="J96" s="115">
        <v>4</v>
      </c>
      <c r="K96" s="192" t="s">
        <v>119</v>
      </c>
      <c r="L96" s="113">
        <f>VLOOKUP(K92,'POINTS SCORE'!$B$10:$AI$39,5,FALSE)</f>
        <v>27</v>
      </c>
      <c r="M96" s="113">
        <f>VLOOKUP(K92,'POINTS SCORE'!$B$39:$AI$78,5,FALSE)</f>
        <v>37</v>
      </c>
      <c r="N96" s="115">
        <v>4</v>
      </c>
      <c r="O96" s="192" t="s">
        <v>158</v>
      </c>
      <c r="P96" s="99">
        <f>VLOOKUP(O92,'POINTS SCORE'!$B$10:$AI$39,5,FALSE)</f>
        <v>23</v>
      </c>
      <c r="Q96" s="99">
        <f>VLOOKUP(O92,'POINTS SCORE'!$B$39:$AI$78,5,FALSE)</f>
        <v>37</v>
      </c>
      <c r="R96" s="102">
        <v>4</v>
      </c>
      <c r="S96" s="205" t="s">
        <v>158</v>
      </c>
      <c r="T96" s="99">
        <f>VLOOKUP(S92,'POINTS SCORE'!$B$10:$AI$39,5,FALSE)</f>
        <v>23</v>
      </c>
      <c r="U96" s="99">
        <f>VLOOKUP(S92,'POINTS SCORE'!$B$39:$AI$78,5,FALSE)</f>
        <v>37</v>
      </c>
      <c r="V96" s="102">
        <v>4</v>
      </c>
      <c r="W96" s="212" t="s">
        <v>1154</v>
      </c>
      <c r="X96" s="212">
        <f>VLOOKUP(W92,'POINTS SCORE'!$B$10:$AI$39,5,FALSE)</f>
        <v>23</v>
      </c>
      <c r="Y96" s="103">
        <f>VLOOKUP(W92,'POINTS SCORE'!$B$39:$AI$78,5,FALSE)</f>
        <v>37</v>
      </c>
    </row>
    <row r="97" spans="2:25">
      <c r="B97" s="102">
        <v>5</v>
      </c>
      <c r="C97" s="192" t="s">
        <v>119</v>
      </c>
      <c r="D97" s="113">
        <f>VLOOKUP(C92,'POINTS SCORE'!$B$10:$AI$39,6,FALSE)</f>
        <v>24</v>
      </c>
      <c r="E97" s="113">
        <f>VLOOKUP(C92,'POINTS SCORE'!$B$39:$AI$78,6,FALSE)</f>
        <v>36</v>
      </c>
      <c r="F97" s="115">
        <v>5</v>
      </c>
      <c r="G97" s="99" t="s">
        <v>225</v>
      </c>
      <c r="H97" s="113">
        <f>VLOOKUP(G92,'POINTS SCORE'!$B$10:$AI$39,6,FALSE)</f>
        <v>20</v>
      </c>
      <c r="I97" s="113">
        <f>VLOOKUP(G92,'POINTS SCORE'!$B$39:$AI$78,6,FALSE)</f>
        <v>36</v>
      </c>
      <c r="J97" s="115">
        <v>5</v>
      </c>
      <c r="K97" s="192" t="s">
        <v>66</v>
      </c>
      <c r="L97" s="113">
        <f>VLOOKUP(K92,'POINTS SCORE'!$B$10:$AI$39,6,FALSE)</f>
        <v>24</v>
      </c>
      <c r="M97" s="113">
        <f>VLOOKUP(K92,'POINTS SCORE'!$B$39:$AI$78,6,FALSE)</f>
        <v>36</v>
      </c>
      <c r="N97" s="115">
        <v>5</v>
      </c>
      <c r="O97" s="192" t="s">
        <v>225</v>
      </c>
      <c r="P97" s="99">
        <f>VLOOKUP(O92,'POINTS SCORE'!$B$10:$AI$39,6,FALSE)</f>
        <v>20</v>
      </c>
      <c r="Q97" s="99">
        <f>VLOOKUP(O92,'POINTS SCORE'!$B$39:$AI$78,6,FALSE)</f>
        <v>36</v>
      </c>
      <c r="R97" s="102">
        <v>5</v>
      </c>
      <c r="S97" s="205" t="s">
        <v>225</v>
      </c>
      <c r="T97" s="99">
        <f>VLOOKUP(S92,'POINTS SCORE'!$B$10:$AI$39,6,FALSE)</f>
        <v>20</v>
      </c>
      <c r="U97" s="99">
        <f>VLOOKUP(S92,'POINTS SCORE'!$B$39:$AI$78,6,FALSE)</f>
        <v>36</v>
      </c>
      <c r="V97" s="102">
        <v>5</v>
      </c>
      <c r="W97" s="212" t="s">
        <v>1155</v>
      </c>
      <c r="X97" s="212">
        <f>VLOOKUP(W92,'POINTS SCORE'!$B$10:$AI$39,6,FALSE)</f>
        <v>20</v>
      </c>
      <c r="Y97" s="103">
        <f>VLOOKUP(W92,'POINTS SCORE'!$B$39:$AI$78,6,FALSE)</f>
        <v>36</v>
      </c>
    </row>
    <row r="98" spans="2:25">
      <c r="B98" s="102">
        <v>6</v>
      </c>
      <c r="C98" s="192" t="s">
        <v>146</v>
      </c>
      <c r="D98" s="113">
        <f>VLOOKUP(C92,'POINTS SCORE'!$B$10:$AI$39,7,FALSE)</f>
        <v>22</v>
      </c>
      <c r="E98" s="113">
        <f>VLOOKUP(C92,'POINTS SCORE'!$B$39:$AI$78,7,FALSE)</f>
        <v>35</v>
      </c>
      <c r="F98" s="115">
        <v>6</v>
      </c>
      <c r="G98" s="99" t="s">
        <v>158</v>
      </c>
      <c r="H98" s="113">
        <f>VLOOKUP(G92,'POINTS SCORE'!$B$10:$AI$39,7,FALSE)</f>
        <v>18</v>
      </c>
      <c r="I98" s="113">
        <f>VLOOKUP(G92,'POINTS SCORE'!$B$39:$AI$78,7,FALSE)</f>
        <v>35</v>
      </c>
      <c r="J98" s="115">
        <v>6</v>
      </c>
      <c r="K98" s="192" t="s">
        <v>123</v>
      </c>
      <c r="L98" s="113">
        <f>VLOOKUP(K92,'POINTS SCORE'!$B$10:$AI$39,7,FALSE)</f>
        <v>22</v>
      </c>
      <c r="M98" s="113">
        <f>VLOOKUP(K92,'POINTS SCORE'!$B$39:$AI$78,7,FALSE)</f>
        <v>35</v>
      </c>
      <c r="N98" s="115">
        <v>6</v>
      </c>
      <c r="O98" s="192" t="s">
        <v>148</v>
      </c>
      <c r="P98" s="99">
        <f>VLOOKUP(O92,'POINTS SCORE'!$B$10:$AI$39,7,FALSE)</f>
        <v>18</v>
      </c>
      <c r="Q98" s="99">
        <f>VLOOKUP(O92,'POINTS SCORE'!$B$39:$AI$78,7,FALSE)</f>
        <v>35</v>
      </c>
      <c r="R98" s="102">
        <v>6</v>
      </c>
      <c r="S98" s="205" t="s">
        <v>121</v>
      </c>
      <c r="T98" s="99">
        <f>VLOOKUP(S92,'POINTS SCORE'!$B$10:$AI$39,7,FALSE)</f>
        <v>18</v>
      </c>
      <c r="U98" s="99">
        <f>VLOOKUP(S92,'POINTS SCORE'!$B$39:$AI$78,7,FALSE)</f>
        <v>35</v>
      </c>
      <c r="V98" s="102">
        <v>6</v>
      </c>
      <c r="W98" s="212" t="s">
        <v>1156</v>
      </c>
      <c r="X98" s="212">
        <f>VLOOKUP(W92,'POINTS SCORE'!$B$10:$AI$39,7,FALSE)</f>
        <v>18</v>
      </c>
      <c r="Y98" s="103">
        <f>VLOOKUP(W92,'POINTS SCORE'!$B$39:$AI$78,7,FALSE)</f>
        <v>35</v>
      </c>
    </row>
    <row r="99" spans="2:25">
      <c r="B99" s="102">
        <v>7</v>
      </c>
      <c r="C99" s="191" t="s">
        <v>225</v>
      </c>
      <c r="D99" s="113">
        <f>VLOOKUP(C92,'POINTS SCORE'!$B$10:$AI$39,8,FALSE)</f>
        <v>21</v>
      </c>
      <c r="E99" s="113">
        <f>VLOOKUP(C92,'POINTS SCORE'!$B$39:$AI$78,8,FALSE)</f>
        <v>34</v>
      </c>
      <c r="F99" s="115">
        <v>7</v>
      </c>
      <c r="G99" s="113" t="s">
        <v>120</v>
      </c>
      <c r="H99" s="113">
        <f>VLOOKUP(G92,'POINTS SCORE'!$B$10:$AI$39,8,FALSE)</f>
        <v>17</v>
      </c>
      <c r="I99" s="113">
        <f>VLOOKUP(G92,'POINTS SCORE'!$B$39:$AI$78,8,FALSE)</f>
        <v>34</v>
      </c>
      <c r="J99" s="115">
        <v>7</v>
      </c>
      <c r="K99" s="191" t="s">
        <v>121</v>
      </c>
      <c r="L99" s="113">
        <f>VLOOKUP(K92,'POINTS SCORE'!$B$10:$AI$39,8,FALSE)</f>
        <v>21</v>
      </c>
      <c r="M99" s="113">
        <f>VLOOKUP(K92,'POINTS SCORE'!$B$39:$AI$78,8,FALSE)</f>
        <v>34</v>
      </c>
      <c r="N99" s="115">
        <v>7</v>
      </c>
      <c r="O99" s="191" t="s">
        <v>122</v>
      </c>
      <c r="P99" s="99">
        <f>VLOOKUP(O92,'POINTS SCORE'!$B$10:$AI$39,8,FALSE)</f>
        <v>17</v>
      </c>
      <c r="Q99" s="99">
        <f>VLOOKUP(O92,'POINTS SCORE'!$B$39:$AI$78,8,FALSE)</f>
        <v>34</v>
      </c>
      <c r="R99" s="102">
        <v>7</v>
      </c>
      <c r="S99" s="205" t="s">
        <v>120</v>
      </c>
      <c r="T99" s="99">
        <f>VLOOKUP(S92,'POINTS SCORE'!$B$10:$AI$39,8,FALSE)</f>
        <v>17</v>
      </c>
      <c r="U99" s="99">
        <f>VLOOKUP(S92,'POINTS SCORE'!$B$39:$AI$78,8,FALSE)</f>
        <v>34</v>
      </c>
      <c r="V99" s="102">
        <v>7</v>
      </c>
      <c r="W99" s="211" t="s">
        <v>1157</v>
      </c>
      <c r="X99" s="212">
        <f>VLOOKUP(W92,'POINTS SCORE'!$B$10:$AI$39,8,FALSE)</f>
        <v>17</v>
      </c>
      <c r="Y99" s="103">
        <f>VLOOKUP(W92,'POINTS SCORE'!$B$39:$AI$78,8,FALSE)</f>
        <v>34</v>
      </c>
    </row>
    <row r="100" spans="2:25">
      <c r="B100" s="102">
        <v>8</v>
      </c>
      <c r="C100" s="191" t="s">
        <v>120</v>
      </c>
      <c r="D100" s="113">
        <f>VLOOKUP(C92,'POINTS SCORE'!$B$10:$AI$39,9,FALSE)</f>
        <v>20</v>
      </c>
      <c r="E100" s="113">
        <f>VLOOKUP(C92,'POINTS SCORE'!$B$39:$AI$78,9,FALSE)</f>
        <v>33</v>
      </c>
      <c r="F100" s="115">
        <v>8</v>
      </c>
      <c r="G100" s="113" t="s">
        <v>122</v>
      </c>
      <c r="H100" s="113">
        <f>VLOOKUP(G92,'POINTS SCORE'!$B$10:$AI$39,9,FALSE)</f>
        <v>16</v>
      </c>
      <c r="I100" s="113">
        <f>VLOOKUP(G92,'POINTS SCORE'!$B$39:$AI$78,9,FALSE)</f>
        <v>33</v>
      </c>
      <c r="J100" s="115">
        <v>8</v>
      </c>
      <c r="K100" s="191" t="s">
        <v>225</v>
      </c>
      <c r="L100" s="113">
        <f>VLOOKUP(K92,'POINTS SCORE'!$B$10:$AI$39,9,FALSE)</f>
        <v>20</v>
      </c>
      <c r="M100" s="113">
        <f>VLOOKUP(K92,'POINTS SCORE'!$B$39:$AI$78,9,FALSE)</f>
        <v>33</v>
      </c>
      <c r="N100" s="115">
        <v>8</v>
      </c>
      <c r="O100" s="191" t="s">
        <v>1016</v>
      </c>
      <c r="P100" s="99">
        <f>VLOOKUP(O92,'POINTS SCORE'!$B$10:$AI$39,9,FALSE)</f>
        <v>16</v>
      </c>
      <c r="Q100" s="99">
        <f>VLOOKUP(O92,'POINTS SCORE'!$B$39:$AI$78,9,FALSE)</f>
        <v>33</v>
      </c>
      <c r="R100" s="102">
        <v>8</v>
      </c>
      <c r="S100" s="205" t="s">
        <v>1074</v>
      </c>
      <c r="T100" s="99">
        <f>VLOOKUP(S92,'POINTS SCORE'!$B$10:$AI$39,9,FALSE)</f>
        <v>16</v>
      </c>
      <c r="U100" s="99">
        <f>VLOOKUP(S92,'POINTS SCORE'!$B$39:$AI$78,9,FALSE)</f>
        <v>33</v>
      </c>
      <c r="V100" s="102">
        <v>8</v>
      </c>
      <c r="W100" s="211" t="s">
        <v>1074</v>
      </c>
      <c r="X100" s="212">
        <f>VLOOKUP(W92,'POINTS SCORE'!$B$10:$AI$39,9,FALSE)</f>
        <v>16</v>
      </c>
      <c r="Y100" s="103">
        <f>VLOOKUP(W92,'POINTS SCORE'!$B$39:$AI$78,9,FALSE)</f>
        <v>33</v>
      </c>
    </row>
    <row r="101" spans="2:25">
      <c r="B101" s="102">
        <v>9</v>
      </c>
      <c r="C101" s="191" t="s">
        <v>121</v>
      </c>
      <c r="D101" s="113">
        <f>VLOOKUP(C92,'POINTS SCORE'!$B$10:$AI$39,10,FALSE)</f>
        <v>19</v>
      </c>
      <c r="E101" s="113">
        <f>VLOOKUP(C92,'POINTS SCORE'!$B$39:$AI$78,10,FALSE)</f>
        <v>32</v>
      </c>
      <c r="F101" s="115">
        <v>9</v>
      </c>
      <c r="H101" s="113">
        <f>VLOOKUP(G92,'POINTS SCORE'!$B$10:$AI$39,10,FALSE)</f>
        <v>16</v>
      </c>
      <c r="I101" s="113">
        <f>VLOOKUP(G92,'POINTS SCORE'!$B$39:$AI$78,10,FALSE)</f>
        <v>32</v>
      </c>
      <c r="J101" s="115">
        <v>9</v>
      </c>
      <c r="K101" s="191" t="s">
        <v>120</v>
      </c>
      <c r="L101" s="113">
        <f>VLOOKUP(K92,'POINTS SCORE'!$B$10:$AI$39,10,FALSE)</f>
        <v>19</v>
      </c>
      <c r="M101" s="113">
        <f>VLOOKUP(K92,'POINTS SCORE'!$B$39:$AI$78,10,FALSE)</f>
        <v>32</v>
      </c>
      <c r="N101" s="115">
        <v>9</v>
      </c>
      <c r="O101" s="191"/>
      <c r="P101" s="99">
        <f>VLOOKUP(O92,'POINTS SCORE'!$B$10:$AI$39,10,FALSE)</f>
        <v>16</v>
      </c>
      <c r="Q101" s="99">
        <f>VLOOKUP(O92,'POINTS SCORE'!$B$39:$AI$78,10,FALSE)</f>
        <v>32</v>
      </c>
      <c r="R101" s="102">
        <v>9</v>
      </c>
      <c r="S101" s="191" t="s">
        <v>1016</v>
      </c>
      <c r="T101" s="99">
        <f>VLOOKUP(S92,'POINTS SCORE'!$B$10:$AI$39,10,FALSE)</f>
        <v>16</v>
      </c>
      <c r="U101" s="99">
        <f>VLOOKUP(S92,'POINTS SCORE'!$B$39:$AI$78,10,FALSE)</f>
        <v>32</v>
      </c>
      <c r="V101" s="102">
        <v>9</v>
      </c>
      <c r="W101" s="211"/>
      <c r="X101" s="212">
        <f>VLOOKUP(W92,'POINTS SCORE'!$B$10:$AI$39,10,FALSE)</f>
        <v>16</v>
      </c>
      <c r="Y101" s="103">
        <f>VLOOKUP(W92,'POINTS SCORE'!$B$39:$AI$78,10,FALSE)</f>
        <v>32</v>
      </c>
    </row>
    <row r="102" spans="2:25">
      <c r="B102" s="102">
        <v>10</v>
      </c>
      <c r="C102" s="191" t="s">
        <v>148</v>
      </c>
      <c r="D102" s="113">
        <f>VLOOKUP(C92,'POINTS SCORE'!$B$10:$AI$39,11,FALSE)</f>
        <v>18</v>
      </c>
      <c r="E102" s="113">
        <f>VLOOKUP(C92,'POINTS SCORE'!$B$39:$AI$78,11,FALSE)</f>
        <v>31</v>
      </c>
      <c r="F102" s="115">
        <v>10</v>
      </c>
      <c r="H102" s="113">
        <f>VLOOKUP(G92,'POINTS SCORE'!$B$10:$AI$39,11,FALSE)</f>
        <v>0</v>
      </c>
      <c r="I102" s="113">
        <f>VLOOKUP(G92,'POINTS SCORE'!$B$39:$AI$78,11,FALSE)</f>
        <v>0</v>
      </c>
      <c r="J102" s="115">
        <v>10</v>
      </c>
      <c r="K102" s="191" t="s">
        <v>148</v>
      </c>
      <c r="L102" s="113">
        <f>VLOOKUP(K92,'POINTS SCORE'!$B$10:$AI$39,11,FALSE)</f>
        <v>18</v>
      </c>
      <c r="M102" s="113">
        <f>VLOOKUP(K92,'POINTS SCORE'!$B$39:$AI$78,11,FALSE)</f>
        <v>31</v>
      </c>
      <c r="N102" s="115">
        <v>10</v>
      </c>
      <c r="O102" s="191"/>
      <c r="P102" s="99">
        <f>VLOOKUP(O92,'POINTS SCORE'!$B$10:$AI$39,11,FALSE)</f>
        <v>0</v>
      </c>
      <c r="Q102" s="99">
        <f>VLOOKUP(O92,'POINTS SCORE'!$B$39:$AI$78,11,FALSE)</f>
        <v>0</v>
      </c>
      <c r="R102" s="102">
        <v>10</v>
      </c>
      <c r="S102" s="191"/>
      <c r="T102" s="99">
        <f>VLOOKUP(S92,'POINTS SCORE'!$B$10:$AI$39,11,FALSE)</f>
        <v>0</v>
      </c>
      <c r="U102" s="99">
        <f>VLOOKUP(S92,'POINTS SCORE'!$B$39:$AI$78,11,FALSE)</f>
        <v>0</v>
      </c>
      <c r="V102" s="102">
        <v>10</v>
      </c>
      <c r="W102" s="211"/>
      <c r="X102" s="212">
        <f>VLOOKUP(W92,'POINTS SCORE'!$B$10:$AI$39,11,FALSE)</f>
        <v>0</v>
      </c>
      <c r="Y102" s="103">
        <f>VLOOKUP(W92,'POINTS SCORE'!$B$39:$AI$78,11,FALSE)</f>
        <v>0</v>
      </c>
    </row>
    <row r="103" spans="2:25">
      <c r="B103" s="102">
        <v>11</v>
      </c>
      <c r="C103" s="191" t="s">
        <v>122</v>
      </c>
      <c r="D103" s="113">
        <f>VLOOKUP(C92,'POINTS SCORE'!$B$10:$AI$39,12,FALSE)</f>
        <v>17</v>
      </c>
      <c r="E103" s="113">
        <f>VLOOKUP(C92,'POINTS SCORE'!$B$39:$AI$78,12,FALSE)</f>
        <v>30</v>
      </c>
      <c r="F103" s="115">
        <v>11</v>
      </c>
      <c r="H103" s="113">
        <f>VLOOKUP(G92,'POINTS SCORE'!$B$10:$AI$39,12,FALSE)</f>
        <v>0</v>
      </c>
      <c r="I103" s="113">
        <f>VLOOKUP(G92,'POINTS SCORE'!$B$39:$AI$78,12,FALSE)</f>
        <v>0</v>
      </c>
      <c r="J103" s="115">
        <v>11</v>
      </c>
      <c r="K103" s="191"/>
      <c r="L103" s="113">
        <f>VLOOKUP(K92,'POINTS SCORE'!$B$10:$AI$39,12,FALSE)</f>
        <v>17</v>
      </c>
      <c r="M103" s="113">
        <f>VLOOKUP(K92,'POINTS SCORE'!$B$39:$AI$78,12,FALSE)</f>
        <v>30</v>
      </c>
      <c r="N103" s="115">
        <v>11</v>
      </c>
      <c r="O103" s="191"/>
      <c r="P103" s="99">
        <f>VLOOKUP(O92,'POINTS SCORE'!$B$10:$AI$39,12,FALSE)</f>
        <v>0</v>
      </c>
      <c r="Q103" s="99">
        <f>VLOOKUP(O92,'POINTS SCORE'!$B$39:$AI$78,12,FALSE)</f>
        <v>0</v>
      </c>
      <c r="R103" s="102">
        <v>11</v>
      </c>
      <c r="S103" s="191"/>
      <c r="T103" s="99">
        <f>VLOOKUP(S92,'POINTS SCORE'!$B$10:$AI$39,12,FALSE)</f>
        <v>0</v>
      </c>
      <c r="U103" s="99">
        <f>VLOOKUP(S92,'POINTS SCORE'!$B$39:$AI$78,12,FALSE)</f>
        <v>0</v>
      </c>
      <c r="V103" s="102">
        <v>11</v>
      </c>
      <c r="W103" s="211"/>
      <c r="X103" s="212">
        <f>VLOOKUP(W92,'POINTS SCORE'!$B$10:$AI$39,12,FALSE)</f>
        <v>0</v>
      </c>
      <c r="Y103" s="103">
        <f>VLOOKUP(W92,'POINTS SCORE'!$B$39:$AI$78,12,FALSE)</f>
        <v>0</v>
      </c>
    </row>
    <row r="104" spans="2:25">
      <c r="B104" s="102">
        <v>12</v>
      </c>
      <c r="C104" s="191" t="s">
        <v>147</v>
      </c>
      <c r="D104" s="113">
        <f>VLOOKUP(C92,'POINTS SCORE'!$B$10:$AI$39,13,FALSE)</f>
        <v>16</v>
      </c>
      <c r="E104" s="113">
        <f>VLOOKUP(C92,'POINTS SCORE'!$B$39:$AI$78,13,FALSE)</f>
        <v>29</v>
      </c>
      <c r="F104" s="115">
        <v>12</v>
      </c>
      <c r="H104" s="113">
        <f>VLOOKUP(G92,'POINTS SCORE'!$B$10:$AI$39,13,FALSE)</f>
        <v>0</v>
      </c>
      <c r="I104" s="113">
        <f>VLOOKUP(G92,'POINTS SCORE'!$B$39:$AI$78,13,FALSE)</f>
        <v>0</v>
      </c>
      <c r="J104" s="115">
        <v>12</v>
      </c>
      <c r="K104" s="191"/>
      <c r="L104" s="113">
        <f>VLOOKUP(K92,'POINTS SCORE'!$B$10:$AI$39,13,FALSE)</f>
        <v>16</v>
      </c>
      <c r="M104" s="113">
        <f>VLOOKUP(K92,'POINTS SCORE'!$B$39:$AI$78,13,FALSE)</f>
        <v>29</v>
      </c>
      <c r="N104" s="115">
        <v>12</v>
      </c>
      <c r="O104" s="191"/>
      <c r="P104" s="99">
        <f>VLOOKUP(O92,'POINTS SCORE'!$B$10:$AI$39,13,FALSE)</f>
        <v>0</v>
      </c>
      <c r="Q104" s="99">
        <f>VLOOKUP(O92,'POINTS SCORE'!$B$39:$AI$78,13,FALSE)</f>
        <v>0</v>
      </c>
      <c r="R104" s="102">
        <v>12</v>
      </c>
      <c r="S104" s="191"/>
      <c r="T104" s="99">
        <f>VLOOKUP(S92,'POINTS SCORE'!$B$10:$AI$39,13,FALSE)</f>
        <v>0</v>
      </c>
      <c r="U104" s="99">
        <f>VLOOKUP(S92,'POINTS SCORE'!$B$39:$AI$78,13,FALSE)</f>
        <v>0</v>
      </c>
      <c r="V104" s="102">
        <v>12</v>
      </c>
      <c r="W104" s="211"/>
      <c r="X104" s="212">
        <f>VLOOKUP(W92,'POINTS SCORE'!$B$10:$AI$39,13,FALSE)</f>
        <v>0</v>
      </c>
      <c r="Y104" s="103">
        <f>VLOOKUP(W92,'POINTS SCORE'!$B$39:$AI$78,13,FALSE)</f>
        <v>0</v>
      </c>
    </row>
    <row r="105" spans="2:25">
      <c r="B105" s="102">
        <v>13</v>
      </c>
      <c r="C105" s="191"/>
      <c r="D105" s="113">
        <f>VLOOKUP(C92,'POINTS SCORE'!$B$10:$AI$39,14,FALSE)</f>
        <v>16</v>
      </c>
      <c r="E105" s="113">
        <f>VLOOKUP(C92,'POINTS SCORE'!$B$39:$AI$78,14,FALSE)</f>
        <v>28</v>
      </c>
      <c r="F105" s="115">
        <v>13</v>
      </c>
      <c r="H105" s="113">
        <f>VLOOKUP(G92,'POINTS SCORE'!$B$10:$AI$39,14,FALSE)</f>
        <v>0</v>
      </c>
      <c r="I105" s="113">
        <f>VLOOKUP(G92,'POINTS SCORE'!$B$39:$AI$78,14,FALSE)</f>
        <v>0</v>
      </c>
      <c r="J105" s="115">
        <v>13</v>
      </c>
      <c r="K105" s="191"/>
      <c r="L105" s="113">
        <f>VLOOKUP(K92,'POINTS SCORE'!$B$10:$AI$39,14,FALSE)</f>
        <v>16</v>
      </c>
      <c r="M105" s="113">
        <f>VLOOKUP(K92,'POINTS SCORE'!$B$39:$AI$78,14,FALSE)</f>
        <v>28</v>
      </c>
      <c r="N105" s="115">
        <v>13</v>
      </c>
      <c r="O105" s="191"/>
      <c r="P105" s="99">
        <f>VLOOKUP(O92,'POINTS SCORE'!$B$10:$AI$39,14,FALSE)</f>
        <v>0</v>
      </c>
      <c r="Q105" s="99">
        <f>VLOOKUP(O92,'POINTS SCORE'!$B$39:$AI$78,14,FALSE)</f>
        <v>0</v>
      </c>
      <c r="R105" s="102">
        <v>13</v>
      </c>
      <c r="S105" s="191"/>
      <c r="T105" s="99">
        <f>VLOOKUP(S92,'POINTS SCORE'!$B$10:$AI$39,14,FALSE)</f>
        <v>0</v>
      </c>
      <c r="U105" s="99">
        <f>VLOOKUP(S92,'POINTS SCORE'!$B$39:$AI$78,14,FALSE)</f>
        <v>0</v>
      </c>
      <c r="V105" s="102">
        <v>13</v>
      </c>
      <c r="W105" s="211"/>
      <c r="X105" s="212">
        <f>VLOOKUP(W92,'POINTS SCORE'!$B$10:$AI$39,14,FALSE)</f>
        <v>0</v>
      </c>
      <c r="Y105" s="103">
        <f>VLOOKUP(W92,'POINTS SCORE'!$B$39:$AI$78,14,FALSE)</f>
        <v>0</v>
      </c>
    </row>
    <row r="106" spans="2:25">
      <c r="B106" s="102">
        <v>14</v>
      </c>
      <c r="C106" s="191"/>
      <c r="D106" s="113">
        <f>VLOOKUP(C92,'POINTS SCORE'!$B$10:$AI$39,15,FALSE)</f>
        <v>0</v>
      </c>
      <c r="E106" s="113">
        <f>VLOOKUP(C92,'POINTS SCORE'!$B$39:$AI$78,15,FALSE)</f>
        <v>0</v>
      </c>
      <c r="F106" s="115">
        <v>14</v>
      </c>
      <c r="H106" s="113">
        <f>VLOOKUP(G92,'POINTS SCORE'!$B$10:$AI$39,15,FALSE)</f>
        <v>0</v>
      </c>
      <c r="I106" s="113">
        <f>VLOOKUP(G92,'POINTS SCORE'!$B$39:$AI$78,15,FALSE)</f>
        <v>0</v>
      </c>
      <c r="J106" s="115">
        <v>14</v>
      </c>
      <c r="K106" s="191"/>
      <c r="L106" s="113">
        <f>VLOOKUP(K92,'POINTS SCORE'!$B$10:$AI$39,15,FALSE)</f>
        <v>0</v>
      </c>
      <c r="M106" s="113">
        <f>VLOOKUP(K92,'POINTS SCORE'!$B$39:$AI$78,15,FALSE)</f>
        <v>0</v>
      </c>
      <c r="N106" s="115">
        <v>14</v>
      </c>
      <c r="O106" s="191"/>
      <c r="P106" s="99">
        <f>VLOOKUP(O92,'POINTS SCORE'!$B$10:$AI$39,15,FALSE)</f>
        <v>0</v>
      </c>
      <c r="Q106" s="99">
        <f>VLOOKUP(O92,'POINTS SCORE'!$B$39:$AI$78,15,FALSE)</f>
        <v>0</v>
      </c>
      <c r="R106" s="102">
        <v>14</v>
      </c>
      <c r="S106" s="191"/>
      <c r="T106" s="99">
        <f>VLOOKUP(S92,'POINTS SCORE'!$B$10:$AI$39,15,FALSE)</f>
        <v>0</v>
      </c>
      <c r="U106" s="99">
        <f>VLOOKUP(S92,'POINTS SCORE'!$B$39:$AI$78,15,FALSE)</f>
        <v>0</v>
      </c>
      <c r="V106" s="102">
        <v>14</v>
      </c>
      <c r="W106" s="211"/>
      <c r="X106" s="212">
        <f>VLOOKUP(W92,'POINTS SCORE'!$B$10:$AI$39,15,FALSE)</f>
        <v>0</v>
      </c>
      <c r="Y106" s="103">
        <f>VLOOKUP(W92,'POINTS SCORE'!$B$39:$AI$78,15,FALSE)</f>
        <v>0</v>
      </c>
    </row>
    <row r="107" spans="2:25">
      <c r="B107" s="102">
        <v>15</v>
      </c>
      <c r="C107" s="191"/>
      <c r="D107" s="113">
        <f>VLOOKUP(C92,'POINTS SCORE'!$B$10:$AI$39,16,FALSE)</f>
        <v>0</v>
      </c>
      <c r="E107" s="113">
        <f>VLOOKUP(C92,'POINTS SCORE'!$B$39:$AI$78,16,FALSE)</f>
        <v>0</v>
      </c>
      <c r="F107" s="115">
        <v>15</v>
      </c>
      <c r="H107" s="113">
        <f>VLOOKUP(G92,'POINTS SCORE'!$B$10:$AI$39,16,FALSE)</f>
        <v>0</v>
      </c>
      <c r="I107" s="113">
        <f>VLOOKUP(G92,'POINTS SCORE'!$B$39:$AI$78,16,FALSE)</f>
        <v>0</v>
      </c>
      <c r="J107" s="115">
        <v>15</v>
      </c>
      <c r="K107" s="191"/>
      <c r="L107" s="113">
        <f>VLOOKUP(K92,'POINTS SCORE'!$B$10:$AI$39,16,FALSE)</f>
        <v>0</v>
      </c>
      <c r="M107" s="113">
        <f>VLOOKUP(K92,'POINTS SCORE'!$B$39:$AI$78,16,FALSE)</f>
        <v>0</v>
      </c>
      <c r="N107" s="115">
        <v>15</v>
      </c>
      <c r="O107" s="191"/>
      <c r="P107" s="99">
        <f>VLOOKUP(O92,'POINTS SCORE'!$B$10:$AI$39,16,FALSE)</f>
        <v>0</v>
      </c>
      <c r="Q107" s="99">
        <f>VLOOKUP(O92,'POINTS SCORE'!$B$39:$AI$78,16,FALSE)</f>
        <v>0</v>
      </c>
      <c r="R107" s="102">
        <v>15</v>
      </c>
      <c r="S107" s="191"/>
      <c r="T107" s="99">
        <f>VLOOKUP(S92,'POINTS SCORE'!$B$10:$AI$39,16,FALSE)</f>
        <v>0</v>
      </c>
      <c r="U107" s="99">
        <f>VLOOKUP(S92,'POINTS SCORE'!$B$39:$AI$78,16,FALSE)</f>
        <v>0</v>
      </c>
      <c r="V107" s="102">
        <v>15</v>
      </c>
      <c r="W107" s="211"/>
      <c r="X107" s="212">
        <f>VLOOKUP(W92,'POINTS SCORE'!$B$10:$AI$39,16,FALSE)</f>
        <v>0</v>
      </c>
      <c r="Y107" s="103">
        <f>VLOOKUP(W92,'POINTS SCORE'!$B$39:$AI$78,16,FALSE)</f>
        <v>0</v>
      </c>
    </row>
    <row r="108" spans="2:25">
      <c r="B108" s="102">
        <v>16</v>
      </c>
      <c r="C108" s="191"/>
      <c r="D108" s="113">
        <f>VLOOKUP(C92,'POINTS SCORE'!$B$10:$AI$39,17,FALSE)</f>
        <v>0</v>
      </c>
      <c r="E108" s="113">
        <f>VLOOKUP(C92,'POINTS SCORE'!$B$39:$AI$78,17,FALSE)</f>
        <v>0</v>
      </c>
      <c r="F108" s="115">
        <v>16</v>
      </c>
      <c r="H108" s="113">
        <f>VLOOKUP(G92,'POINTS SCORE'!$B$10:$AI$39,17,FALSE)</f>
        <v>0</v>
      </c>
      <c r="I108" s="113">
        <f>VLOOKUP(G92,'POINTS SCORE'!$B$39:$AI$78,17,FALSE)</f>
        <v>0</v>
      </c>
      <c r="J108" s="115">
        <v>16</v>
      </c>
      <c r="K108" s="191"/>
      <c r="L108" s="113">
        <f>VLOOKUP(K92,'POINTS SCORE'!$B$10:$AI$39,17,FALSE)</f>
        <v>0</v>
      </c>
      <c r="M108" s="113">
        <f>VLOOKUP(K92,'POINTS SCORE'!$B$39:$AI$78,17,FALSE)</f>
        <v>0</v>
      </c>
      <c r="N108" s="115">
        <v>16</v>
      </c>
      <c r="O108" s="191"/>
      <c r="P108" s="99">
        <f>VLOOKUP(O92,'POINTS SCORE'!$B$10:$AI$39,17,FALSE)</f>
        <v>0</v>
      </c>
      <c r="Q108" s="99">
        <f>VLOOKUP(O92,'POINTS SCORE'!$B$39:$AI$78,17,FALSE)</f>
        <v>0</v>
      </c>
      <c r="R108" s="102">
        <v>16</v>
      </c>
      <c r="S108" s="191"/>
      <c r="T108" s="99">
        <f>VLOOKUP(S92,'POINTS SCORE'!$B$10:$AI$39,17,FALSE)</f>
        <v>0</v>
      </c>
      <c r="U108" s="99">
        <f>VLOOKUP(S92,'POINTS SCORE'!$B$39:$AI$78,17,FALSE)</f>
        <v>0</v>
      </c>
      <c r="V108" s="102">
        <v>16</v>
      </c>
      <c r="W108" s="211"/>
      <c r="X108" s="212">
        <f>VLOOKUP(W92,'POINTS SCORE'!$B$10:$AI$39,17,FALSE)</f>
        <v>0</v>
      </c>
      <c r="Y108" s="103">
        <f>VLOOKUP(W92,'POINTS SCORE'!$B$39:$AI$78,17,FALSE)</f>
        <v>0</v>
      </c>
    </row>
    <row r="109" spans="2:25">
      <c r="B109" s="102">
        <v>17</v>
      </c>
      <c r="C109" s="191"/>
      <c r="D109" s="113">
        <f>VLOOKUP(C92,'POINTS SCORE'!$B$10:$AI$39,18,FALSE)</f>
        <v>0</v>
      </c>
      <c r="E109" s="113">
        <f>VLOOKUP(C92,'POINTS SCORE'!$B$39:$AI$78,18,FALSE)</f>
        <v>0</v>
      </c>
      <c r="F109" s="115">
        <v>17</v>
      </c>
      <c r="H109" s="113">
        <f>VLOOKUP(G92,'POINTS SCORE'!$B$10:$AI$39,18,FALSE)</f>
        <v>0</v>
      </c>
      <c r="I109" s="113">
        <f>VLOOKUP(G92,'POINTS SCORE'!$B$39:$AI$78,18,FALSE)</f>
        <v>0</v>
      </c>
      <c r="J109" s="115">
        <v>17</v>
      </c>
      <c r="K109" s="191"/>
      <c r="L109" s="113">
        <f>VLOOKUP(K92,'POINTS SCORE'!$B$10:$AI$39,18,FALSE)</f>
        <v>0</v>
      </c>
      <c r="M109" s="113">
        <f>VLOOKUP(K92,'POINTS SCORE'!$B$39:$AI$78,18,FALSE)</f>
        <v>0</v>
      </c>
      <c r="N109" s="115">
        <v>17</v>
      </c>
      <c r="O109" s="191"/>
      <c r="P109" s="99">
        <f>VLOOKUP(O92,'POINTS SCORE'!$B$10:$AI$39,18,FALSE)</f>
        <v>0</v>
      </c>
      <c r="Q109" s="99">
        <f>VLOOKUP(O92,'POINTS SCORE'!$B$39:$AI$78,18,FALSE)</f>
        <v>0</v>
      </c>
      <c r="R109" s="102">
        <v>17</v>
      </c>
      <c r="S109" s="191"/>
      <c r="T109" s="99">
        <f>VLOOKUP(S92,'POINTS SCORE'!$B$10:$AI$39,18,FALSE)</f>
        <v>0</v>
      </c>
      <c r="U109" s="99">
        <f>VLOOKUP(S92,'POINTS SCORE'!$B$39:$AI$78,18,FALSE)</f>
        <v>0</v>
      </c>
      <c r="V109" s="102">
        <v>17</v>
      </c>
      <c r="W109" s="211"/>
      <c r="X109" s="212">
        <f>VLOOKUP(W92,'POINTS SCORE'!$B$10:$AI$39,18,FALSE)</f>
        <v>0</v>
      </c>
      <c r="Y109" s="103">
        <f>VLOOKUP(W92,'POINTS SCORE'!$B$39:$AI$78,18,FALSE)</f>
        <v>0</v>
      </c>
    </row>
    <row r="110" spans="2:25">
      <c r="B110" s="102">
        <v>18</v>
      </c>
      <c r="C110" s="191"/>
      <c r="D110" s="113">
        <f>VLOOKUP(C92,'POINTS SCORE'!$B$10:$AI$39,19,FALSE)</f>
        <v>0</v>
      </c>
      <c r="E110" s="113">
        <f>VLOOKUP(C92,'POINTS SCORE'!$B$39:$AI$78,19,FALSE)</f>
        <v>0</v>
      </c>
      <c r="F110" s="115">
        <v>18</v>
      </c>
      <c r="H110" s="113">
        <f>VLOOKUP(G92,'POINTS SCORE'!$B$10:$AI$39,19,FALSE)</f>
        <v>0</v>
      </c>
      <c r="I110" s="113">
        <f>VLOOKUP(G92,'POINTS SCORE'!$B$39:$AI$78,19,FALSE)</f>
        <v>0</v>
      </c>
      <c r="J110" s="115">
        <v>18</v>
      </c>
      <c r="K110" s="191"/>
      <c r="L110" s="113">
        <f>VLOOKUP(K92,'POINTS SCORE'!$B$10:$AI$39,19,FALSE)</f>
        <v>0</v>
      </c>
      <c r="M110" s="113">
        <f>VLOOKUP(K92,'POINTS SCORE'!$B$39:$AI$78,19,FALSE)</f>
        <v>0</v>
      </c>
      <c r="N110" s="115">
        <v>18</v>
      </c>
      <c r="O110" s="191"/>
      <c r="P110" s="99">
        <f>VLOOKUP(O92,'POINTS SCORE'!$B$10:$AI$39,19,FALSE)</f>
        <v>0</v>
      </c>
      <c r="Q110" s="99">
        <f>VLOOKUP(O92,'POINTS SCORE'!$B$39:$AI$78,19,FALSE)</f>
        <v>0</v>
      </c>
      <c r="R110" s="102">
        <v>18</v>
      </c>
      <c r="S110" s="191"/>
      <c r="T110" s="99">
        <f>VLOOKUP(S92,'POINTS SCORE'!$B$10:$AI$39,19,FALSE)</f>
        <v>0</v>
      </c>
      <c r="U110" s="99">
        <f>VLOOKUP(S92,'POINTS SCORE'!$B$39:$AI$78,19,FALSE)</f>
        <v>0</v>
      </c>
      <c r="V110" s="102">
        <v>18</v>
      </c>
      <c r="W110" s="211"/>
      <c r="X110" s="212">
        <f>VLOOKUP(W92,'POINTS SCORE'!$B$10:$AI$39,19,FALSE)</f>
        <v>0</v>
      </c>
      <c r="Y110" s="103">
        <f>VLOOKUP(W92,'POINTS SCORE'!$B$39:$AI$78,19,FALSE)</f>
        <v>0</v>
      </c>
    </row>
    <row r="111" spans="2:25">
      <c r="B111" s="102">
        <v>19</v>
      </c>
      <c r="C111" s="191"/>
      <c r="D111" s="113">
        <f>VLOOKUP(C92,'POINTS SCORE'!$B$10:$AI$39,20,FALSE)</f>
        <v>0</v>
      </c>
      <c r="E111" s="113">
        <f>VLOOKUP(C92,'POINTS SCORE'!$B$39:$AI$78,20,FALSE)</f>
        <v>0</v>
      </c>
      <c r="F111" s="115">
        <v>19</v>
      </c>
      <c r="H111" s="113">
        <f>VLOOKUP(G92,'POINTS SCORE'!$B$10:$AI$39,20,FALSE)</f>
        <v>0</v>
      </c>
      <c r="I111" s="113">
        <f>VLOOKUP(G92,'POINTS SCORE'!$B$39:$AI$78,20,FALSE)</f>
        <v>0</v>
      </c>
      <c r="J111" s="115">
        <v>19</v>
      </c>
      <c r="K111" s="191"/>
      <c r="L111" s="113">
        <f>VLOOKUP(K92,'POINTS SCORE'!$B$10:$AI$39,20,FALSE)</f>
        <v>0</v>
      </c>
      <c r="M111" s="113">
        <f>VLOOKUP(K92,'POINTS SCORE'!$B$39:$AI$78,20,FALSE)</f>
        <v>0</v>
      </c>
      <c r="N111" s="115">
        <v>19</v>
      </c>
      <c r="O111" s="191"/>
      <c r="P111" s="99">
        <f>VLOOKUP(O92,'POINTS SCORE'!$B$10:$AI$39,20,FALSE)</f>
        <v>0</v>
      </c>
      <c r="Q111" s="99">
        <f>VLOOKUP(O92,'POINTS SCORE'!$B$39:$AI$78,20,FALSE)</f>
        <v>0</v>
      </c>
      <c r="R111" s="102">
        <v>19</v>
      </c>
      <c r="S111" s="191"/>
      <c r="T111" s="99">
        <f>VLOOKUP(S92,'POINTS SCORE'!$B$10:$AI$39,20,FALSE)</f>
        <v>0</v>
      </c>
      <c r="U111" s="99">
        <f>VLOOKUP(S92,'POINTS SCORE'!$B$39:$AI$78,20,FALSE)</f>
        <v>0</v>
      </c>
      <c r="V111" s="102">
        <v>19</v>
      </c>
      <c r="W111" s="211"/>
      <c r="X111" s="212">
        <f>VLOOKUP(W92,'POINTS SCORE'!$B$10:$AI$39,20,FALSE)</f>
        <v>0</v>
      </c>
      <c r="Y111" s="103">
        <f>VLOOKUP(W92,'POINTS SCORE'!$B$39:$AI$78,20,FALSE)</f>
        <v>0</v>
      </c>
    </row>
    <row r="112" spans="2:25">
      <c r="B112" s="102">
        <v>20</v>
      </c>
      <c r="C112" s="191"/>
      <c r="D112" s="113">
        <f>VLOOKUP(C92,'POINTS SCORE'!$B$10:$AI$39,21,FALSE)</f>
        <v>0</v>
      </c>
      <c r="E112" s="113">
        <f>VLOOKUP(C92,'POINTS SCORE'!$B$39:$AI$78,21,FALSE)</f>
        <v>0</v>
      </c>
      <c r="F112" s="115">
        <v>20</v>
      </c>
      <c r="H112" s="113">
        <f>VLOOKUP(G92,'POINTS SCORE'!$B$10:$AI$39,21,FALSE)</f>
        <v>0</v>
      </c>
      <c r="I112" s="113">
        <f>VLOOKUP(G92,'POINTS SCORE'!$B$39:$AI$78,21,FALSE)</f>
        <v>0</v>
      </c>
      <c r="J112" s="115">
        <v>20</v>
      </c>
      <c r="K112" s="191"/>
      <c r="L112" s="113">
        <f>VLOOKUP(K92,'POINTS SCORE'!$B$10:$AI$39,21,FALSE)</f>
        <v>0</v>
      </c>
      <c r="M112" s="113">
        <f>VLOOKUP(K92,'POINTS SCORE'!$B$39:$AI$78,21,FALSE)</f>
        <v>0</v>
      </c>
      <c r="N112" s="115">
        <v>20</v>
      </c>
      <c r="O112" s="191"/>
      <c r="P112" s="99">
        <f>VLOOKUP(O92,'POINTS SCORE'!$B$10:$AI$39,21,FALSE)</f>
        <v>0</v>
      </c>
      <c r="Q112" s="99">
        <f>VLOOKUP(O92,'POINTS SCORE'!$B$39:$AI$78,21,FALSE)</f>
        <v>0</v>
      </c>
      <c r="R112" s="102">
        <v>20</v>
      </c>
      <c r="S112" s="191"/>
      <c r="T112" s="99">
        <f>VLOOKUP(S92,'POINTS SCORE'!$B$10:$AI$39,21,FALSE)</f>
        <v>0</v>
      </c>
      <c r="U112" s="99">
        <f>VLOOKUP(S92,'POINTS SCORE'!$B$39:$AI$78,21,FALSE)</f>
        <v>0</v>
      </c>
      <c r="V112" s="102">
        <v>20</v>
      </c>
      <c r="W112" s="211"/>
      <c r="X112" s="212">
        <f>VLOOKUP(W92,'POINTS SCORE'!$B$10:$AI$39,21,FALSE)</f>
        <v>0</v>
      </c>
      <c r="Y112" s="103">
        <f>VLOOKUP(W92,'POINTS SCORE'!$B$39:$AI$78,21,FALSE)</f>
        <v>0</v>
      </c>
    </row>
    <row r="113" spans="2:25">
      <c r="B113" s="102">
        <v>21</v>
      </c>
      <c r="C113" s="191"/>
      <c r="D113" s="113">
        <f>VLOOKUP(C92,'POINTS SCORE'!$B$10:$AI$39,22,FALSE)</f>
        <v>0</v>
      </c>
      <c r="E113" s="113">
        <f>VLOOKUP(C92,'POINTS SCORE'!$B$39:$AI$78,22,FALSE)</f>
        <v>0</v>
      </c>
      <c r="F113" s="115">
        <v>21</v>
      </c>
      <c r="H113" s="113">
        <f>VLOOKUP(G92,'POINTS SCORE'!$B$10:$AI$39,22,FALSE)</f>
        <v>0</v>
      </c>
      <c r="I113" s="113">
        <f>VLOOKUP(G92,'POINTS SCORE'!$B$39:$AI$78,22,FALSE)</f>
        <v>0</v>
      </c>
      <c r="J113" s="115">
        <v>21</v>
      </c>
      <c r="K113" s="191"/>
      <c r="L113" s="113">
        <f>VLOOKUP(K92,'POINTS SCORE'!$B$10:$AI$39,22,FALSE)</f>
        <v>0</v>
      </c>
      <c r="M113" s="113">
        <f>VLOOKUP(K92,'POINTS SCORE'!$B$39:$AI$78,22,FALSE)</f>
        <v>0</v>
      </c>
      <c r="N113" s="115">
        <v>21</v>
      </c>
      <c r="O113" s="191"/>
      <c r="P113" s="99">
        <f>VLOOKUP(O92,'POINTS SCORE'!$B$10:$AI$39,22,FALSE)</f>
        <v>0</v>
      </c>
      <c r="Q113" s="99">
        <f>VLOOKUP(O92,'POINTS SCORE'!$B$39:$AI$78,22,FALSE)</f>
        <v>0</v>
      </c>
      <c r="R113" s="102">
        <v>21</v>
      </c>
      <c r="S113" s="191"/>
      <c r="T113" s="99">
        <f>VLOOKUP(S92,'POINTS SCORE'!$B$10:$AI$39,22,FALSE)</f>
        <v>0</v>
      </c>
      <c r="U113" s="99">
        <f>VLOOKUP(S92,'POINTS SCORE'!$B$39:$AI$78,22,FALSE)</f>
        <v>0</v>
      </c>
      <c r="V113" s="102">
        <v>21</v>
      </c>
      <c r="W113" s="211"/>
      <c r="X113" s="212">
        <f>VLOOKUP(W92,'POINTS SCORE'!$B$10:$AI$39,22,FALSE)</f>
        <v>0</v>
      </c>
      <c r="Y113" s="103">
        <f>VLOOKUP(W92,'POINTS SCORE'!$B$39:$AI$78,22,FALSE)</f>
        <v>0</v>
      </c>
    </row>
    <row r="114" spans="2:25">
      <c r="B114" s="102">
        <v>22</v>
      </c>
      <c r="C114" s="191"/>
      <c r="D114" s="113">
        <f>VLOOKUP(C92,'POINTS SCORE'!$B$10:$AI$39,23,FALSE)</f>
        <v>0</v>
      </c>
      <c r="E114" s="113">
        <f>VLOOKUP(C92,'POINTS SCORE'!$B$39:$AI$78,23,FALSE)</f>
        <v>0</v>
      </c>
      <c r="F114" s="115">
        <v>22</v>
      </c>
      <c r="H114" s="113">
        <f>VLOOKUP(G92,'POINTS SCORE'!$B$10:$AI$39,23,FALSE)</f>
        <v>0</v>
      </c>
      <c r="I114" s="113">
        <f>VLOOKUP(G92,'POINTS SCORE'!$B$39:$AI$78,23,FALSE)</f>
        <v>0</v>
      </c>
      <c r="J114" s="115">
        <v>22</v>
      </c>
      <c r="K114" s="191"/>
      <c r="L114" s="113">
        <f>VLOOKUP(K92,'POINTS SCORE'!$B$10:$AI$39,23,FALSE)</f>
        <v>0</v>
      </c>
      <c r="M114" s="113">
        <f>VLOOKUP(K92,'POINTS SCORE'!$B$39:$AI$78,23,FALSE)</f>
        <v>0</v>
      </c>
      <c r="N114" s="115">
        <v>22</v>
      </c>
      <c r="O114" s="191"/>
      <c r="P114" s="99">
        <f>VLOOKUP(O92,'POINTS SCORE'!$B$10:$AI$39,23,FALSE)</f>
        <v>0</v>
      </c>
      <c r="Q114" s="99">
        <f>VLOOKUP(O92,'POINTS SCORE'!$B$39:$AI$78,23,FALSE)</f>
        <v>0</v>
      </c>
      <c r="R114" s="102">
        <v>22</v>
      </c>
      <c r="S114" s="191"/>
      <c r="T114" s="99">
        <f>VLOOKUP(S92,'POINTS SCORE'!$B$10:$AI$39,23,FALSE)</f>
        <v>0</v>
      </c>
      <c r="U114" s="99">
        <f>VLOOKUP(S92,'POINTS SCORE'!$B$39:$AI$78,23,FALSE)</f>
        <v>0</v>
      </c>
      <c r="V114" s="102">
        <v>22</v>
      </c>
      <c r="W114" s="211"/>
      <c r="X114" s="212">
        <f>VLOOKUP(W92,'POINTS SCORE'!$B$10:$AI$39,23,FALSE)</f>
        <v>0</v>
      </c>
      <c r="Y114" s="103">
        <f>VLOOKUP(W92,'POINTS SCORE'!$B$39:$AI$78,23,FALSE)</f>
        <v>0</v>
      </c>
    </row>
    <row r="115" spans="2:25">
      <c r="B115" s="102">
        <v>23</v>
      </c>
      <c r="C115" s="191"/>
      <c r="D115" s="113">
        <f>VLOOKUP(C92,'POINTS SCORE'!$B$10:$AI$39,24,FALSE)</f>
        <v>0</v>
      </c>
      <c r="E115" s="113">
        <f>VLOOKUP(C92,'POINTS SCORE'!$B$39:$AI$78,24,FALSE)</f>
        <v>0</v>
      </c>
      <c r="F115" s="115">
        <v>23</v>
      </c>
      <c r="H115" s="113">
        <f>VLOOKUP(G92,'POINTS SCORE'!$B$10:$AI$39,24,FALSE)</f>
        <v>0</v>
      </c>
      <c r="I115" s="113">
        <f>VLOOKUP(G92,'POINTS SCORE'!$B$39:$AI$78,24,FALSE)</f>
        <v>0</v>
      </c>
      <c r="J115" s="115">
        <v>23</v>
      </c>
      <c r="K115" s="191"/>
      <c r="L115" s="113">
        <f>VLOOKUP(K92,'POINTS SCORE'!$B$10:$AI$39,24,FALSE)</f>
        <v>0</v>
      </c>
      <c r="M115" s="113">
        <f>VLOOKUP(K92,'POINTS SCORE'!$B$39:$AI$78,24,FALSE)</f>
        <v>0</v>
      </c>
      <c r="N115" s="115">
        <v>23</v>
      </c>
      <c r="O115" s="191"/>
      <c r="P115" s="99">
        <f>VLOOKUP(O92,'POINTS SCORE'!$B$10:$AI$39,24,FALSE)</f>
        <v>0</v>
      </c>
      <c r="Q115" s="99">
        <f>VLOOKUP(O92,'POINTS SCORE'!$B$39:$AI$78,24,FALSE)</f>
        <v>0</v>
      </c>
      <c r="R115" s="102">
        <v>23</v>
      </c>
      <c r="S115" s="191"/>
      <c r="T115" s="99">
        <f>VLOOKUP(S92,'POINTS SCORE'!$B$10:$AI$39,24,FALSE)</f>
        <v>0</v>
      </c>
      <c r="U115" s="99">
        <f>VLOOKUP(S92,'POINTS SCORE'!$B$39:$AI$78,24,FALSE)</f>
        <v>0</v>
      </c>
      <c r="V115" s="102">
        <v>23</v>
      </c>
      <c r="W115" s="211"/>
      <c r="X115" s="212">
        <f>VLOOKUP(W92,'POINTS SCORE'!$B$10:$AI$39,24,FALSE)</f>
        <v>0</v>
      </c>
      <c r="Y115" s="103">
        <f>VLOOKUP(W92,'POINTS SCORE'!$B$39:$AI$78,24,FALSE)</f>
        <v>0</v>
      </c>
    </row>
    <row r="116" spans="2:25">
      <c r="B116" s="102">
        <v>24</v>
      </c>
      <c r="C116" s="191"/>
      <c r="D116" s="113">
        <f>VLOOKUP(C92,'POINTS SCORE'!$B$10:$AI$39,25,FALSE)</f>
        <v>0</v>
      </c>
      <c r="E116" s="113">
        <f>VLOOKUP(C92,'POINTS SCORE'!$B$39:$AI$78,25,FALSE)</f>
        <v>0</v>
      </c>
      <c r="F116" s="115">
        <v>24</v>
      </c>
      <c r="H116" s="113">
        <f>VLOOKUP(G92,'POINTS SCORE'!$B$10:$AI$39,25,FALSE)</f>
        <v>0</v>
      </c>
      <c r="I116" s="113">
        <f>VLOOKUP(G92,'POINTS SCORE'!$B$39:$AI$78,25,FALSE)</f>
        <v>0</v>
      </c>
      <c r="J116" s="115">
        <v>24</v>
      </c>
      <c r="K116" s="191"/>
      <c r="L116" s="113">
        <f>VLOOKUP(K92,'POINTS SCORE'!$B$10:$AI$39,25,FALSE)</f>
        <v>0</v>
      </c>
      <c r="M116" s="113">
        <f>VLOOKUP(K92,'POINTS SCORE'!$B$39:$AI$78,25,FALSE)</f>
        <v>0</v>
      </c>
      <c r="N116" s="115">
        <v>24</v>
      </c>
      <c r="O116" s="191"/>
      <c r="P116" s="99">
        <f>VLOOKUP(O92,'POINTS SCORE'!$B$10:$AI$39,25,FALSE)</f>
        <v>0</v>
      </c>
      <c r="Q116" s="99">
        <f>VLOOKUP(O92,'POINTS SCORE'!$B$39:$AI$78,25,FALSE)</f>
        <v>0</v>
      </c>
      <c r="R116" s="102">
        <v>24</v>
      </c>
      <c r="S116" s="191"/>
      <c r="T116" s="99">
        <f>VLOOKUP(S92,'POINTS SCORE'!$B$10:$AI$39,25,FALSE)</f>
        <v>0</v>
      </c>
      <c r="U116" s="99">
        <f>VLOOKUP(S92,'POINTS SCORE'!$B$39:$AI$78,25,FALSE)</f>
        <v>0</v>
      </c>
      <c r="V116" s="102">
        <v>24</v>
      </c>
      <c r="W116" s="211"/>
      <c r="X116" s="212">
        <f>VLOOKUP(W92,'POINTS SCORE'!$B$10:$AI$39,25,FALSE)</f>
        <v>0</v>
      </c>
      <c r="Y116" s="103">
        <f>VLOOKUP(W92,'POINTS SCORE'!$B$39:$AI$78,25,FALSE)</f>
        <v>0</v>
      </c>
    </row>
    <row r="117" spans="2:25">
      <c r="B117" s="102">
        <v>25</v>
      </c>
      <c r="C117" s="191"/>
      <c r="D117" s="113">
        <f>VLOOKUP(C92,'POINTS SCORE'!$B$10:$AI$39,26,FALSE)</f>
        <v>0</v>
      </c>
      <c r="E117" s="113">
        <f>VLOOKUP(C92,'POINTS SCORE'!$B$39:$AI$78,26,FALSE)</f>
        <v>0</v>
      </c>
      <c r="F117" s="115">
        <v>25</v>
      </c>
      <c r="H117" s="113">
        <f>VLOOKUP(G92,'POINTS SCORE'!$B$10:$AI$39,26,FALSE)</f>
        <v>0</v>
      </c>
      <c r="I117" s="113">
        <f>VLOOKUP(G92,'POINTS SCORE'!$B$39:$AI$78,26,FALSE)</f>
        <v>0</v>
      </c>
      <c r="J117" s="115">
        <v>25</v>
      </c>
      <c r="K117" s="191"/>
      <c r="L117" s="113">
        <f>VLOOKUP(K92,'POINTS SCORE'!$B$10:$AI$39,26,FALSE)</f>
        <v>0</v>
      </c>
      <c r="M117" s="113">
        <f>VLOOKUP(K92,'POINTS SCORE'!$B$39:$AI$78,26,FALSE)</f>
        <v>0</v>
      </c>
      <c r="N117" s="115">
        <v>25</v>
      </c>
      <c r="O117" s="191"/>
      <c r="P117" s="99">
        <f>VLOOKUP(O92,'POINTS SCORE'!$B$10:$AI$39,26,FALSE)</f>
        <v>0</v>
      </c>
      <c r="Q117" s="99">
        <f>VLOOKUP(O92,'POINTS SCORE'!$B$39:$AI$78,26,FALSE)</f>
        <v>0</v>
      </c>
      <c r="R117" s="102">
        <v>25</v>
      </c>
      <c r="S117" s="191"/>
      <c r="T117" s="99">
        <f>VLOOKUP(S92,'POINTS SCORE'!$B$10:$AI$39,26,FALSE)</f>
        <v>0</v>
      </c>
      <c r="U117" s="99">
        <f>VLOOKUP(S92,'POINTS SCORE'!$B$39:$AI$78,26,FALSE)</f>
        <v>0</v>
      </c>
      <c r="V117" s="102">
        <v>25</v>
      </c>
      <c r="W117" s="211"/>
      <c r="X117" s="212">
        <f>VLOOKUP(W92,'POINTS SCORE'!$B$10:$AI$39,26,FALSE)</f>
        <v>0</v>
      </c>
      <c r="Y117" s="103">
        <f>VLOOKUP(W92,'POINTS SCORE'!$B$39:$AI$78,26,FALSE)</f>
        <v>0</v>
      </c>
    </row>
    <row r="118" spans="2:25">
      <c r="B118" s="102">
        <v>26</v>
      </c>
      <c r="C118" s="191"/>
      <c r="D118" s="113">
        <f>VLOOKUP(C92,'POINTS SCORE'!$B$10:$AI$39,27,FALSE)</f>
        <v>0</v>
      </c>
      <c r="E118" s="113">
        <f>VLOOKUP(C92,'POINTS SCORE'!$B$39:$AI$78,27,FALSE)</f>
        <v>0</v>
      </c>
      <c r="F118" s="115">
        <v>26</v>
      </c>
      <c r="H118" s="113">
        <f>VLOOKUP(G92,'POINTS SCORE'!$B$10:$AI$39,27,FALSE)</f>
        <v>0</v>
      </c>
      <c r="I118" s="113">
        <f>VLOOKUP(G92,'POINTS SCORE'!$B$39:$AI$78,27,FALSE)</f>
        <v>0</v>
      </c>
      <c r="J118" s="115">
        <v>26</v>
      </c>
      <c r="K118" s="191"/>
      <c r="L118" s="113">
        <f>VLOOKUP(K92,'POINTS SCORE'!$B$10:$AI$39,27,FALSE)</f>
        <v>0</v>
      </c>
      <c r="M118" s="113">
        <f>VLOOKUP(K92,'POINTS SCORE'!$B$39:$AI$78,27,FALSE)</f>
        <v>0</v>
      </c>
      <c r="N118" s="115">
        <v>26</v>
      </c>
      <c r="O118" s="191"/>
      <c r="P118" s="99">
        <f>VLOOKUP(O92,'POINTS SCORE'!$B$10:$AI$39,27,FALSE)</f>
        <v>0</v>
      </c>
      <c r="Q118" s="99">
        <f>VLOOKUP(O92,'POINTS SCORE'!$B$39:$AI$78,27,FALSE)</f>
        <v>0</v>
      </c>
      <c r="R118" s="102">
        <v>26</v>
      </c>
      <c r="S118" s="191"/>
      <c r="T118" s="99">
        <f>VLOOKUP(S92,'POINTS SCORE'!$B$10:$AI$39,27,FALSE)</f>
        <v>0</v>
      </c>
      <c r="U118" s="99">
        <f>VLOOKUP(S92,'POINTS SCORE'!$B$39:$AI$78,27,FALSE)</f>
        <v>0</v>
      </c>
      <c r="V118" s="102">
        <v>26</v>
      </c>
      <c r="W118" s="211"/>
      <c r="X118" s="212">
        <f>VLOOKUP(W92,'POINTS SCORE'!$B$10:$AI$39,27,FALSE)</f>
        <v>0</v>
      </c>
      <c r="Y118" s="103">
        <f>VLOOKUP(W92,'POINTS SCORE'!$B$39:$AI$78,27,FALSE)</f>
        <v>0</v>
      </c>
    </row>
    <row r="119" spans="2:25">
      <c r="B119" s="102">
        <v>27</v>
      </c>
      <c r="C119" s="191"/>
      <c r="D119" s="113">
        <f>VLOOKUP(C92,'POINTS SCORE'!$B$10:$AI$39,28,FALSE)</f>
        <v>0</v>
      </c>
      <c r="E119" s="113">
        <f>VLOOKUP(C92,'POINTS SCORE'!$B$39:$AI$78,28,FALSE)</f>
        <v>0</v>
      </c>
      <c r="F119" s="115">
        <v>27</v>
      </c>
      <c r="H119" s="113">
        <f>VLOOKUP(G92,'POINTS SCORE'!$B$10:$AI$39,28,FALSE)</f>
        <v>0</v>
      </c>
      <c r="I119" s="113">
        <f>VLOOKUP(G92,'POINTS SCORE'!$B$39:$AI$78,28,FALSE)</f>
        <v>0</v>
      </c>
      <c r="J119" s="115">
        <v>27</v>
      </c>
      <c r="K119" s="191"/>
      <c r="L119" s="113">
        <f>VLOOKUP(K92,'POINTS SCORE'!$B$10:$AI$39,28,FALSE)</f>
        <v>0</v>
      </c>
      <c r="M119" s="113">
        <f>VLOOKUP(K92,'POINTS SCORE'!$B$39:$AI$78,28,FALSE)</f>
        <v>0</v>
      </c>
      <c r="N119" s="115">
        <v>27</v>
      </c>
      <c r="O119" s="191"/>
      <c r="P119" s="99">
        <f>VLOOKUP(O92,'POINTS SCORE'!$B$10:$AI$39,28,FALSE)</f>
        <v>0</v>
      </c>
      <c r="Q119" s="99">
        <f>VLOOKUP(O92,'POINTS SCORE'!$B$39:$AI$78,28,FALSE)</f>
        <v>0</v>
      </c>
      <c r="R119" s="102">
        <v>27</v>
      </c>
      <c r="S119" s="191"/>
      <c r="T119" s="99">
        <f>VLOOKUP(S92,'POINTS SCORE'!$B$10:$AI$39,28,FALSE)</f>
        <v>0</v>
      </c>
      <c r="U119" s="99">
        <f>VLOOKUP(S92,'POINTS SCORE'!$B$39:$AI$78,28,FALSE)</f>
        <v>0</v>
      </c>
      <c r="V119" s="102">
        <v>27</v>
      </c>
      <c r="W119" s="211"/>
      <c r="X119" s="212">
        <f>VLOOKUP(W92,'POINTS SCORE'!$B$10:$AI$39,28,FALSE)</f>
        <v>0</v>
      </c>
      <c r="Y119" s="103">
        <f>VLOOKUP(W92,'POINTS SCORE'!$B$39:$AI$78,28,FALSE)</f>
        <v>0</v>
      </c>
    </row>
    <row r="120" spans="2:25">
      <c r="B120" s="102">
        <v>28</v>
      </c>
      <c r="C120" s="191"/>
      <c r="D120" s="113">
        <f>VLOOKUP(C92,'POINTS SCORE'!$B$10:$AI$39,29,FALSE)</f>
        <v>0</v>
      </c>
      <c r="E120" s="113">
        <f>VLOOKUP(C92,'POINTS SCORE'!$B$39:$AI$78,29,FALSE)</f>
        <v>0</v>
      </c>
      <c r="F120" s="115">
        <v>28</v>
      </c>
      <c r="H120" s="113">
        <f>VLOOKUP(G92,'POINTS SCORE'!$B$10:$AI$39,29,FALSE)</f>
        <v>0</v>
      </c>
      <c r="I120" s="113">
        <f>VLOOKUP(G92,'POINTS SCORE'!$B$39:$AI$78,29,FALSE)</f>
        <v>0</v>
      </c>
      <c r="J120" s="115">
        <v>28</v>
      </c>
      <c r="K120" s="191"/>
      <c r="L120" s="113">
        <f>VLOOKUP(K92,'POINTS SCORE'!$B$10:$AI$39,29,FALSE)</f>
        <v>0</v>
      </c>
      <c r="M120" s="113">
        <f>VLOOKUP(K92,'POINTS SCORE'!$B$39:$AI$78,29,FALSE)</f>
        <v>0</v>
      </c>
      <c r="N120" s="115">
        <v>28</v>
      </c>
      <c r="O120" s="191"/>
      <c r="P120" s="99">
        <f>VLOOKUP(O92,'POINTS SCORE'!$B$10:$AI$39,29,FALSE)</f>
        <v>0</v>
      </c>
      <c r="Q120" s="99">
        <f>VLOOKUP(O92,'POINTS SCORE'!$B$39:$AI$78,29,FALSE)</f>
        <v>0</v>
      </c>
      <c r="R120" s="102">
        <v>28</v>
      </c>
      <c r="S120" s="191"/>
      <c r="T120" s="99">
        <f>VLOOKUP(S92,'POINTS SCORE'!$B$10:$AI$39,29,FALSE)</f>
        <v>0</v>
      </c>
      <c r="U120" s="99">
        <f>VLOOKUP(S92,'POINTS SCORE'!$B$39:$AI$78,29,FALSE)</f>
        <v>0</v>
      </c>
      <c r="V120" s="102">
        <v>28</v>
      </c>
      <c r="W120" s="211"/>
      <c r="X120" s="212">
        <f>VLOOKUP(W92,'POINTS SCORE'!$B$10:$AI$39,29,FALSE)</f>
        <v>0</v>
      </c>
      <c r="Y120" s="103">
        <f>VLOOKUP(W92,'POINTS SCORE'!$B$39:$AI$78,29,FALSE)</f>
        <v>0</v>
      </c>
    </row>
    <row r="121" spans="2:25">
      <c r="B121" s="102">
        <v>29</v>
      </c>
      <c r="C121" s="191"/>
      <c r="D121" s="113">
        <f>VLOOKUP(C92,'POINTS SCORE'!$B$10:$AI$39,30,FALSE)</f>
        <v>0</v>
      </c>
      <c r="E121" s="113">
        <f>VLOOKUP(C92,'POINTS SCORE'!$B$39:$AI$78,30,FALSE)</f>
        <v>0</v>
      </c>
      <c r="F121" s="115">
        <v>29</v>
      </c>
      <c r="H121" s="113">
        <f>VLOOKUP(G92,'POINTS SCORE'!$B$10:$AI$39,30,FALSE)</f>
        <v>0</v>
      </c>
      <c r="I121" s="113">
        <f>VLOOKUP(G92,'POINTS SCORE'!$B$39:$AI$78,30,FALSE)</f>
        <v>0</v>
      </c>
      <c r="J121" s="115">
        <v>29</v>
      </c>
      <c r="K121" s="191"/>
      <c r="L121" s="113">
        <f>VLOOKUP(K92,'POINTS SCORE'!$B$10:$AI$39,30,FALSE)</f>
        <v>0</v>
      </c>
      <c r="M121" s="113">
        <f>VLOOKUP(K92,'POINTS SCORE'!$B$39:$AI$78,30,FALSE)</f>
        <v>0</v>
      </c>
      <c r="N121" s="115">
        <v>29</v>
      </c>
      <c r="O121" s="191"/>
      <c r="P121" s="99">
        <f>VLOOKUP(O92,'POINTS SCORE'!$B$10:$AI$39,30,FALSE)</f>
        <v>0</v>
      </c>
      <c r="Q121" s="99">
        <f>VLOOKUP(O92,'POINTS SCORE'!$B$39:$AI$78,30,FALSE)</f>
        <v>0</v>
      </c>
      <c r="R121" s="102">
        <v>29</v>
      </c>
      <c r="S121" s="191"/>
      <c r="T121" s="99">
        <f>VLOOKUP(S92,'POINTS SCORE'!$B$10:$AI$39,30,FALSE)</f>
        <v>0</v>
      </c>
      <c r="U121" s="99">
        <f>VLOOKUP(S92,'POINTS SCORE'!$B$39:$AI$78,30,FALSE)</f>
        <v>0</v>
      </c>
      <c r="V121" s="102">
        <v>29</v>
      </c>
      <c r="W121" s="211"/>
      <c r="X121" s="212">
        <f>VLOOKUP(W92,'POINTS SCORE'!$B$10:$AI$39,30,FALSE)</f>
        <v>0</v>
      </c>
      <c r="Y121" s="103">
        <f>VLOOKUP(W92,'POINTS SCORE'!$B$39:$AI$78,30,FALSE)</f>
        <v>0</v>
      </c>
    </row>
    <row r="122" spans="2:25">
      <c r="B122" s="102">
        <v>30</v>
      </c>
      <c r="C122" s="191"/>
      <c r="D122" s="113">
        <f>VLOOKUP(C92,'POINTS SCORE'!$B$10:$AI$39,31,FALSE)</f>
        <v>0</v>
      </c>
      <c r="E122" s="113">
        <f>VLOOKUP(C92,'POINTS SCORE'!$B$39:$AI$78,31,FALSE)</f>
        <v>0</v>
      </c>
      <c r="F122" s="115">
        <v>30</v>
      </c>
      <c r="H122" s="113">
        <f>VLOOKUP(G92,'POINTS SCORE'!$B$10:$AI$39,31,FALSE)</f>
        <v>0</v>
      </c>
      <c r="I122" s="113">
        <f>VLOOKUP(G92,'POINTS SCORE'!$B$39:$AI$78,31,FALSE)</f>
        <v>0</v>
      </c>
      <c r="J122" s="115">
        <v>30</v>
      </c>
      <c r="K122" s="191"/>
      <c r="L122" s="113">
        <f>VLOOKUP(K92,'POINTS SCORE'!$B$10:$AI$39,31,FALSE)</f>
        <v>0</v>
      </c>
      <c r="M122" s="113">
        <f>VLOOKUP(K92,'POINTS SCORE'!$B$39:$AI$78,31,FALSE)</f>
        <v>0</v>
      </c>
      <c r="N122" s="115">
        <v>30</v>
      </c>
      <c r="O122" s="191"/>
      <c r="P122" s="99">
        <f>VLOOKUP(O92,'POINTS SCORE'!$B$10:$AI$39,31,FALSE)</f>
        <v>0</v>
      </c>
      <c r="Q122" s="99">
        <f>VLOOKUP(O92,'POINTS SCORE'!$B$39:$AI$78,31,FALSE)</f>
        <v>0</v>
      </c>
      <c r="R122" s="102">
        <v>30</v>
      </c>
      <c r="S122" s="191"/>
      <c r="T122" s="99">
        <f>VLOOKUP(S92,'POINTS SCORE'!$B$10:$AI$39,31,FALSE)</f>
        <v>0</v>
      </c>
      <c r="U122" s="99">
        <f>VLOOKUP(S92,'POINTS SCORE'!$B$39:$AI$78,31,FALSE)</f>
        <v>0</v>
      </c>
      <c r="V122" s="102">
        <v>30</v>
      </c>
      <c r="W122" s="211"/>
      <c r="X122" s="212">
        <f>VLOOKUP(W92,'POINTS SCORE'!$B$10:$AI$39,31,FALSE)</f>
        <v>0</v>
      </c>
      <c r="Y122" s="103">
        <f>VLOOKUP(W92,'POINTS SCORE'!$B$39:$AI$78,31,FALSE)</f>
        <v>0</v>
      </c>
    </row>
    <row r="123" spans="2:25">
      <c r="B123" s="102" t="s">
        <v>149</v>
      </c>
      <c r="C123" s="191" t="s">
        <v>123</v>
      </c>
      <c r="D123" s="113">
        <f>VLOOKUP(C92,'POINTS SCORE'!$B$10:$AI$39,32,FALSE)</f>
        <v>14</v>
      </c>
      <c r="E123" s="113">
        <f>VLOOKUP(C92,'POINTS SCORE'!$B$39:$AI$78,32,FALSE)</f>
        <v>14</v>
      </c>
      <c r="F123" s="115" t="s">
        <v>149</v>
      </c>
      <c r="G123" s="113" t="s">
        <v>148</v>
      </c>
      <c r="H123" s="113">
        <f>VLOOKUP(G92,'POINTS SCORE'!$B$10:$AI$39,32,FALSE)</f>
        <v>14</v>
      </c>
      <c r="I123" s="113">
        <f>VLOOKUP(G92,'POINTS SCORE'!$B$39:$AI$78,32,FALSE)</f>
        <v>14</v>
      </c>
      <c r="J123" s="115" t="s">
        <v>149</v>
      </c>
      <c r="K123" s="191" t="s">
        <v>158</v>
      </c>
      <c r="L123" s="113">
        <f>VLOOKUP(K92,'POINTS SCORE'!$B$10:$AI$39,32,FALSE)</f>
        <v>14</v>
      </c>
      <c r="M123" s="113">
        <f>VLOOKUP(K92,'POINTS SCORE'!$B$39:$AI$78,32,FALSE)</f>
        <v>14</v>
      </c>
      <c r="N123" s="115" t="s">
        <v>149</v>
      </c>
      <c r="O123" s="191" t="s">
        <v>120</v>
      </c>
      <c r="P123" s="99">
        <f>VLOOKUP(O92,'POINTS SCORE'!$B$10:$AI$39,32,FALSE)</f>
        <v>14</v>
      </c>
      <c r="Q123" s="99">
        <f>VLOOKUP(O92,'POINTS SCORE'!$B$39:$AI$78,32,FALSE)</f>
        <v>14</v>
      </c>
      <c r="R123" s="102" t="s">
        <v>149</v>
      </c>
      <c r="S123" s="205"/>
      <c r="T123" s="99">
        <f>VLOOKUP(S92,'POINTS SCORE'!$B$10:$AI$39,32,FALSE)</f>
        <v>14</v>
      </c>
      <c r="U123" s="99">
        <f>VLOOKUP(S92,'POINTS SCORE'!$B$39:$AI$78,32,FALSE)</f>
        <v>14</v>
      </c>
      <c r="V123" s="102" t="s">
        <v>149</v>
      </c>
      <c r="W123" s="211"/>
      <c r="X123" s="212">
        <f>VLOOKUP(W92,'POINTS SCORE'!$B$10:$AI$39,32,FALSE)</f>
        <v>14</v>
      </c>
      <c r="Y123" s="103">
        <f>VLOOKUP(W92,'POINTS SCORE'!$B$39:$AI$78,32,FALSE)</f>
        <v>14</v>
      </c>
    </row>
    <row r="124" spans="2:25">
      <c r="B124" s="102" t="s">
        <v>149</v>
      </c>
      <c r="C124" s="191"/>
      <c r="D124" s="113">
        <f>VLOOKUP(C92,'POINTS SCORE'!$B$10:$AI$39,32,FALSE)</f>
        <v>14</v>
      </c>
      <c r="E124" s="113">
        <f>VLOOKUP(C92,'POINTS SCORE'!$B$39:$AI$78,32,FALSE)</f>
        <v>14</v>
      </c>
      <c r="F124" s="115" t="s">
        <v>149</v>
      </c>
      <c r="H124" s="113">
        <f>VLOOKUP(G92,'POINTS SCORE'!$B$10:$AI$39,32,FALSE)</f>
        <v>14</v>
      </c>
      <c r="I124" s="113">
        <f>VLOOKUP(G92,'POINTS SCORE'!$B$39:$AI$78,32,FALSE)</f>
        <v>14</v>
      </c>
      <c r="J124" s="115" t="s">
        <v>149</v>
      </c>
      <c r="K124" s="191" t="s">
        <v>919</v>
      </c>
      <c r="L124" s="113">
        <f>VLOOKUP(K92,'POINTS SCORE'!$B$10:$AI$39,32,FALSE)</f>
        <v>14</v>
      </c>
      <c r="M124" s="113">
        <f>VLOOKUP(K92,'POINTS SCORE'!$B$39:$AI$78,32,FALSE)</f>
        <v>14</v>
      </c>
      <c r="N124" s="115" t="s">
        <v>149</v>
      </c>
      <c r="O124" s="191"/>
      <c r="P124" s="99">
        <f>VLOOKUP(O92,'POINTS SCORE'!$B$10:$AI$39,32,FALSE)</f>
        <v>14</v>
      </c>
      <c r="Q124" s="99">
        <f>VLOOKUP(O92,'POINTS SCORE'!$B$39:$AI$78,32,FALSE)</f>
        <v>14</v>
      </c>
      <c r="R124" s="102" t="s">
        <v>149</v>
      </c>
      <c r="S124" s="191"/>
      <c r="T124" s="99">
        <f>VLOOKUP(S92,'POINTS SCORE'!$B$10:$AI$39,32,FALSE)</f>
        <v>14</v>
      </c>
      <c r="U124" s="99">
        <f>VLOOKUP(S92,'POINTS SCORE'!$B$39:$AI$78,32,FALSE)</f>
        <v>14</v>
      </c>
      <c r="V124" s="102" t="s">
        <v>149</v>
      </c>
      <c r="W124" s="211"/>
      <c r="X124" s="212">
        <f>VLOOKUP(W92,'POINTS SCORE'!$B$10:$AI$39,32,FALSE)</f>
        <v>14</v>
      </c>
      <c r="Y124" s="103">
        <f>VLOOKUP(W92,'POINTS SCORE'!$B$39:$AI$78,32,FALSE)</f>
        <v>14</v>
      </c>
    </row>
    <row r="125" spans="2:25">
      <c r="B125" s="102" t="s">
        <v>149</v>
      </c>
      <c r="C125" s="191"/>
      <c r="D125" s="113">
        <f>VLOOKUP(C92,'POINTS SCORE'!$B$10:$AI$39,32,FALSE)</f>
        <v>14</v>
      </c>
      <c r="E125" s="113">
        <f>VLOOKUP(C92,'POINTS SCORE'!$B$39:$AI$78,32,FALSE)</f>
        <v>14</v>
      </c>
      <c r="F125" s="115" t="s">
        <v>149</v>
      </c>
      <c r="H125" s="113">
        <f>VLOOKUP(G92,'POINTS SCORE'!$B$10:$AI$39,32,FALSE)</f>
        <v>14</v>
      </c>
      <c r="I125" s="113">
        <f>VLOOKUP(G92,'POINTS SCORE'!$B$39:$AI$78,32,FALSE)</f>
        <v>14</v>
      </c>
      <c r="J125" s="115" t="s">
        <v>149</v>
      </c>
      <c r="K125" s="191" t="s">
        <v>122</v>
      </c>
      <c r="L125" s="113">
        <f>VLOOKUP(K92,'POINTS SCORE'!$B$10:$AI$39,32,FALSE)</f>
        <v>14</v>
      </c>
      <c r="M125" s="113">
        <f>VLOOKUP(K92,'POINTS SCORE'!$B$39:$AI$78,32,FALSE)</f>
        <v>14</v>
      </c>
      <c r="N125" s="115" t="s">
        <v>149</v>
      </c>
      <c r="O125" s="191"/>
      <c r="P125" s="99">
        <f>VLOOKUP(O92,'POINTS SCORE'!$B$10:$AI$39,32,FALSE)</f>
        <v>14</v>
      </c>
      <c r="Q125" s="99">
        <f>VLOOKUP(O92,'POINTS SCORE'!$B$39:$AI$78,32,FALSE)</f>
        <v>14</v>
      </c>
      <c r="R125" s="102" t="s">
        <v>149</v>
      </c>
      <c r="S125" s="191"/>
      <c r="T125" s="99">
        <f>VLOOKUP(S92,'POINTS SCORE'!$B$10:$AI$39,32,FALSE)</f>
        <v>14</v>
      </c>
      <c r="U125" s="99">
        <f>VLOOKUP(S92,'POINTS SCORE'!$B$39:$AI$78,32,FALSE)</f>
        <v>14</v>
      </c>
      <c r="V125" s="102" t="s">
        <v>149</v>
      </c>
      <c r="W125" s="211"/>
      <c r="X125" s="212">
        <f>VLOOKUP(W92,'POINTS SCORE'!$B$10:$AI$39,32,FALSE)</f>
        <v>14</v>
      </c>
      <c r="Y125" s="103">
        <f>VLOOKUP(W92,'POINTS SCORE'!$B$39:$AI$78,32,FALSE)</f>
        <v>14</v>
      </c>
    </row>
    <row r="126" spans="2:25">
      <c r="B126" s="102" t="s">
        <v>149</v>
      </c>
      <c r="C126" s="191"/>
      <c r="D126" s="113">
        <f>VLOOKUP(C92,'POINTS SCORE'!$B$10:$AI$39,32,FALSE)</f>
        <v>14</v>
      </c>
      <c r="E126" s="113">
        <f>VLOOKUP(C92,'POINTS SCORE'!$B$39:$AI$78,32,FALSE)</f>
        <v>14</v>
      </c>
      <c r="F126" s="115" t="s">
        <v>149</v>
      </c>
      <c r="H126" s="113">
        <f>VLOOKUP(G92,'POINTS SCORE'!$B$10:$AI$39,32,FALSE)</f>
        <v>14</v>
      </c>
      <c r="I126" s="113">
        <f>VLOOKUP(G92,'POINTS SCORE'!$B$39:$AI$78,32,FALSE)</f>
        <v>14</v>
      </c>
      <c r="J126" s="115" t="s">
        <v>149</v>
      </c>
      <c r="K126" s="191"/>
      <c r="L126" s="113">
        <f>VLOOKUP(K92,'POINTS SCORE'!$B$10:$AI$39,32,FALSE)</f>
        <v>14</v>
      </c>
      <c r="M126" s="113">
        <f>VLOOKUP(K92,'POINTS SCORE'!$B$39:$AI$78,32,FALSE)</f>
        <v>14</v>
      </c>
      <c r="N126" s="115" t="s">
        <v>149</v>
      </c>
      <c r="O126" s="191"/>
      <c r="P126" s="99">
        <f>VLOOKUP(O92,'POINTS SCORE'!$B$10:$AI$39,32,FALSE)</f>
        <v>14</v>
      </c>
      <c r="Q126" s="99">
        <f>VLOOKUP(O92,'POINTS SCORE'!$B$39:$AI$78,32,FALSE)</f>
        <v>14</v>
      </c>
      <c r="R126" s="102" t="s">
        <v>149</v>
      </c>
      <c r="S126" s="191"/>
      <c r="T126" s="99">
        <f>VLOOKUP(S92,'POINTS SCORE'!$B$10:$AI$39,32,FALSE)</f>
        <v>14</v>
      </c>
      <c r="U126" s="99">
        <f>VLOOKUP(S92,'POINTS SCORE'!$B$39:$AI$78,32,FALSE)</f>
        <v>14</v>
      </c>
      <c r="V126" s="102" t="s">
        <v>149</v>
      </c>
      <c r="W126" s="211"/>
      <c r="X126" s="212">
        <f>VLOOKUP(W92,'POINTS SCORE'!$B$10:$AI$39,32,FALSE)</f>
        <v>14</v>
      </c>
      <c r="Y126" s="103">
        <f>VLOOKUP(W92,'POINTS SCORE'!$B$39:$AI$78,32,FALSE)</f>
        <v>14</v>
      </c>
    </row>
    <row r="127" spans="2:25">
      <c r="B127" s="102" t="s">
        <v>149</v>
      </c>
      <c r="C127" s="191"/>
      <c r="D127" s="113">
        <f>VLOOKUP(C92,'POINTS SCORE'!$B$10:$AI$39,32,FALSE)</f>
        <v>14</v>
      </c>
      <c r="E127" s="113">
        <f>VLOOKUP(C92,'POINTS SCORE'!$B$39:$AI$78,32,FALSE)</f>
        <v>14</v>
      </c>
      <c r="F127" s="115" t="s">
        <v>149</v>
      </c>
      <c r="H127" s="113">
        <f>VLOOKUP(G92,'POINTS SCORE'!$B$10:$AI$39,32,FALSE)</f>
        <v>14</v>
      </c>
      <c r="I127" s="113">
        <f>VLOOKUP(G92,'POINTS SCORE'!$B$39:$AI$78,32,FALSE)</f>
        <v>14</v>
      </c>
      <c r="J127" s="115" t="s">
        <v>149</v>
      </c>
      <c r="K127" s="191"/>
      <c r="L127" s="113">
        <f>VLOOKUP(K92,'POINTS SCORE'!$B$10:$AI$39,32,FALSE)</f>
        <v>14</v>
      </c>
      <c r="M127" s="113">
        <f>VLOOKUP(K92,'POINTS SCORE'!$B$39:$AI$78,32,FALSE)</f>
        <v>14</v>
      </c>
      <c r="N127" s="115" t="s">
        <v>149</v>
      </c>
      <c r="O127" s="191"/>
      <c r="P127" s="99">
        <f>VLOOKUP(O92,'POINTS SCORE'!$B$10:$AI$39,32,FALSE)</f>
        <v>14</v>
      </c>
      <c r="Q127" s="99">
        <f>VLOOKUP(O92,'POINTS SCORE'!$B$39:$AI$78,32,FALSE)</f>
        <v>14</v>
      </c>
      <c r="R127" s="102" t="s">
        <v>149</v>
      </c>
      <c r="S127" s="191"/>
      <c r="T127" s="99">
        <f>VLOOKUP(S92,'POINTS SCORE'!$B$10:$AI$39,32,FALSE)</f>
        <v>14</v>
      </c>
      <c r="U127" s="99">
        <f>VLOOKUP(S92,'POINTS SCORE'!$B$39:$AI$78,32,FALSE)</f>
        <v>14</v>
      </c>
      <c r="V127" s="102" t="s">
        <v>149</v>
      </c>
      <c r="W127" s="211"/>
      <c r="X127" s="212">
        <f>VLOOKUP(W92,'POINTS SCORE'!$B$10:$AI$39,32,FALSE)</f>
        <v>14</v>
      </c>
      <c r="Y127" s="103">
        <f>VLOOKUP(W92,'POINTS SCORE'!$B$39:$AI$78,32,FALSE)</f>
        <v>14</v>
      </c>
    </row>
    <row r="128" spans="2:25">
      <c r="B128" s="102" t="s">
        <v>149</v>
      </c>
      <c r="C128" s="191"/>
      <c r="D128" s="113">
        <f>VLOOKUP(C92,'POINTS SCORE'!$B$10:$AI$39,32,FALSE)</f>
        <v>14</v>
      </c>
      <c r="E128" s="113">
        <f>VLOOKUP(C92,'POINTS SCORE'!$B$39:$AI$78,32,FALSE)</f>
        <v>14</v>
      </c>
      <c r="F128" s="115" t="s">
        <v>149</v>
      </c>
      <c r="H128" s="113">
        <f>VLOOKUP(G92,'POINTS SCORE'!$B$10:$AI$39,32,FALSE)</f>
        <v>14</v>
      </c>
      <c r="I128" s="113">
        <f>VLOOKUP(G92,'POINTS SCORE'!$B$39:$AI$78,32,FALSE)</f>
        <v>14</v>
      </c>
      <c r="J128" s="115" t="s">
        <v>149</v>
      </c>
      <c r="K128" s="191"/>
      <c r="L128" s="113">
        <f>VLOOKUP(K92,'POINTS SCORE'!$B$10:$AI$39,32,FALSE)</f>
        <v>14</v>
      </c>
      <c r="M128" s="113">
        <f>VLOOKUP(K92,'POINTS SCORE'!$B$39:$AI$78,32,FALSE)</f>
        <v>14</v>
      </c>
      <c r="N128" s="115" t="s">
        <v>149</v>
      </c>
      <c r="O128" s="191"/>
      <c r="P128" s="99">
        <f>VLOOKUP(O92,'POINTS SCORE'!$B$10:$AI$39,32,FALSE)</f>
        <v>14</v>
      </c>
      <c r="Q128" s="99">
        <f>VLOOKUP(O92,'POINTS SCORE'!$B$39:$AI$78,32,FALSE)</f>
        <v>14</v>
      </c>
      <c r="R128" s="102" t="s">
        <v>149</v>
      </c>
      <c r="S128" s="191"/>
      <c r="T128" s="99">
        <f>VLOOKUP(S92,'POINTS SCORE'!$B$10:$AI$39,32,FALSE)</f>
        <v>14</v>
      </c>
      <c r="U128" s="99">
        <f>VLOOKUP(S92,'POINTS SCORE'!$B$39:$AI$78,32,FALSE)</f>
        <v>14</v>
      </c>
      <c r="V128" s="102" t="s">
        <v>149</v>
      </c>
      <c r="W128" s="211"/>
      <c r="X128" s="212">
        <f>VLOOKUP(W92,'POINTS SCORE'!$B$10:$AI$39,32,FALSE)</f>
        <v>14</v>
      </c>
      <c r="Y128" s="103">
        <f>VLOOKUP(W92,'POINTS SCORE'!$B$39:$AI$78,32,FALSE)</f>
        <v>14</v>
      </c>
    </row>
    <row r="129" spans="2:25">
      <c r="B129" s="102" t="s">
        <v>150</v>
      </c>
      <c r="C129" s="191"/>
      <c r="D129" s="113">
        <f>VLOOKUP(C92,'POINTS SCORE'!$B$10:$AI$39,33,FALSE)</f>
        <v>14</v>
      </c>
      <c r="E129" s="113">
        <f>VLOOKUP(C92,'POINTS SCORE'!$B$39:$AI$78,33,FALSE)</f>
        <v>14</v>
      </c>
      <c r="F129" s="115" t="s">
        <v>150</v>
      </c>
      <c r="H129" s="113">
        <f>VLOOKUP(G92,'POINTS SCORE'!$B$10:$AI$39,33,FALSE)</f>
        <v>14</v>
      </c>
      <c r="I129" s="113">
        <f>VLOOKUP(G92,'POINTS SCORE'!$B$39:$AI$78,33,FALSE)</f>
        <v>14</v>
      </c>
      <c r="J129" s="115" t="s">
        <v>150</v>
      </c>
      <c r="K129" s="191"/>
      <c r="L129" s="113">
        <f>VLOOKUP(K92,'POINTS SCORE'!$B$10:$AI$39,33,FALSE)</f>
        <v>14</v>
      </c>
      <c r="M129" s="113">
        <f>VLOOKUP(K92,'POINTS SCORE'!$B$39:$AI$78,33,FALSE)</f>
        <v>14</v>
      </c>
      <c r="N129" s="115" t="s">
        <v>150</v>
      </c>
      <c r="O129" s="191"/>
      <c r="P129" s="99">
        <f>VLOOKUP(O92,'POINTS SCORE'!$B$10:$AI$39,33,FALSE)</f>
        <v>14</v>
      </c>
      <c r="Q129" s="99">
        <f>VLOOKUP(O92,'POINTS SCORE'!$B$39:$AI$78,33,FALSE)</f>
        <v>14</v>
      </c>
      <c r="R129" s="102" t="s">
        <v>150</v>
      </c>
      <c r="S129" s="191"/>
      <c r="T129" s="99">
        <f>VLOOKUP(S92,'POINTS SCORE'!$B$10:$AI$39,33,FALSE)</f>
        <v>14</v>
      </c>
      <c r="U129" s="99">
        <f>VLOOKUP(S92,'POINTS SCORE'!$B$39:$AI$78,33,FALSE)</f>
        <v>14</v>
      </c>
      <c r="V129" s="102" t="s">
        <v>150</v>
      </c>
      <c r="W129" s="211"/>
      <c r="X129" s="212">
        <f>VLOOKUP(W92,'POINTS SCORE'!$B$10:$AI$39,33,FALSE)</f>
        <v>14</v>
      </c>
      <c r="Y129" s="103">
        <f>VLOOKUP(W92,'POINTS SCORE'!$B$39:$AI$78,33,FALSE)</f>
        <v>14</v>
      </c>
    </row>
    <row r="130" spans="2:25">
      <c r="B130" s="102" t="s">
        <v>150</v>
      </c>
      <c r="C130" s="191"/>
      <c r="D130" s="113">
        <f>VLOOKUP(C92,'POINTS SCORE'!$B$10:$AI$39,33,FALSE)</f>
        <v>14</v>
      </c>
      <c r="E130" s="113">
        <f>VLOOKUP(C92,'POINTS SCORE'!$B$39:$AI$78,33,FALSE)</f>
        <v>14</v>
      </c>
      <c r="F130" s="115" t="s">
        <v>150</v>
      </c>
      <c r="H130" s="113">
        <f>VLOOKUP(G92,'POINTS SCORE'!$B$10:$AI$39,33,FALSE)</f>
        <v>14</v>
      </c>
      <c r="I130" s="113">
        <f>VLOOKUP(G92,'POINTS SCORE'!$B$39:$AI$78,33,FALSE)</f>
        <v>14</v>
      </c>
      <c r="J130" s="115" t="s">
        <v>150</v>
      </c>
      <c r="K130" s="191"/>
      <c r="L130" s="113">
        <f>VLOOKUP(K92,'POINTS SCORE'!$B$10:$AI$39,33,FALSE)</f>
        <v>14</v>
      </c>
      <c r="M130" s="113">
        <f>VLOOKUP(K92,'POINTS SCORE'!$B$39:$AI$78,33,FALSE)</f>
        <v>14</v>
      </c>
      <c r="N130" s="115" t="s">
        <v>150</v>
      </c>
      <c r="O130" s="191"/>
      <c r="P130" s="99">
        <f>VLOOKUP(O92,'POINTS SCORE'!$B$10:$AI$39,33,FALSE)</f>
        <v>14</v>
      </c>
      <c r="Q130" s="99">
        <f>VLOOKUP(O92,'POINTS SCORE'!$B$39:$AI$78,33,FALSE)</f>
        <v>14</v>
      </c>
      <c r="R130" s="102" t="s">
        <v>150</v>
      </c>
      <c r="S130" s="191"/>
      <c r="T130" s="99">
        <f>VLOOKUP(S92,'POINTS SCORE'!$B$10:$AI$39,33,FALSE)</f>
        <v>14</v>
      </c>
      <c r="U130" s="99">
        <f>VLOOKUP(S92,'POINTS SCORE'!$B$39:$AI$78,33,FALSE)</f>
        <v>14</v>
      </c>
      <c r="V130" s="102" t="s">
        <v>150</v>
      </c>
      <c r="W130" s="211"/>
      <c r="X130" s="212">
        <f>VLOOKUP(W92,'POINTS SCORE'!$B$10:$AI$39,33,FALSE)</f>
        <v>14</v>
      </c>
      <c r="Y130" s="103">
        <f>VLOOKUP(W92,'POINTS SCORE'!$B$39:$AI$78,33,FALSE)</f>
        <v>14</v>
      </c>
    </row>
    <row r="131" spans="2:25">
      <c r="B131" s="102" t="s">
        <v>150</v>
      </c>
      <c r="C131" s="191"/>
      <c r="D131" s="113">
        <f>VLOOKUP(C92,'POINTS SCORE'!$B$10:$AI$39,33,FALSE)</f>
        <v>14</v>
      </c>
      <c r="E131" s="113">
        <f>VLOOKUP(C92,'POINTS SCORE'!$B$39:$AI$78,33,FALSE)</f>
        <v>14</v>
      </c>
      <c r="F131" s="115" t="s">
        <v>150</v>
      </c>
      <c r="H131" s="113">
        <f>VLOOKUP(G92,'POINTS SCORE'!$B$10:$AI$39,33,FALSE)</f>
        <v>14</v>
      </c>
      <c r="I131" s="113">
        <f>VLOOKUP(G92,'POINTS SCORE'!$B$39:$AI$78,33,FALSE)</f>
        <v>14</v>
      </c>
      <c r="J131" s="115" t="s">
        <v>150</v>
      </c>
      <c r="K131" s="191"/>
      <c r="L131" s="113">
        <f>VLOOKUP(K92,'POINTS SCORE'!$B$10:$AI$39,33,FALSE)</f>
        <v>14</v>
      </c>
      <c r="M131" s="113">
        <f>VLOOKUP(K92,'POINTS SCORE'!$B$39:$AI$78,33,FALSE)</f>
        <v>14</v>
      </c>
      <c r="N131" s="115" t="s">
        <v>150</v>
      </c>
      <c r="O131" s="191"/>
      <c r="P131" s="99">
        <f>VLOOKUP(O92,'POINTS SCORE'!$B$10:$AI$39,33,FALSE)</f>
        <v>14</v>
      </c>
      <c r="Q131" s="99">
        <f>VLOOKUP(O92,'POINTS SCORE'!$B$39:$AI$78,33,FALSE)</f>
        <v>14</v>
      </c>
      <c r="R131" s="102" t="s">
        <v>150</v>
      </c>
      <c r="S131" s="191"/>
      <c r="T131" s="99">
        <f>VLOOKUP(S92,'POINTS SCORE'!$B$10:$AI$39,33,FALSE)</f>
        <v>14</v>
      </c>
      <c r="U131" s="99">
        <f>VLOOKUP(S92,'POINTS SCORE'!$B$39:$AI$78,33,FALSE)</f>
        <v>14</v>
      </c>
      <c r="V131" s="102" t="s">
        <v>150</v>
      </c>
      <c r="W131" s="211"/>
      <c r="X131" s="212">
        <f>VLOOKUP(W92,'POINTS SCORE'!$B$10:$AI$39,33,FALSE)</f>
        <v>14</v>
      </c>
      <c r="Y131" s="103">
        <f>VLOOKUP(W92,'POINTS SCORE'!$B$39:$AI$78,33,FALSE)</f>
        <v>14</v>
      </c>
    </row>
    <row r="132" spans="2:25">
      <c r="B132" s="102" t="s">
        <v>151</v>
      </c>
      <c r="C132" s="191"/>
      <c r="D132" s="113">
        <f>VLOOKUP(C92,'POINTS SCORE'!$B$10:$AI$39,34,FALSE)</f>
        <v>0</v>
      </c>
      <c r="E132" s="113">
        <f>VLOOKUP(C92,'POINTS SCORE'!$B$39:$AI$78,34,FALSE)</f>
        <v>0</v>
      </c>
      <c r="F132" s="115" t="s">
        <v>151</v>
      </c>
      <c r="H132" s="113">
        <f>VLOOKUP(G92,'POINTS SCORE'!$B$10:$AI$39,34,FALSE)</f>
        <v>0</v>
      </c>
      <c r="I132" s="113">
        <f>VLOOKUP(G92,'POINTS SCORE'!$B$39:$AI$78,34,FALSE)</f>
        <v>0</v>
      </c>
      <c r="J132" s="115" t="s">
        <v>151</v>
      </c>
      <c r="K132" s="191"/>
      <c r="L132" s="113">
        <f>VLOOKUP(K92,'POINTS SCORE'!$B$10:$AI$39,34,FALSE)</f>
        <v>0</v>
      </c>
      <c r="M132" s="113">
        <f>VLOOKUP(K92,'POINTS SCORE'!$B$39:$AI$78,34,FALSE)</f>
        <v>0</v>
      </c>
      <c r="N132" s="115" t="s">
        <v>151</v>
      </c>
      <c r="O132" s="191"/>
      <c r="P132" s="99">
        <f>VLOOKUP(O92,'POINTS SCORE'!$B$10:$AI$39,34,FALSE)</f>
        <v>0</v>
      </c>
      <c r="Q132" s="99">
        <f>VLOOKUP(O92,'POINTS SCORE'!$B$39:$AI$78,34,FALSE)</f>
        <v>0</v>
      </c>
      <c r="R132" s="102" t="s">
        <v>151</v>
      </c>
      <c r="S132" s="191"/>
      <c r="T132" s="99">
        <f>VLOOKUP(S92,'POINTS SCORE'!$B$10:$AI$39,34,FALSE)</f>
        <v>0</v>
      </c>
      <c r="U132" s="99">
        <f>VLOOKUP(S92,'POINTS SCORE'!$B$39:$AI$78,34,FALSE)</f>
        <v>0</v>
      </c>
      <c r="V132" s="102" t="s">
        <v>151</v>
      </c>
      <c r="W132" s="211" t="s">
        <v>119</v>
      </c>
      <c r="X132" s="212">
        <f>VLOOKUP(W92,'POINTS SCORE'!$B$10:$AI$39,34,FALSE)</f>
        <v>0</v>
      </c>
      <c r="Y132" s="103">
        <f>VLOOKUP(W92,'POINTS SCORE'!$B$39:$AI$78,34,FALSE)</f>
        <v>0</v>
      </c>
    </row>
    <row r="133" spans="2:25">
      <c r="B133" s="102" t="s">
        <v>151</v>
      </c>
      <c r="C133" s="191"/>
      <c r="D133" s="113">
        <f>VLOOKUP(C92,'POINTS SCORE'!$B$10:$AI$39,34,FALSE)</f>
        <v>0</v>
      </c>
      <c r="E133" s="113">
        <f>VLOOKUP(C92,'POINTS SCORE'!$B$39:$AI$78,34,FALSE)</f>
        <v>0</v>
      </c>
      <c r="F133" s="115" t="s">
        <v>151</v>
      </c>
      <c r="H133" s="113">
        <f>VLOOKUP(G92,'POINTS SCORE'!$B$10:$AI$39,34,FALSE)</f>
        <v>0</v>
      </c>
      <c r="I133" s="113">
        <f>VLOOKUP(G92,'POINTS SCORE'!$B$39:$AI$78,34,FALSE)</f>
        <v>0</v>
      </c>
      <c r="J133" s="115" t="s">
        <v>151</v>
      </c>
      <c r="K133" s="191"/>
      <c r="L133" s="113">
        <f>VLOOKUP(K92,'POINTS SCORE'!$B$10:$AI$39,34,FALSE)</f>
        <v>0</v>
      </c>
      <c r="M133" s="113">
        <f>VLOOKUP(K92,'POINTS SCORE'!$B$39:$AI$78,34,FALSE)</f>
        <v>0</v>
      </c>
      <c r="N133" s="115" t="s">
        <v>151</v>
      </c>
      <c r="O133" s="191"/>
      <c r="P133" s="99">
        <f>VLOOKUP(O92,'POINTS SCORE'!$B$10:$AI$39,34,FALSE)</f>
        <v>0</v>
      </c>
      <c r="Q133" s="99">
        <f>VLOOKUP(O92,'POINTS SCORE'!$B$39:$AI$78,34,FALSE)</f>
        <v>0</v>
      </c>
      <c r="R133" s="102" t="s">
        <v>151</v>
      </c>
      <c r="S133" s="191"/>
      <c r="T133" s="99">
        <f>VLOOKUP(S92,'POINTS SCORE'!$B$10:$AI$39,34,FALSE)</f>
        <v>0</v>
      </c>
      <c r="U133" s="99">
        <f>VLOOKUP(S92,'POINTS SCORE'!$B$39:$AI$78,34,FALSE)</f>
        <v>0</v>
      </c>
      <c r="V133" s="102" t="s">
        <v>151</v>
      </c>
      <c r="W133" s="211"/>
      <c r="X133" s="212">
        <f>VLOOKUP(W92,'POINTS SCORE'!$B$10:$AI$39,34,FALSE)</f>
        <v>0</v>
      </c>
      <c r="Y133" s="103">
        <f>VLOOKUP(W92,'POINTS SCORE'!$B$39:$AI$78,34,FALSE)</f>
        <v>0</v>
      </c>
    </row>
    <row r="134" spans="2:25">
      <c r="B134" s="102" t="s">
        <v>151</v>
      </c>
      <c r="C134" s="191"/>
      <c r="D134" s="113">
        <f>VLOOKUP(C92,'POINTS SCORE'!$B$10:$AI$39,34,FALSE)</f>
        <v>0</v>
      </c>
      <c r="E134" s="113">
        <f>VLOOKUP(C92,'POINTS SCORE'!$B$39:$AI$78,34,FALSE)</f>
        <v>0</v>
      </c>
      <c r="F134" s="115" t="s">
        <v>151</v>
      </c>
      <c r="H134" s="113">
        <f>VLOOKUP(G92,'POINTS SCORE'!$B$10:$AI$39,34,FALSE)</f>
        <v>0</v>
      </c>
      <c r="I134" s="113">
        <f>VLOOKUP(G92,'POINTS SCORE'!$B$39:$AI$78,34,FALSE)</f>
        <v>0</v>
      </c>
      <c r="J134" s="115" t="s">
        <v>151</v>
      </c>
      <c r="K134" s="191"/>
      <c r="L134" s="113">
        <f>VLOOKUP(K92,'POINTS SCORE'!$B$10:$AI$39,34,FALSE)</f>
        <v>0</v>
      </c>
      <c r="M134" s="113">
        <f>VLOOKUP(K92,'POINTS SCORE'!$B$39:$AI$78,34,FALSE)</f>
        <v>0</v>
      </c>
      <c r="N134" s="115" t="s">
        <v>151</v>
      </c>
      <c r="O134" s="191"/>
      <c r="P134" s="99">
        <f>VLOOKUP(O92,'POINTS SCORE'!$B$10:$AI$39,34,FALSE)</f>
        <v>0</v>
      </c>
      <c r="Q134" s="99">
        <f>VLOOKUP(O92,'POINTS SCORE'!$B$39:$AI$78,34,FALSE)</f>
        <v>0</v>
      </c>
      <c r="R134" s="102" t="s">
        <v>151</v>
      </c>
      <c r="S134" s="191"/>
      <c r="T134" s="99">
        <f>VLOOKUP(S92,'POINTS SCORE'!$B$10:$AI$39,34,FALSE)</f>
        <v>0</v>
      </c>
      <c r="U134" s="99">
        <f>VLOOKUP(S92,'POINTS SCORE'!$B$39:$AI$78,34,FALSE)</f>
        <v>0</v>
      </c>
      <c r="V134" s="102" t="s">
        <v>151</v>
      </c>
      <c r="W134" s="211"/>
      <c r="X134" s="212">
        <f>VLOOKUP(W92,'POINTS SCORE'!$B$10:$AI$39,34,FALSE)</f>
        <v>0</v>
      </c>
      <c r="Y134" s="103">
        <f>VLOOKUP(W92,'POINTS SCORE'!$B$39:$AI$78,34,FALSE)</f>
        <v>0</v>
      </c>
    </row>
    <row r="135" spans="2:25">
      <c r="B135" s="102"/>
      <c r="F135" s="115"/>
      <c r="I135" s="114"/>
      <c r="J135" s="115"/>
      <c r="M135" s="114"/>
      <c r="N135" s="115"/>
      <c r="Q135" s="103"/>
      <c r="R135" s="102"/>
      <c r="U135" s="103"/>
      <c r="V135" s="102"/>
      <c r="W135" s="212"/>
      <c r="X135" s="212"/>
      <c r="Y135" s="103"/>
    </row>
    <row r="136" spans="2:25" ht="13.5" thickBot="1">
      <c r="B136" s="145"/>
      <c r="C136" s="146"/>
      <c r="D136" s="147"/>
      <c r="E136" s="147"/>
      <c r="F136" s="148"/>
      <c r="G136" s="147"/>
      <c r="H136" s="147"/>
      <c r="I136" s="149"/>
      <c r="J136" s="148"/>
      <c r="K136" s="147"/>
      <c r="L136" s="147"/>
      <c r="M136" s="149"/>
      <c r="N136" s="148"/>
      <c r="O136" s="147"/>
      <c r="P136" s="146"/>
      <c r="Q136" s="150"/>
      <c r="R136" s="145"/>
      <c r="S136" s="146"/>
      <c r="T136" s="146"/>
      <c r="U136" s="150"/>
      <c r="V136" s="145"/>
      <c r="W136" s="146"/>
      <c r="X136" s="146"/>
      <c r="Y136" s="150"/>
    </row>
  </sheetData>
  <autoFilter ref="A5:K84"/>
  <mergeCells count="8">
    <mergeCell ref="R89:U89"/>
    <mergeCell ref="V89:Y89"/>
    <mergeCell ref="B89:E89"/>
    <mergeCell ref="F89:I89"/>
    <mergeCell ref="J2:M2"/>
    <mergeCell ref="J89:M89"/>
    <mergeCell ref="N89:Q89"/>
    <mergeCell ref="B2:C2"/>
  </mergeCells>
  <phoneticPr fontId="0" type="noConversion"/>
  <pageMargins left="0.39370078740157483" right="0.35433070866141736" top="0.98425196850393704" bottom="0.98425196850393704" header="0.51181102362204722" footer="0.51181102362204722"/>
  <pageSetup paperSize="9" scale="61"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9" id="{C25045B2-CDBD-41A2-A7BA-D792FA316F7F}">
            <xm:f>VLOOKUP(C93,'Club Member Export'!$D:$D,1,FALSE)=C93</xm:f>
            <x14:dxf>
              <fill>
                <patternFill>
                  <bgColor rgb="FFFFFF00"/>
                </patternFill>
              </fill>
            </x14:dxf>
          </x14:cfRule>
          <xm:sqref>G93:G134 C93:C134 K93:K134 O93:O134 S93:S134 W93:W134</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7" tint="-0.249977111117893"/>
    <pageSetUpPr fitToPage="1"/>
  </sheetPr>
  <dimension ref="A1:AD136"/>
  <sheetViews>
    <sheetView tabSelected="1" workbookViewId="0">
      <selection activeCell="B8" sqref="B8"/>
    </sheetView>
  </sheetViews>
  <sheetFormatPr defaultColWidth="8.85546875" defaultRowHeight="12.75"/>
  <cols>
    <col min="1" max="1" width="19.5703125" style="218" bestFit="1" customWidth="1"/>
    <col min="2" max="2" width="15.42578125" style="99" bestFit="1" customWidth="1"/>
    <col min="3" max="3" width="23.140625" style="99" customWidth="1"/>
    <col min="4" max="4" width="19.42578125" style="99" bestFit="1" customWidth="1"/>
    <col min="5" max="5" width="24.7109375" style="108" bestFit="1" customWidth="1"/>
    <col min="6" max="12" width="19.140625" style="108" customWidth="1"/>
    <col min="13" max="13" width="20.5703125" style="108" bestFit="1" customWidth="1"/>
    <col min="14" max="14" width="6.28515625" style="108" bestFit="1" customWidth="1"/>
    <col min="15" max="15" width="21.7109375" style="108" bestFit="1" customWidth="1"/>
    <col min="16" max="16" width="15" style="99" customWidth="1"/>
    <col min="17" max="17" width="20.5703125" style="99" bestFit="1" customWidth="1"/>
    <col min="18" max="18" width="6.85546875" style="99" bestFit="1" customWidth="1"/>
    <col min="19" max="19" width="16.42578125" style="99" bestFit="1" customWidth="1"/>
    <col min="20" max="20" width="15" style="99" customWidth="1"/>
    <col min="21" max="21" width="20.5703125" style="99" bestFit="1" customWidth="1"/>
    <col min="22" max="22" width="6.85546875" style="99" bestFit="1" customWidth="1"/>
    <col min="23" max="24" width="15" style="99" customWidth="1"/>
    <col min="25" max="25" width="20.5703125" style="99" bestFit="1" customWidth="1"/>
    <col min="26" max="28" width="15" style="99" customWidth="1"/>
    <col min="29" max="29" width="18.85546875" style="99" bestFit="1" customWidth="1"/>
    <col min="30" max="30" width="15" style="99" customWidth="1"/>
    <col min="31" max="31" width="14.5703125" style="99" customWidth="1"/>
    <col min="32" max="32" width="16.85546875" style="99" bestFit="1" customWidth="1"/>
    <col min="33" max="33" width="18.85546875" style="99" bestFit="1" customWidth="1"/>
    <col min="34" max="37" width="12.5703125" style="99" customWidth="1"/>
    <col min="38" max="16384" width="8.85546875" style="99"/>
  </cols>
  <sheetData>
    <row r="1" spans="1:30" ht="15" customHeight="1">
      <c r="N1" s="184"/>
      <c r="O1" s="184"/>
      <c r="P1" s="139"/>
    </row>
    <row r="2" spans="1:30" ht="19.5">
      <c r="A2" s="223" t="s">
        <v>6</v>
      </c>
      <c r="B2" s="243" t="s">
        <v>162</v>
      </c>
      <c r="C2" s="243"/>
      <c r="H2" s="244"/>
      <c r="I2" s="244"/>
      <c r="J2" s="244"/>
      <c r="K2" s="244"/>
      <c r="N2" s="184"/>
      <c r="O2" s="184"/>
      <c r="P2" s="139"/>
      <c r="Q2" s="139"/>
      <c r="R2" s="139"/>
      <c r="S2" s="139"/>
      <c r="T2" s="139"/>
      <c r="U2" s="139"/>
      <c r="V2" s="139"/>
      <c r="W2" s="139"/>
      <c r="X2" s="139"/>
      <c r="Y2" s="139"/>
      <c r="Z2" s="139"/>
      <c r="AA2" s="139"/>
    </row>
    <row r="3" spans="1:30" ht="15" customHeight="1">
      <c r="N3" s="184"/>
      <c r="O3" s="184"/>
      <c r="P3" s="139"/>
      <c r="Q3" s="139"/>
      <c r="R3" s="139"/>
      <c r="S3" s="139"/>
      <c r="T3" s="139"/>
      <c r="U3" s="139"/>
      <c r="V3" s="139"/>
      <c r="W3" s="139"/>
      <c r="X3" s="139"/>
      <c r="Y3" s="139"/>
      <c r="Z3" s="139"/>
      <c r="AA3" s="139"/>
    </row>
    <row r="4" spans="1:30" ht="15" customHeight="1">
      <c r="B4" s="10"/>
      <c r="C4" s="57"/>
      <c r="D4" s="10"/>
      <c r="E4" s="184"/>
      <c r="F4" s="184"/>
      <c r="G4" s="184"/>
      <c r="H4" s="184"/>
      <c r="I4" s="184"/>
      <c r="J4" s="184"/>
      <c r="K4" s="184"/>
      <c r="L4" s="184"/>
      <c r="M4" s="184"/>
      <c r="N4" s="184"/>
      <c r="O4" s="184"/>
      <c r="P4" s="139"/>
      <c r="Q4" s="139"/>
      <c r="R4" s="139"/>
      <c r="S4" s="139"/>
      <c r="T4" s="139"/>
      <c r="U4" s="139"/>
      <c r="V4" s="139"/>
      <c r="W4" s="139"/>
      <c r="X4" s="139"/>
      <c r="Y4" s="139"/>
      <c r="Z4" s="139"/>
      <c r="AA4" s="139"/>
      <c r="AB4" s="139"/>
      <c r="AC4" s="139"/>
      <c r="AD4" s="139"/>
    </row>
    <row r="5" spans="1:30" s="104" customFormat="1" ht="15" customHeight="1">
      <c r="A5" s="70" t="s">
        <v>1252</v>
      </c>
      <c r="B5" s="70" t="s">
        <v>9</v>
      </c>
      <c r="C5" s="70" t="s">
        <v>8</v>
      </c>
      <c r="D5" s="70" t="s">
        <v>5</v>
      </c>
      <c r="E5" s="107" t="s">
        <v>10</v>
      </c>
      <c r="F5" s="185" t="s">
        <v>152</v>
      </c>
      <c r="G5" s="186" t="s">
        <v>153</v>
      </c>
      <c r="H5" s="187" t="s">
        <v>51</v>
      </c>
      <c r="I5" s="188" t="s">
        <v>154</v>
      </c>
      <c r="J5" s="189" t="s">
        <v>155</v>
      </c>
      <c r="K5" s="190" t="s">
        <v>156</v>
      </c>
    </row>
    <row r="6" spans="1:30" ht="15" customHeight="1">
      <c r="A6" s="222" t="s">
        <v>1174</v>
      </c>
      <c r="B6" s="58" t="s">
        <v>249</v>
      </c>
      <c r="C6" s="96" t="s">
        <v>222</v>
      </c>
      <c r="D6" s="96">
        <f t="shared" ref="D6:D30" si="0">SUM(F6:K6)</f>
        <v>199</v>
      </c>
      <c r="E6" s="141">
        <f t="shared" ref="E6:E30" si="1">SUM(F6:K6)-MIN(F6:K6)</f>
        <v>185</v>
      </c>
      <c r="F6" s="88">
        <f t="shared" ref="F6:F30" si="2">IFERROR(VLOOKUP(C6,$C$93:$D$134,2,FALSE),0)</f>
        <v>14</v>
      </c>
      <c r="G6" s="88">
        <f t="shared" ref="G6:G30" si="3">IFERROR(VLOOKUP(C6,$G$93:$H$134,2,FALSE),0)</f>
        <v>29</v>
      </c>
      <c r="H6" s="88">
        <f t="shared" ref="H6:H30" si="4">IFERROR(VLOOKUP(C6,$K$93:$L$134,2,FALSE),0)</f>
        <v>40</v>
      </c>
      <c r="I6" s="88">
        <f t="shared" ref="I6:I30" si="5">IFERROR(VLOOKUP(C6,$O$93:$P$134,2,FALSE),0)</f>
        <v>40</v>
      </c>
      <c r="J6" s="142">
        <f t="shared" ref="J6:J30" si="6">IFERROR(VLOOKUP(C6,$S$93:$T$134,2,FALSE),0)</f>
        <v>38</v>
      </c>
      <c r="K6" s="142">
        <f t="shared" ref="K6:K30" si="7">IFERROR(VLOOKUP(C6,$W$93:$X$134,2,FALSE),0)</f>
        <v>38</v>
      </c>
      <c r="L6" s="99"/>
      <c r="M6" s="99"/>
      <c r="N6" s="99"/>
      <c r="O6" s="99"/>
    </row>
    <row r="7" spans="1:30" ht="15" customHeight="1">
      <c r="A7" s="222" t="s">
        <v>1175</v>
      </c>
      <c r="B7" s="58" t="s">
        <v>249</v>
      </c>
      <c r="C7" s="96" t="s">
        <v>99</v>
      </c>
      <c r="D7" s="96">
        <f t="shared" si="0"/>
        <v>196</v>
      </c>
      <c r="E7" s="141">
        <f t="shared" si="1"/>
        <v>167</v>
      </c>
      <c r="F7" s="88">
        <f t="shared" si="2"/>
        <v>29</v>
      </c>
      <c r="G7" s="88">
        <f t="shared" si="3"/>
        <v>32</v>
      </c>
      <c r="H7" s="88">
        <f t="shared" si="4"/>
        <v>34</v>
      </c>
      <c r="I7" s="88">
        <f t="shared" si="5"/>
        <v>34</v>
      </c>
      <c r="J7" s="142">
        <f t="shared" si="6"/>
        <v>32</v>
      </c>
      <c r="K7" s="142">
        <f t="shared" si="7"/>
        <v>35</v>
      </c>
      <c r="L7" s="99"/>
      <c r="M7" s="99"/>
      <c r="N7" s="99"/>
      <c r="O7" s="99"/>
    </row>
    <row r="8" spans="1:30" ht="15" customHeight="1">
      <c r="A8" s="222" t="s">
        <v>1176</v>
      </c>
      <c r="B8" s="58" t="s">
        <v>249</v>
      </c>
      <c r="C8" s="96" t="s">
        <v>62</v>
      </c>
      <c r="D8" s="96">
        <f t="shared" si="0"/>
        <v>196</v>
      </c>
      <c r="E8" s="141">
        <f t="shared" si="1"/>
        <v>166</v>
      </c>
      <c r="F8" s="88">
        <f t="shared" si="2"/>
        <v>33</v>
      </c>
      <c r="G8" s="88">
        <f t="shared" si="3"/>
        <v>34</v>
      </c>
      <c r="H8" s="88">
        <f t="shared" si="4"/>
        <v>32</v>
      </c>
      <c r="I8" s="88">
        <f t="shared" si="5"/>
        <v>30</v>
      </c>
      <c r="J8" s="142">
        <f t="shared" si="6"/>
        <v>34</v>
      </c>
      <c r="K8" s="142">
        <f t="shared" si="7"/>
        <v>33</v>
      </c>
      <c r="L8" s="99"/>
      <c r="M8" s="99"/>
      <c r="N8" s="99"/>
      <c r="O8" s="99"/>
    </row>
    <row r="9" spans="1:30" ht="15" customHeight="1">
      <c r="A9" s="222" t="s">
        <v>1177</v>
      </c>
      <c r="B9" s="58" t="s">
        <v>249</v>
      </c>
      <c r="C9" s="96" t="s">
        <v>82</v>
      </c>
      <c r="D9" s="96">
        <f t="shared" si="0"/>
        <v>176</v>
      </c>
      <c r="E9" s="141">
        <f t="shared" si="1"/>
        <v>162</v>
      </c>
      <c r="F9" s="88">
        <f t="shared" si="2"/>
        <v>14</v>
      </c>
      <c r="G9" s="88">
        <f t="shared" si="3"/>
        <v>22</v>
      </c>
      <c r="H9" s="88">
        <f t="shared" si="4"/>
        <v>38</v>
      </c>
      <c r="I9" s="88">
        <f t="shared" si="5"/>
        <v>36</v>
      </c>
      <c r="J9" s="142">
        <f t="shared" si="6"/>
        <v>26</v>
      </c>
      <c r="K9" s="142">
        <f t="shared" si="7"/>
        <v>40</v>
      </c>
      <c r="L9" s="99"/>
      <c r="M9" s="99"/>
      <c r="N9" s="99"/>
      <c r="O9" s="99"/>
    </row>
    <row r="10" spans="1:30" ht="15" customHeight="1">
      <c r="A10" s="222" t="s">
        <v>1178</v>
      </c>
      <c r="B10" s="58" t="s">
        <v>47</v>
      </c>
      <c r="C10" s="96" t="s">
        <v>84</v>
      </c>
      <c r="D10" s="96">
        <f t="shared" si="0"/>
        <v>161</v>
      </c>
      <c r="E10" s="141">
        <f t="shared" si="1"/>
        <v>147</v>
      </c>
      <c r="F10" s="88">
        <f t="shared" si="2"/>
        <v>14</v>
      </c>
      <c r="G10" s="88">
        <f t="shared" si="3"/>
        <v>26</v>
      </c>
      <c r="H10" s="88">
        <f t="shared" si="4"/>
        <v>29</v>
      </c>
      <c r="I10" s="88">
        <f t="shared" si="5"/>
        <v>32</v>
      </c>
      <c r="J10" s="142">
        <f t="shared" si="6"/>
        <v>29</v>
      </c>
      <c r="K10" s="142">
        <f t="shared" si="7"/>
        <v>31</v>
      </c>
      <c r="L10" s="99"/>
      <c r="M10" s="99"/>
      <c r="N10" s="99"/>
      <c r="O10" s="99"/>
    </row>
    <row r="11" spans="1:30" ht="15" customHeight="1">
      <c r="A11" s="222" t="s">
        <v>1179</v>
      </c>
      <c r="B11" s="58" t="s">
        <v>47</v>
      </c>
      <c r="C11" s="96" t="s">
        <v>61</v>
      </c>
      <c r="D11" s="96">
        <f t="shared" si="0"/>
        <v>143</v>
      </c>
      <c r="E11" s="141">
        <f t="shared" si="1"/>
        <v>125</v>
      </c>
      <c r="F11" s="88">
        <f t="shared" si="2"/>
        <v>28</v>
      </c>
      <c r="G11" s="88">
        <f t="shared" si="3"/>
        <v>23</v>
      </c>
      <c r="H11" s="88">
        <f t="shared" si="4"/>
        <v>22</v>
      </c>
      <c r="I11" s="88">
        <f t="shared" si="5"/>
        <v>18</v>
      </c>
      <c r="J11" s="142">
        <f t="shared" si="6"/>
        <v>27</v>
      </c>
      <c r="K11" s="142">
        <f t="shared" si="7"/>
        <v>25</v>
      </c>
      <c r="L11" s="99"/>
      <c r="M11" s="99"/>
      <c r="N11" s="99"/>
      <c r="O11" s="99"/>
    </row>
    <row r="12" spans="1:30" ht="15" customHeight="1">
      <c r="A12" s="222" t="s">
        <v>1180</v>
      </c>
      <c r="B12" s="58" t="s">
        <v>47</v>
      </c>
      <c r="C12" s="96" t="s">
        <v>81</v>
      </c>
      <c r="D12" s="96">
        <f t="shared" si="0"/>
        <v>124</v>
      </c>
      <c r="E12" s="141">
        <f t="shared" si="1"/>
        <v>124</v>
      </c>
      <c r="F12" s="88">
        <f t="shared" si="2"/>
        <v>31</v>
      </c>
      <c r="G12" s="88">
        <f t="shared" si="3"/>
        <v>40</v>
      </c>
      <c r="H12" s="88">
        <f t="shared" si="4"/>
        <v>0</v>
      </c>
      <c r="I12" s="88">
        <f t="shared" si="5"/>
        <v>28</v>
      </c>
      <c r="J12" s="142">
        <f t="shared" si="6"/>
        <v>25</v>
      </c>
      <c r="K12" s="142">
        <f t="shared" si="7"/>
        <v>0</v>
      </c>
      <c r="L12" s="99"/>
      <c r="M12" s="99"/>
      <c r="N12" s="99"/>
      <c r="O12" s="99"/>
    </row>
    <row r="13" spans="1:30" ht="15" customHeight="1">
      <c r="A13" s="222" t="s">
        <v>1181</v>
      </c>
      <c r="B13" s="58" t="s">
        <v>47</v>
      </c>
      <c r="C13" s="96" t="s">
        <v>128</v>
      </c>
      <c r="D13" s="96">
        <f t="shared" si="0"/>
        <v>110</v>
      </c>
      <c r="E13" s="141">
        <f t="shared" si="1"/>
        <v>110</v>
      </c>
      <c r="F13" s="88">
        <f t="shared" si="2"/>
        <v>24</v>
      </c>
      <c r="G13" s="88">
        <f t="shared" si="3"/>
        <v>20</v>
      </c>
      <c r="H13" s="88">
        <f t="shared" si="4"/>
        <v>24</v>
      </c>
      <c r="I13" s="88">
        <f t="shared" si="5"/>
        <v>25</v>
      </c>
      <c r="J13" s="142">
        <f t="shared" si="6"/>
        <v>17</v>
      </c>
      <c r="K13" s="142">
        <f t="shared" si="7"/>
        <v>0</v>
      </c>
      <c r="L13" s="99"/>
      <c r="M13" s="99"/>
      <c r="N13" s="99"/>
      <c r="O13" s="99"/>
    </row>
    <row r="14" spans="1:30" ht="15" customHeight="1">
      <c r="A14" s="222" t="s">
        <v>1182</v>
      </c>
      <c r="B14" s="58" t="s">
        <v>47</v>
      </c>
      <c r="C14" s="96" t="s">
        <v>129</v>
      </c>
      <c r="D14" s="96">
        <f t="shared" si="0"/>
        <v>125</v>
      </c>
      <c r="E14" s="141">
        <f t="shared" si="1"/>
        <v>107</v>
      </c>
      <c r="F14" s="88">
        <f t="shared" si="2"/>
        <v>23</v>
      </c>
      <c r="G14" s="88">
        <f t="shared" si="3"/>
        <v>21</v>
      </c>
      <c r="H14" s="88">
        <f t="shared" si="4"/>
        <v>23</v>
      </c>
      <c r="I14" s="88">
        <f t="shared" si="5"/>
        <v>21</v>
      </c>
      <c r="J14" s="142">
        <f t="shared" si="6"/>
        <v>18</v>
      </c>
      <c r="K14" s="142">
        <f t="shared" si="7"/>
        <v>19</v>
      </c>
      <c r="L14" s="99"/>
      <c r="M14" s="99"/>
      <c r="N14" s="99"/>
      <c r="O14" s="99"/>
    </row>
    <row r="15" spans="1:30" ht="15" customHeight="1">
      <c r="A15" s="222" t="s">
        <v>1183</v>
      </c>
      <c r="B15" s="58" t="s">
        <v>47</v>
      </c>
      <c r="C15" s="96" t="s">
        <v>170</v>
      </c>
      <c r="D15" s="96">
        <f t="shared" si="0"/>
        <v>105</v>
      </c>
      <c r="E15" s="141">
        <f t="shared" si="1"/>
        <v>105</v>
      </c>
      <c r="F15" s="88">
        <f t="shared" si="2"/>
        <v>0</v>
      </c>
      <c r="G15" s="88">
        <f t="shared" si="3"/>
        <v>14</v>
      </c>
      <c r="H15" s="88">
        <f t="shared" si="4"/>
        <v>14</v>
      </c>
      <c r="I15" s="88">
        <f t="shared" si="5"/>
        <v>29</v>
      </c>
      <c r="J15" s="142">
        <f t="shared" si="6"/>
        <v>22</v>
      </c>
      <c r="K15" s="142">
        <f t="shared" si="7"/>
        <v>26</v>
      </c>
      <c r="L15" s="99"/>
      <c r="M15" s="99"/>
      <c r="N15" s="99"/>
      <c r="O15" s="99"/>
    </row>
    <row r="16" spans="1:30" ht="15" customHeight="1">
      <c r="A16" s="222" t="s">
        <v>1184</v>
      </c>
      <c r="B16" s="58" t="s">
        <v>47</v>
      </c>
      <c r="C16" s="96" t="s">
        <v>127</v>
      </c>
      <c r="D16" s="96">
        <f t="shared" si="0"/>
        <v>102</v>
      </c>
      <c r="E16" s="141">
        <f t="shared" si="1"/>
        <v>102</v>
      </c>
      <c r="F16" s="88">
        <f t="shared" si="2"/>
        <v>25</v>
      </c>
      <c r="G16" s="88">
        <f t="shared" si="3"/>
        <v>19</v>
      </c>
      <c r="H16" s="88">
        <f t="shared" si="4"/>
        <v>14</v>
      </c>
      <c r="I16" s="88">
        <f t="shared" si="5"/>
        <v>20</v>
      </c>
      <c r="J16" s="142">
        <f t="shared" si="6"/>
        <v>24</v>
      </c>
      <c r="K16" s="142">
        <f t="shared" si="7"/>
        <v>0</v>
      </c>
      <c r="L16" s="99"/>
      <c r="M16" s="99"/>
      <c r="N16" s="99"/>
      <c r="O16" s="99"/>
    </row>
    <row r="17" spans="1:16" ht="15" customHeight="1">
      <c r="A17" s="222" t="s">
        <v>1185</v>
      </c>
      <c r="B17" s="58" t="s">
        <v>249</v>
      </c>
      <c r="C17" s="96" t="s">
        <v>100</v>
      </c>
      <c r="D17" s="96">
        <f t="shared" si="0"/>
        <v>101</v>
      </c>
      <c r="E17" s="141">
        <f t="shared" si="1"/>
        <v>101</v>
      </c>
      <c r="F17" s="88">
        <f t="shared" si="2"/>
        <v>14</v>
      </c>
      <c r="G17" s="88">
        <f t="shared" si="3"/>
        <v>24</v>
      </c>
      <c r="H17" s="88">
        <f t="shared" si="4"/>
        <v>19</v>
      </c>
      <c r="I17" s="88">
        <f t="shared" si="5"/>
        <v>23</v>
      </c>
      <c r="J17" s="142">
        <f t="shared" si="6"/>
        <v>21</v>
      </c>
      <c r="K17" s="142">
        <f t="shared" si="7"/>
        <v>0</v>
      </c>
      <c r="L17" s="99"/>
      <c r="M17" s="99"/>
      <c r="N17" s="99"/>
      <c r="O17" s="99"/>
    </row>
    <row r="18" spans="1:16" ht="15" customHeight="1">
      <c r="A18" s="222" t="s">
        <v>1186</v>
      </c>
      <c r="B18" s="58" t="s">
        <v>249</v>
      </c>
      <c r="C18" s="96" t="s">
        <v>67</v>
      </c>
      <c r="D18" s="96">
        <f t="shared" si="0"/>
        <v>98</v>
      </c>
      <c r="E18" s="141">
        <f t="shared" si="1"/>
        <v>84</v>
      </c>
      <c r="F18" s="88">
        <f t="shared" si="2"/>
        <v>14</v>
      </c>
      <c r="G18" s="88">
        <f t="shared" si="3"/>
        <v>16</v>
      </c>
      <c r="H18" s="88">
        <f t="shared" si="4"/>
        <v>20</v>
      </c>
      <c r="I18" s="88">
        <f t="shared" si="5"/>
        <v>16</v>
      </c>
      <c r="J18" s="142">
        <f t="shared" si="6"/>
        <v>14</v>
      </c>
      <c r="K18" s="142">
        <f t="shared" si="7"/>
        <v>18</v>
      </c>
      <c r="L18" s="99"/>
      <c r="M18" s="99"/>
      <c r="N18" s="99"/>
      <c r="O18" s="99"/>
    </row>
    <row r="19" spans="1:16" ht="15" customHeight="1">
      <c r="A19" s="222" t="s">
        <v>1187</v>
      </c>
      <c r="B19" s="58" t="s">
        <v>249</v>
      </c>
      <c r="C19" s="96" t="s">
        <v>60</v>
      </c>
      <c r="D19" s="96">
        <f t="shared" si="0"/>
        <v>65</v>
      </c>
      <c r="E19" s="141">
        <f t="shared" si="1"/>
        <v>65</v>
      </c>
      <c r="F19" s="88">
        <f t="shared" si="2"/>
        <v>27</v>
      </c>
      <c r="G19" s="88">
        <f t="shared" si="3"/>
        <v>38</v>
      </c>
      <c r="H19" s="88">
        <f t="shared" si="4"/>
        <v>0</v>
      </c>
      <c r="I19" s="88">
        <f t="shared" si="5"/>
        <v>0</v>
      </c>
      <c r="J19" s="142">
        <f t="shared" si="6"/>
        <v>0</v>
      </c>
      <c r="K19" s="142">
        <f t="shared" si="7"/>
        <v>0</v>
      </c>
      <c r="L19" s="99"/>
      <c r="M19" s="99"/>
      <c r="N19" s="99"/>
      <c r="O19" s="99"/>
    </row>
    <row r="20" spans="1:16" ht="15" customHeight="1">
      <c r="A20" s="222" t="s">
        <v>1188</v>
      </c>
      <c r="B20" s="58" t="s">
        <v>249</v>
      </c>
      <c r="C20" s="96" t="s">
        <v>126</v>
      </c>
      <c r="D20" s="96">
        <f t="shared" si="0"/>
        <v>61</v>
      </c>
      <c r="E20" s="141">
        <f t="shared" si="1"/>
        <v>61</v>
      </c>
      <c r="F20" s="88">
        <f t="shared" si="2"/>
        <v>32</v>
      </c>
      <c r="G20" s="88">
        <f t="shared" si="3"/>
        <v>0</v>
      </c>
      <c r="H20" s="88">
        <f t="shared" si="4"/>
        <v>0</v>
      </c>
      <c r="I20" s="88">
        <f t="shared" si="5"/>
        <v>0</v>
      </c>
      <c r="J20" s="142">
        <f t="shared" si="6"/>
        <v>0</v>
      </c>
      <c r="K20" s="142">
        <f t="shared" si="7"/>
        <v>29</v>
      </c>
      <c r="L20" s="99"/>
      <c r="M20" s="99"/>
      <c r="N20" s="99"/>
      <c r="O20" s="99"/>
    </row>
    <row r="21" spans="1:16" ht="15" customHeight="1">
      <c r="A21" s="222" t="s">
        <v>1189</v>
      </c>
      <c r="B21" s="58" t="s">
        <v>47</v>
      </c>
      <c r="C21" s="96" t="s">
        <v>922</v>
      </c>
      <c r="D21" s="96">
        <f t="shared" si="0"/>
        <v>49</v>
      </c>
      <c r="E21" s="141">
        <f t="shared" si="1"/>
        <v>49</v>
      </c>
      <c r="F21" s="88">
        <f t="shared" si="2"/>
        <v>0</v>
      </c>
      <c r="G21" s="88">
        <f t="shared" si="3"/>
        <v>0</v>
      </c>
      <c r="H21" s="88">
        <f t="shared" si="4"/>
        <v>18</v>
      </c>
      <c r="I21" s="88">
        <f t="shared" si="5"/>
        <v>14</v>
      </c>
      <c r="J21" s="142">
        <f t="shared" si="6"/>
        <v>0</v>
      </c>
      <c r="K21" s="142">
        <f t="shared" si="7"/>
        <v>17</v>
      </c>
      <c r="L21" s="99"/>
      <c r="M21" s="99"/>
      <c r="N21" s="99"/>
      <c r="O21" s="99"/>
    </row>
    <row r="22" spans="1:16" ht="15" customHeight="1">
      <c r="A22" s="222" t="s">
        <v>1190</v>
      </c>
      <c r="B22" s="58" t="s">
        <v>47</v>
      </c>
      <c r="C22" s="96" t="s">
        <v>125</v>
      </c>
      <c r="D22" s="96">
        <f t="shared" si="0"/>
        <v>48</v>
      </c>
      <c r="E22" s="141">
        <f t="shared" si="1"/>
        <v>48</v>
      </c>
      <c r="F22" s="88">
        <f t="shared" si="2"/>
        <v>34</v>
      </c>
      <c r="G22" s="88">
        <f t="shared" si="3"/>
        <v>0</v>
      </c>
      <c r="H22" s="88">
        <f t="shared" si="4"/>
        <v>14</v>
      </c>
      <c r="I22" s="88">
        <f t="shared" si="5"/>
        <v>0</v>
      </c>
      <c r="J22" s="142">
        <f t="shared" si="6"/>
        <v>0</v>
      </c>
      <c r="K22" s="142">
        <f t="shared" si="7"/>
        <v>0</v>
      </c>
      <c r="L22" s="99"/>
      <c r="M22" s="99"/>
      <c r="N22" s="99"/>
      <c r="O22" s="99"/>
    </row>
    <row r="23" spans="1:16" ht="15" customHeight="1">
      <c r="A23" s="222" t="s">
        <v>1191</v>
      </c>
      <c r="B23" s="58" t="s">
        <v>47</v>
      </c>
      <c r="C23" s="96" t="s">
        <v>130</v>
      </c>
      <c r="D23" s="96">
        <f t="shared" si="0"/>
        <v>39</v>
      </c>
      <c r="E23" s="141">
        <f t="shared" si="1"/>
        <v>39</v>
      </c>
      <c r="F23" s="88">
        <f t="shared" si="2"/>
        <v>22</v>
      </c>
      <c r="G23" s="88">
        <f t="shared" si="3"/>
        <v>0</v>
      </c>
      <c r="H23" s="88">
        <f t="shared" si="4"/>
        <v>0</v>
      </c>
      <c r="I23" s="88">
        <f t="shared" si="5"/>
        <v>17</v>
      </c>
      <c r="J23" s="142">
        <f t="shared" si="6"/>
        <v>0</v>
      </c>
      <c r="K23" s="142">
        <f t="shared" si="7"/>
        <v>0</v>
      </c>
      <c r="L23" s="99"/>
      <c r="M23" s="99"/>
      <c r="N23" s="99"/>
      <c r="O23" s="99"/>
    </row>
    <row r="24" spans="1:16" ht="15" customHeight="1">
      <c r="A24" s="222" t="s">
        <v>1192</v>
      </c>
      <c r="B24" s="58" t="s">
        <v>47</v>
      </c>
      <c r="C24" s="96" t="s">
        <v>124</v>
      </c>
      <c r="D24" s="96">
        <f t="shared" si="0"/>
        <v>36</v>
      </c>
      <c r="E24" s="141">
        <f t="shared" si="1"/>
        <v>36</v>
      </c>
      <c r="F24" s="88">
        <f t="shared" si="2"/>
        <v>36</v>
      </c>
      <c r="G24" s="88">
        <f t="shared" si="3"/>
        <v>0</v>
      </c>
      <c r="H24" s="88">
        <f t="shared" si="4"/>
        <v>0</v>
      </c>
      <c r="I24" s="88">
        <f t="shared" si="5"/>
        <v>0</v>
      </c>
      <c r="J24" s="142">
        <f t="shared" si="6"/>
        <v>0</v>
      </c>
      <c r="K24" s="142">
        <f t="shared" si="7"/>
        <v>0</v>
      </c>
      <c r="L24" s="99"/>
      <c r="M24" s="99"/>
      <c r="N24" s="99"/>
      <c r="O24" s="99"/>
    </row>
    <row r="25" spans="1:16" ht="15" customHeight="1">
      <c r="A25" s="222" t="s">
        <v>1193</v>
      </c>
      <c r="B25" s="58" t="s">
        <v>47</v>
      </c>
      <c r="C25" s="96" t="s">
        <v>221</v>
      </c>
      <c r="D25" s="96">
        <f t="shared" si="0"/>
        <v>18</v>
      </c>
      <c r="E25" s="141">
        <f t="shared" si="1"/>
        <v>18</v>
      </c>
      <c r="F25" s="88">
        <f t="shared" si="2"/>
        <v>0</v>
      </c>
      <c r="G25" s="88">
        <f t="shared" si="3"/>
        <v>18</v>
      </c>
      <c r="H25" s="88">
        <f t="shared" si="4"/>
        <v>0</v>
      </c>
      <c r="I25" s="88">
        <f t="shared" si="5"/>
        <v>0</v>
      </c>
      <c r="J25" s="142">
        <f t="shared" si="6"/>
        <v>0</v>
      </c>
      <c r="K25" s="142">
        <f t="shared" si="7"/>
        <v>0</v>
      </c>
      <c r="L25" s="99"/>
      <c r="M25" s="99"/>
      <c r="N25" s="99"/>
      <c r="O25" s="99"/>
    </row>
    <row r="26" spans="1:16" ht="15" customHeight="1">
      <c r="A26" s="222" t="s">
        <v>1194</v>
      </c>
      <c r="B26" s="58" t="s">
        <v>249</v>
      </c>
      <c r="C26" s="96" t="s">
        <v>120</v>
      </c>
      <c r="D26" s="96">
        <f t="shared" si="0"/>
        <v>20</v>
      </c>
      <c r="E26" s="141">
        <f t="shared" si="1"/>
        <v>20</v>
      </c>
      <c r="F26" s="88">
        <f t="shared" si="2"/>
        <v>0</v>
      </c>
      <c r="G26" s="88">
        <f t="shared" si="3"/>
        <v>0</v>
      </c>
      <c r="H26" s="88">
        <f t="shared" si="4"/>
        <v>0</v>
      </c>
      <c r="I26" s="88">
        <f t="shared" si="5"/>
        <v>0</v>
      </c>
      <c r="J26" s="142">
        <f t="shared" si="6"/>
        <v>0</v>
      </c>
      <c r="K26" s="142">
        <f t="shared" si="7"/>
        <v>20</v>
      </c>
      <c r="L26" s="99"/>
      <c r="M26" s="99"/>
      <c r="N26" s="99"/>
      <c r="O26" s="99"/>
    </row>
    <row r="27" spans="1:16" ht="15" customHeight="1">
      <c r="A27" s="222" t="s">
        <v>1195</v>
      </c>
      <c r="B27" s="58"/>
      <c r="C27" s="96"/>
      <c r="D27" s="96">
        <f t="shared" si="0"/>
        <v>0</v>
      </c>
      <c r="E27" s="141">
        <f t="shared" si="1"/>
        <v>0</v>
      </c>
      <c r="F27" s="88">
        <f t="shared" si="2"/>
        <v>0</v>
      </c>
      <c r="G27" s="88">
        <f t="shared" si="3"/>
        <v>0</v>
      </c>
      <c r="H27" s="88">
        <f t="shared" si="4"/>
        <v>0</v>
      </c>
      <c r="I27" s="88">
        <f t="shared" si="5"/>
        <v>0</v>
      </c>
      <c r="J27" s="142">
        <f t="shared" si="6"/>
        <v>0</v>
      </c>
      <c r="K27" s="142">
        <f t="shared" si="7"/>
        <v>0</v>
      </c>
      <c r="L27" s="210"/>
      <c r="M27" s="210"/>
      <c r="N27" s="210"/>
      <c r="O27" s="99"/>
    </row>
    <row r="28" spans="1:16" ht="15" customHeight="1">
      <c r="A28" s="222" t="s">
        <v>1196</v>
      </c>
      <c r="B28" s="58"/>
      <c r="C28" s="96"/>
      <c r="D28" s="96">
        <f t="shared" si="0"/>
        <v>0</v>
      </c>
      <c r="E28" s="141">
        <f t="shared" si="1"/>
        <v>0</v>
      </c>
      <c r="F28" s="88">
        <f t="shared" si="2"/>
        <v>0</v>
      </c>
      <c r="G28" s="88">
        <f t="shared" si="3"/>
        <v>0</v>
      </c>
      <c r="H28" s="88">
        <f t="shared" si="4"/>
        <v>0</v>
      </c>
      <c r="I28" s="88">
        <f t="shared" si="5"/>
        <v>0</v>
      </c>
      <c r="J28" s="142">
        <f t="shared" si="6"/>
        <v>0</v>
      </c>
      <c r="K28" s="142">
        <f t="shared" si="7"/>
        <v>0</v>
      </c>
      <c r="L28" s="210"/>
      <c r="M28" s="210"/>
      <c r="N28" s="210"/>
      <c r="O28" s="99"/>
    </row>
    <row r="29" spans="1:16" ht="15" customHeight="1">
      <c r="A29" s="222" t="s">
        <v>1197</v>
      </c>
      <c r="B29" s="58"/>
      <c r="C29" s="96"/>
      <c r="D29" s="96">
        <f t="shared" si="0"/>
        <v>0</v>
      </c>
      <c r="E29" s="141">
        <f t="shared" si="1"/>
        <v>0</v>
      </c>
      <c r="F29" s="88">
        <f t="shared" si="2"/>
        <v>0</v>
      </c>
      <c r="G29" s="88">
        <f t="shared" si="3"/>
        <v>0</v>
      </c>
      <c r="H29" s="88">
        <f t="shared" si="4"/>
        <v>0</v>
      </c>
      <c r="I29" s="88">
        <f t="shared" si="5"/>
        <v>0</v>
      </c>
      <c r="J29" s="142">
        <f t="shared" si="6"/>
        <v>0</v>
      </c>
      <c r="K29" s="142">
        <f t="shared" si="7"/>
        <v>0</v>
      </c>
      <c r="L29" s="210"/>
      <c r="M29" s="210"/>
      <c r="N29" s="210"/>
      <c r="O29" s="99"/>
    </row>
    <row r="30" spans="1:16" ht="15" customHeight="1">
      <c r="A30" s="222" t="s">
        <v>1198</v>
      </c>
      <c r="B30" s="58"/>
      <c r="C30" s="96"/>
      <c r="D30" s="96">
        <f t="shared" si="0"/>
        <v>0</v>
      </c>
      <c r="E30" s="141">
        <f t="shared" si="1"/>
        <v>0</v>
      </c>
      <c r="F30" s="88">
        <f t="shared" si="2"/>
        <v>0</v>
      </c>
      <c r="G30" s="88">
        <f t="shared" si="3"/>
        <v>0</v>
      </c>
      <c r="H30" s="88">
        <f t="shared" si="4"/>
        <v>0</v>
      </c>
      <c r="I30" s="88">
        <f t="shared" si="5"/>
        <v>0</v>
      </c>
      <c r="J30" s="142">
        <f t="shared" si="6"/>
        <v>0</v>
      </c>
      <c r="K30" s="142">
        <f t="shared" si="7"/>
        <v>0</v>
      </c>
      <c r="L30" s="210"/>
      <c r="M30" s="210"/>
      <c r="N30" s="210"/>
      <c r="O30" s="99"/>
    </row>
    <row r="31" spans="1:16" ht="15" hidden="1" customHeight="1">
      <c r="B31" s="58"/>
      <c r="C31" s="96"/>
      <c r="D31" s="96">
        <f t="shared" ref="D31:D37" si="8">SUM(F31:P31)</f>
        <v>0</v>
      </c>
      <c r="E31" s="141">
        <f t="shared" ref="E31:E70" si="9">SUM(F31:O31)-MIN(F31:J31)</f>
        <v>0</v>
      </c>
      <c r="F31" s="88">
        <f t="shared" ref="F31:F37" si="10">IFERROR(VLOOKUP(C31,$C$93:$D$134,2,FALSE),0)</f>
        <v>0</v>
      </c>
      <c r="G31" s="88">
        <f t="shared" ref="G31:G37" si="11">IFERROR(VLOOKUP(C31,$G$93:$H$134,2,FALSE),0)</f>
        <v>0</v>
      </c>
      <c r="H31" s="75"/>
      <c r="I31" s="88">
        <f t="shared" ref="I31:I37" si="12">IFERROR(VLOOKUP(C31,$K$93:$L$134,2,FALSE),0)</f>
        <v>0</v>
      </c>
      <c r="J31" s="88">
        <f t="shared" ref="J31:J37" si="13">IFERROR(VLOOKUP(C31,$O$93:$P$134,2,FALSE),0)</f>
        <v>0</v>
      </c>
      <c r="K31" s="142">
        <f t="shared" ref="K31:K37" si="14">IFERROR(VLOOKUP(C31,$S$93:$T$134,2,FALSE),0)</f>
        <v>0</v>
      </c>
      <c r="L31" s="75"/>
      <c r="M31" s="142">
        <f t="shared" ref="M31:M37" si="15">IFERROR(VLOOKUP(C31,$W$93:$X$134,2,FALSE),0)</f>
        <v>0</v>
      </c>
      <c r="N31" s="210"/>
      <c r="O31" s="210"/>
      <c r="P31" s="210"/>
    </row>
    <row r="32" spans="1:16" ht="15" hidden="1" customHeight="1">
      <c r="B32" s="58"/>
      <c r="C32" s="96"/>
      <c r="D32" s="96">
        <f t="shared" si="8"/>
        <v>0</v>
      </c>
      <c r="E32" s="141">
        <f t="shared" si="9"/>
        <v>0</v>
      </c>
      <c r="F32" s="88">
        <f t="shared" si="10"/>
        <v>0</v>
      </c>
      <c r="G32" s="88">
        <f t="shared" si="11"/>
        <v>0</v>
      </c>
      <c r="H32" s="75"/>
      <c r="I32" s="88">
        <f t="shared" si="12"/>
        <v>0</v>
      </c>
      <c r="J32" s="88">
        <f t="shared" si="13"/>
        <v>0</v>
      </c>
      <c r="K32" s="142">
        <f t="shared" si="14"/>
        <v>0</v>
      </c>
      <c r="L32" s="75"/>
      <c r="M32" s="142">
        <f t="shared" si="15"/>
        <v>0</v>
      </c>
      <c r="N32" s="210"/>
      <c r="O32" s="210"/>
      <c r="P32" s="210"/>
    </row>
    <row r="33" spans="2:16" ht="15" hidden="1" customHeight="1">
      <c r="B33" s="58"/>
      <c r="C33" s="96"/>
      <c r="D33" s="96">
        <f t="shared" si="8"/>
        <v>0</v>
      </c>
      <c r="E33" s="141">
        <f t="shared" si="9"/>
        <v>0</v>
      </c>
      <c r="F33" s="88">
        <f t="shared" si="10"/>
        <v>0</v>
      </c>
      <c r="G33" s="88">
        <f t="shared" si="11"/>
        <v>0</v>
      </c>
      <c r="H33" s="75"/>
      <c r="I33" s="88">
        <f t="shared" si="12"/>
        <v>0</v>
      </c>
      <c r="J33" s="88">
        <f t="shared" si="13"/>
        <v>0</v>
      </c>
      <c r="K33" s="142">
        <f t="shared" si="14"/>
        <v>0</v>
      </c>
      <c r="L33" s="75"/>
      <c r="M33" s="142">
        <f t="shared" si="15"/>
        <v>0</v>
      </c>
      <c r="N33" s="210"/>
      <c r="O33" s="210"/>
      <c r="P33" s="210"/>
    </row>
    <row r="34" spans="2:16" ht="15" hidden="1" customHeight="1">
      <c r="B34" s="58"/>
      <c r="C34" s="96"/>
      <c r="D34" s="96">
        <f t="shared" si="8"/>
        <v>0</v>
      </c>
      <c r="E34" s="141">
        <f t="shared" si="9"/>
        <v>0</v>
      </c>
      <c r="F34" s="88">
        <f t="shared" si="10"/>
        <v>0</v>
      </c>
      <c r="G34" s="88">
        <f t="shared" si="11"/>
        <v>0</v>
      </c>
      <c r="H34" s="75"/>
      <c r="I34" s="88">
        <f t="shared" si="12"/>
        <v>0</v>
      </c>
      <c r="J34" s="88">
        <f t="shared" si="13"/>
        <v>0</v>
      </c>
      <c r="K34" s="142">
        <f t="shared" si="14"/>
        <v>0</v>
      </c>
      <c r="L34" s="75"/>
      <c r="M34" s="142">
        <f t="shared" si="15"/>
        <v>0</v>
      </c>
      <c r="N34" s="210"/>
      <c r="O34" s="210"/>
      <c r="P34" s="210"/>
    </row>
    <row r="35" spans="2:16" ht="15" hidden="1" customHeight="1">
      <c r="B35" s="58"/>
      <c r="C35" s="96"/>
      <c r="D35" s="96">
        <f t="shared" si="8"/>
        <v>0</v>
      </c>
      <c r="E35" s="141">
        <f t="shared" si="9"/>
        <v>0</v>
      </c>
      <c r="F35" s="88">
        <f t="shared" si="10"/>
        <v>0</v>
      </c>
      <c r="G35" s="88">
        <f t="shared" si="11"/>
        <v>0</v>
      </c>
      <c r="H35" s="75"/>
      <c r="I35" s="88">
        <f t="shared" si="12"/>
        <v>0</v>
      </c>
      <c r="J35" s="88">
        <f t="shared" si="13"/>
        <v>0</v>
      </c>
      <c r="K35" s="142">
        <f t="shared" si="14"/>
        <v>0</v>
      </c>
      <c r="L35" s="75"/>
      <c r="M35" s="142">
        <f t="shared" si="15"/>
        <v>0</v>
      </c>
      <c r="N35" s="210"/>
      <c r="O35" s="210"/>
      <c r="P35" s="210"/>
    </row>
    <row r="36" spans="2:16" ht="15" hidden="1" customHeight="1">
      <c r="B36" s="58"/>
      <c r="C36" s="96"/>
      <c r="D36" s="96">
        <f t="shared" si="8"/>
        <v>0</v>
      </c>
      <c r="E36" s="141">
        <f t="shared" si="9"/>
        <v>0</v>
      </c>
      <c r="F36" s="88">
        <f t="shared" si="10"/>
        <v>0</v>
      </c>
      <c r="G36" s="88">
        <f t="shared" si="11"/>
        <v>0</v>
      </c>
      <c r="H36" s="75"/>
      <c r="I36" s="88">
        <f t="shared" si="12"/>
        <v>0</v>
      </c>
      <c r="J36" s="88">
        <f t="shared" si="13"/>
        <v>0</v>
      </c>
      <c r="K36" s="142">
        <f t="shared" si="14"/>
        <v>0</v>
      </c>
      <c r="L36" s="75"/>
      <c r="M36" s="142">
        <f t="shared" si="15"/>
        <v>0</v>
      </c>
      <c r="N36" s="210"/>
      <c r="O36" s="210"/>
      <c r="P36" s="210"/>
    </row>
    <row r="37" spans="2:16" ht="15" hidden="1" customHeight="1">
      <c r="B37" s="58"/>
      <c r="C37" s="96"/>
      <c r="D37" s="96">
        <f t="shared" si="8"/>
        <v>0</v>
      </c>
      <c r="E37" s="141">
        <f t="shared" si="9"/>
        <v>0</v>
      </c>
      <c r="F37" s="88">
        <f t="shared" si="10"/>
        <v>0</v>
      </c>
      <c r="G37" s="88">
        <f t="shared" si="11"/>
        <v>0</v>
      </c>
      <c r="H37" s="75"/>
      <c r="I37" s="88">
        <f t="shared" si="12"/>
        <v>0</v>
      </c>
      <c r="J37" s="88">
        <f t="shared" si="13"/>
        <v>0</v>
      </c>
      <c r="K37" s="142">
        <f t="shared" si="14"/>
        <v>0</v>
      </c>
      <c r="L37" s="75"/>
      <c r="M37" s="142">
        <f t="shared" si="15"/>
        <v>0</v>
      </c>
      <c r="N37" s="210"/>
      <c r="O37" s="210"/>
      <c r="P37" s="210"/>
    </row>
    <row r="38" spans="2:16" ht="15" hidden="1" customHeight="1">
      <c r="B38" s="58"/>
      <c r="C38" s="96"/>
      <c r="D38" s="96">
        <f t="shared" ref="D38:D69" si="16">SUM(F38:P38)</f>
        <v>0</v>
      </c>
      <c r="E38" s="141">
        <f t="shared" si="9"/>
        <v>0</v>
      </c>
      <c r="F38" s="88">
        <f t="shared" ref="F38:F69" si="17">IFERROR(VLOOKUP(C38,$C$93:$D$134,2,FALSE),0)</f>
        <v>0</v>
      </c>
      <c r="G38" s="88">
        <f t="shared" ref="G38:G69" si="18">IFERROR(VLOOKUP(C38,$G$93:$H$134,2,FALSE),0)</f>
        <v>0</v>
      </c>
      <c r="H38" s="75"/>
      <c r="I38" s="88">
        <f t="shared" ref="I38:I69" si="19">IFERROR(VLOOKUP(C38,$K$93:$L$134,2,FALSE),0)</f>
        <v>0</v>
      </c>
      <c r="J38" s="88">
        <f t="shared" ref="J38:J69" si="20">IFERROR(VLOOKUP(C38,$O$93:$P$134,2,FALSE),0)</f>
        <v>0</v>
      </c>
      <c r="K38" s="142">
        <f t="shared" ref="K38:K69" si="21">IFERROR(VLOOKUP(C38,$S$93:$T$134,2,FALSE),0)</f>
        <v>0</v>
      </c>
      <c r="L38" s="75"/>
      <c r="M38" s="142">
        <f t="shared" ref="M38:M69" si="22">IFERROR(VLOOKUP(C38,$W$93:$X$134,2,FALSE),0)</f>
        <v>0</v>
      </c>
      <c r="N38" s="210"/>
      <c r="O38" s="210"/>
      <c r="P38" s="210"/>
    </row>
    <row r="39" spans="2:16" ht="15" hidden="1" customHeight="1">
      <c r="B39" s="58"/>
      <c r="C39" s="96"/>
      <c r="D39" s="96">
        <f t="shared" si="16"/>
        <v>0</v>
      </c>
      <c r="E39" s="141">
        <f t="shared" si="9"/>
        <v>0</v>
      </c>
      <c r="F39" s="88">
        <f t="shared" si="17"/>
        <v>0</v>
      </c>
      <c r="G39" s="88">
        <f t="shared" si="18"/>
        <v>0</v>
      </c>
      <c r="H39" s="75"/>
      <c r="I39" s="88">
        <f t="shared" si="19"/>
        <v>0</v>
      </c>
      <c r="J39" s="88">
        <f t="shared" si="20"/>
        <v>0</v>
      </c>
      <c r="K39" s="142">
        <f t="shared" si="21"/>
        <v>0</v>
      </c>
      <c r="L39" s="75"/>
      <c r="M39" s="142">
        <f t="shared" si="22"/>
        <v>0</v>
      </c>
      <c r="N39" s="210"/>
      <c r="O39" s="210"/>
      <c r="P39" s="210"/>
    </row>
    <row r="40" spans="2:16" ht="15" hidden="1" customHeight="1">
      <c r="B40" s="58"/>
      <c r="C40" s="96"/>
      <c r="D40" s="96">
        <f t="shared" si="16"/>
        <v>0</v>
      </c>
      <c r="E40" s="141">
        <f t="shared" si="9"/>
        <v>0</v>
      </c>
      <c r="F40" s="88">
        <f t="shared" si="17"/>
        <v>0</v>
      </c>
      <c r="G40" s="88">
        <f t="shared" si="18"/>
        <v>0</v>
      </c>
      <c r="H40" s="75"/>
      <c r="I40" s="88">
        <f t="shared" si="19"/>
        <v>0</v>
      </c>
      <c r="J40" s="88">
        <f t="shared" si="20"/>
        <v>0</v>
      </c>
      <c r="K40" s="142">
        <f t="shared" si="21"/>
        <v>0</v>
      </c>
      <c r="L40" s="75"/>
      <c r="M40" s="142">
        <f t="shared" si="22"/>
        <v>0</v>
      </c>
      <c r="N40" s="210"/>
      <c r="O40" s="210"/>
      <c r="P40" s="210"/>
    </row>
    <row r="41" spans="2:16" ht="15" hidden="1" customHeight="1">
      <c r="B41" s="58"/>
      <c r="C41" s="96"/>
      <c r="D41" s="96">
        <f t="shared" si="16"/>
        <v>0</v>
      </c>
      <c r="E41" s="141">
        <f t="shared" si="9"/>
        <v>0</v>
      </c>
      <c r="F41" s="88">
        <f t="shared" si="17"/>
        <v>0</v>
      </c>
      <c r="G41" s="88">
        <f t="shared" si="18"/>
        <v>0</v>
      </c>
      <c r="H41" s="75"/>
      <c r="I41" s="88">
        <f t="shared" si="19"/>
        <v>0</v>
      </c>
      <c r="J41" s="88">
        <f t="shared" si="20"/>
        <v>0</v>
      </c>
      <c r="K41" s="142">
        <f t="shared" si="21"/>
        <v>0</v>
      </c>
      <c r="L41" s="75"/>
      <c r="M41" s="142">
        <f t="shared" si="22"/>
        <v>0</v>
      </c>
      <c r="N41" s="210"/>
      <c r="O41" s="210"/>
      <c r="P41" s="210"/>
    </row>
    <row r="42" spans="2:16" ht="15" hidden="1" customHeight="1">
      <c r="B42" s="58"/>
      <c r="C42" s="96"/>
      <c r="D42" s="96">
        <f t="shared" si="16"/>
        <v>0</v>
      </c>
      <c r="E42" s="141">
        <f t="shared" si="9"/>
        <v>0</v>
      </c>
      <c r="F42" s="88">
        <f t="shared" si="17"/>
        <v>0</v>
      </c>
      <c r="G42" s="88">
        <f t="shared" si="18"/>
        <v>0</v>
      </c>
      <c r="H42" s="75"/>
      <c r="I42" s="88">
        <f t="shared" si="19"/>
        <v>0</v>
      </c>
      <c r="J42" s="88">
        <f t="shared" si="20"/>
        <v>0</v>
      </c>
      <c r="K42" s="142">
        <f t="shared" si="21"/>
        <v>0</v>
      </c>
      <c r="L42" s="75"/>
      <c r="M42" s="142">
        <f t="shared" si="22"/>
        <v>0</v>
      </c>
      <c r="N42" s="210"/>
      <c r="O42" s="210"/>
      <c r="P42" s="210"/>
    </row>
    <row r="43" spans="2:16" ht="15" hidden="1" customHeight="1">
      <c r="B43" s="58"/>
      <c r="C43" s="96"/>
      <c r="D43" s="96">
        <f t="shared" si="16"/>
        <v>0</v>
      </c>
      <c r="E43" s="141">
        <f t="shared" si="9"/>
        <v>0</v>
      </c>
      <c r="F43" s="88">
        <f t="shared" si="17"/>
        <v>0</v>
      </c>
      <c r="G43" s="88">
        <f t="shared" si="18"/>
        <v>0</v>
      </c>
      <c r="H43" s="75"/>
      <c r="I43" s="88">
        <f t="shared" si="19"/>
        <v>0</v>
      </c>
      <c r="J43" s="88">
        <f t="shared" si="20"/>
        <v>0</v>
      </c>
      <c r="K43" s="142">
        <f t="shared" si="21"/>
        <v>0</v>
      </c>
      <c r="L43" s="75"/>
      <c r="M43" s="142">
        <f t="shared" si="22"/>
        <v>0</v>
      </c>
      <c r="N43" s="210"/>
      <c r="O43" s="210"/>
      <c r="P43" s="210"/>
    </row>
    <row r="44" spans="2:16" ht="15" hidden="1" customHeight="1">
      <c r="B44" s="58"/>
      <c r="C44" s="96"/>
      <c r="D44" s="96">
        <f t="shared" si="16"/>
        <v>0</v>
      </c>
      <c r="E44" s="141">
        <f t="shared" si="9"/>
        <v>0</v>
      </c>
      <c r="F44" s="88">
        <f t="shared" si="17"/>
        <v>0</v>
      </c>
      <c r="G44" s="88">
        <f t="shared" si="18"/>
        <v>0</v>
      </c>
      <c r="H44" s="75"/>
      <c r="I44" s="88">
        <f t="shared" si="19"/>
        <v>0</v>
      </c>
      <c r="J44" s="88">
        <f t="shared" si="20"/>
        <v>0</v>
      </c>
      <c r="K44" s="142">
        <f t="shared" si="21"/>
        <v>0</v>
      </c>
      <c r="L44" s="75"/>
      <c r="M44" s="142">
        <f t="shared" si="22"/>
        <v>0</v>
      </c>
      <c r="N44" s="210"/>
      <c r="O44" s="210"/>
      <c r="P44" s="210"/>
    </row>
    <row r="45" spans="2:16" ht="15" hidden="1" customHeight="1">
      <c r="B45" s="58"/>
      <c r="C45" s="96"/>
      <c r="D45" s="96">
        <f t="shared" si="16"/>
        <v>0</v>
      </c>
      <c r="E45" s="141">
        <f t="shared" si="9"/>
        <v>0</v>
      </c>
      <c r="F45" s="88">
        <f t="shared" si="17"/>
        <v>0</v>
      </c>
      <c r="G45" s="88">
        <f t="shared" si="18"/>
        <v>0</v>
      </c>
      <c r="H45" s="75"/>
      <c r="I45" s="88">
        <f t="shared" si="19"/>
        <v>0</v>
      </c>
      <c r="J45" s="88">
        <f t="shared" si="20"/>
        <v>0</v>
      </c>
      <c r="K45" s="142">
        <f t="shared" si="21"/>
        <v>0</v>
      </c>
      <c r="L45" s="75"/>
      <c r="M45" s="142">
        <f t="shared" si="22"/>
        <v>0</v>
      </c>
      <c r="N45" s="210"/>
      <c r="O45" s="210"/>
      <c r="P45" s="210"/>
    </row>
    <row r="46" spans="2:16" ht="15" hidden="1" customHeight="1">
      <c r="B46" s="58"/>
      <c r="C46" s="96"/>
      <c r="D46" s="96">
        <f t="shared" si="16"/>
        <v>0</v>
      </c>
      <c r="E46" s="141">
        <f t="shared" si="9"/>
        <v>0</v>
      </c>
      <c r="F46" s="88">
        <f t="shared" si="17"/>
        <v>0</v>
      </c>
      <c r="G46" s="88">
        <f t="shared" si="18"/>
        <v>0</v>
      </c>
      <c r="H46" s="75"/>
      <c r="I46" s="88">
        <f t="shared" si="19"/>
        <v>0</v>
      </c>
      <c r="J46" s="88">
        <f t="shared" si="20"/>
        <v>0</v>
      </c>
      <c r="K46" s="142">
        <f t="shared" si="21"/>
        <v>0</v>
      </c>
      <c r="L46" s="75"/>
      <c r="M46" s="142">
        <f t="shared" si="22"/>
        <v>0</v>
      </c>
      <c r="N46" s="210"/>
      <c r="O46" s="210"/>
      <c r="P46" s="210"/>
    </row>
    <row r="47" spans="2:16" ht="15" hidden="1" customHeight="1">
      <c r="B47" s="58"/>
      <c r="C47" s="96"/>
      <c r="D47" s="96">
        <f t="shared" si="16"/>
        <v>0</v>
      </c>
      <c r="E47" s="141">
        <f t="shared" si="9"/>
        <v>0</v>
      </c>
      <c r="F47" s="88">
        <f t="shared" si="17"/>
        <v>0</v>
      </c>
      <c r="G47" s="88">
        <f t="shared" si="18"/>
        <v>0</v>
      </c>
      <c r="H47" s="75"/>
      <c r="I47" s="88">
        <f t="shared" si="19"/>
        <v>0</v>
      </c>
      <c r="J47" s="88">
        <f t="shared" si="20"/>
        <v>0</v>
      </c>
      <c r="K47" s="142">
        <f t="shared" si="21"/>
        <v>0</v>
      </c>
      <c r="L47" s="75"/>
      <c r="M47" s="142">
        <f t="shared" si="22"/>
        <v>0</v>
      </c>
      <c r="N47" s="210"/>
      <c r="O47" s="210"/>
      <c r="P47" s="210"/>
    </row>
    <row r="48" spans="2:16" ht="15" hidden="1" customHeight="1">
      <c r="B48" s="58"/>
      <c r="C48" s="96"/>
      <c r="D48" s="96">
        <f t="shared" si="16"/>
        <v>0</v>
      </c>
      <c r="E48" s="141">
        <f t="shared" si="9"/>
        <v>0</v>
      </c>
      <c r="F48" s="88">
        <f t="shared" si="17"/>
        <v>0</v>
      </c>
      <c r="G48" s="88">
        <f t="shared" si="18"/>
        <v>0</v>
      </c>
      <c r="H48" s="75"/>
      <c r="I48" s="88">
        <f t="shared" si="19"/>
        <v>0</v>
      </c>
      <c r="J48" s="88">
        <f t="shared" si="20"/>
        <v>0</v>
      </c>
      <c r="K48" s="142">
        <f t="shared" si="21"/>
        <v>0</v>
      </c>
      <c r="L48" s="75"/>
      <c r="M48" s="142">
        <f t="shared" si="22"/>
        <v>0</v>
      </c>
      <c r="N48" s="210"/>
      <c r="O48" s="210"/>
      <c r="P48" s="210"/>
    </row>
    <row r="49" spans="2:16" ht="15" hidden="1" customHeight="1">
      <c r="B49" s="58"/>
      <c r="C49" s="96"/>
      <c r="D49" s="96">
        <f t="shared" si="16"/>
        <v>0</v>
      </c>
      <c r="E49" s="141">
        <f t="shared" si="9"/>
        <v>0</v>
      </c>
      <c r="F49" s="88">
        <f t="shared" si="17"/>
        <v>0</v>
      </c>
      <c r="G49" s="88">
        <f t="shared" si="18"/>
        <v>0</v>
      </c>
      <c r="H49" s="75"/>
      <c r="I49" s="88">
        <f t="shared" si="19"/>
        <v>0</v>
      </c>
      <c r="J49" s="88">
        <f t="shared" si="20"/>
        <v>0</v>
      </c>
      <c r="K49" s="142">
        <f t="shared" si="21"/>
        <v>0</v>
      </c>
      <c r="L49" s="75"/>
      <c r="M49" s="142">
        <f t="shared" si="22"/>
        <v>0</v>
      </c>
      <c r="N49" s="210"/>
      <c r="O49" s="210"/>
      <c r="P49" s="210"/>
    </row>
    <row r="50" spans="2:16" ht="15" hidden="1" customHeight="1">
      <c r="B50" s="58"/>
      <c r="C50" s="96"/>
      <c r="D50" s="96">
        <f t="shared" si="16"/>
        <v>0</v>
      </c>
      <c r="E50" s="141">
        <f t="shared" si="9"/>
        <v>0</v>
      </c>
      <c r="F50" s="88">
        <f t="shared" si="17"/>
        <v>0</v>
      </c>
      <c r="G50" s="88">
        <f t="shared" si="18"/>
        <v>0</v>
      </c>
      <c r="H50" s="75"/>
      <c r="I50" s="88">
        <f t="shared" si="19"/>
        <v>0</v>
      </c>
      <c r="J50" s="88">
        <f t="shared" si="20"/>
        <v>0</v>
      </c>
      <c r="K50" s="142">
        <f t="shared" si="21"/>
        <v>0</v>
      </c>
      <c r="L50" s="75"/>
      <c r="M50" s="142">
        <f t="shared" si="22"/>
        <v>0</v>
      </c>
      <c r="N50" s="210"/>
      <c r="O50" s="210"/>
      <c r="P50" s="210"/>
    </row>
    <row r="51" spans="2:16" ht="15" hidden="1" customHeight="1">
      <c r="B51" s="58"/>
      <c r="C51" s="96"/>
      <c r="D51" s="96">
        <f t="shared" si="16"/>
        <v>0</v>
      </c>
      <c r="E51" s="141">
        <f t="shared" si="9"/>
        <v>0</v>
      </c>
      <c r="F51" s="88">
        <f t="shared" si="17"/>
        <v>0</v>
      </c>
      <c r="G51" s="88">
        <f t="shared" si="18"/>
        <v>0</v>
      </c>
      <c r="H51" s="75"/>
      <c r="I51" s="88">
        <f t="shared" si="19"/>
        <v>0</v>
      </c>
      <c r="J51" s="88">
        <f t="shared" si="20"/>
        <v>0</v>
      </c>
      <c r="K51" s="142">
        <f t="shared" si="21"/>
        <v>0</v>
      </c>
      <c r="L51" s="75"/>
      <c r="M51" s="142">
        <f t="shared" si="22"/>
        <v>0</v>
      </c>
      <c r="N51" s="210"/>
      <c r="O51" s="210"/>
      <c r="P51" s="210"/>
    </row>
    <row r="52" spans="2:16" ht="15" hidden="1" customHeight="1">
      <c r="B52" s="58"/>
      <c r="C52" s="96"/>
      <c r="D52" s="96">
        <f t="shared" si="16"/>
        <v>0</v>
      </c>
      <c r="E52" s="141">
        <f t="shared" si="9"/>
        <v>0</v>
      </c>
      <c r="F52" s="88">
        <f t="shared" si="17"/>
        <v>0</v>
      </c>
      <c r="G52" s="88">
        <f t="shared" si="18"/>
        <v>0</v>
      </c>
      <c r="H52" s="75"/>
      <c r="I52" s="88">
        <f t="shared" si="19"/>
        <v>0</v>
      </c>
      <c r="J52" s="88">
        <f t="shared" si="20"/>
        <v>0</v>
      </c>
      <c r="K52" s="142">
        <f t="shared" si="21"/>
        <v>0</v>
      </c>
      <c r="L52" s="75"/>
      <c r="M52" s="142">
        <f t="shared" si="22"/>
        <v>0</v>
      </c>
      <c r="N52" s="210"/>
      <c r="O52" s="210"/>
      <c r="P52" s="210"/>
    </row>
    <row r="53" spans="2:16" ht="15" hidden="1" customHeight="1">
      <c r="B53" s="58"/>
      <c r="C53" s="96"/>
      <c r="D53" s="96">
        <f t="shared" si="16"/>
        <v>0</v>
      </c>
      <c r="E53" s="141">
        <f t="shared" si="9"/>
        <v>0</v>
      </c>
      <c r="F53" s="88">
        <f t="shared" si="17"/>
        <v>0</v>
      </c>
      <c r="G53" s="88">
        <f t="shared" si="18"/>
        <v>0</v>
      </c>
      <c r="H53" s="75"/>
      <c r="I53" s="88">
        <f t="shared" si="19"/>
        <v>0</v>
      </c>
      <c r="J53" s="88">
        <f t="shared" si="20"/>
        <v>0</v>
      </c>
      <c r="K53" s="142">
        <f t="shared" si="21"/>
        <v>0</v>
      </c>
      <c r="L53" s="75"/>
      <c r="M53" s="142">
        <f t="shared" si="22"/>
        <v>0</v>
      </c>
      <c r="N53" s="210"/>
      <c r="O53" s="210"/>
      <c r="P53" s="210"/>
    </row>
    <row r="54" spans="2:16" ht="15" hidden="1" customHeight="1">
      <c r="B54" s="58"/>
      <c r="C54" s="96"/>
      <c r="D54" s="96">
        <f t="shared" si="16"/>
        <v>0</v>
      </c>
      <c r="E54" s="141">
        <f t="shared" si="9"/>
        <v>0</v>
      </c>
      <c r="F54" s="88">
        <f t="shared" si="17"/>
        <v>0</v>
      </c>
      <c r="G54" s="88">
        <f t="shared" si="18"/>
        <v>0</v>
      </c>
      <c r="H54" s="75"/>
      <c r="I54" s="88">
        <f t="shared" si="19"/>
        <v>0</v>
      </c>
      <c r="J54" s="88">
        <f t="shared" si="20"/>
        <v>0</v>
      </c>
      <c r="K54" s="142">
        <f t="shared" si="21"/>
        <v>0</v>
      </c>
      <c r="L54" s="75"/>
      <c r="M54" s="142">
        <f t="shared" si="22"/>
        <v>0</v>
      </c>
      <c r="N54" s="210"/>
      <c r="O54" s="210"/>
      <c r="P54" s="210"/>
    </row>
    <row r="55" spans="2:16" ht="15" hidden="1" customHeight="1">
      <c r="B55" s="58"/>
      <c r="C55" s="96"/>
      <c r="D55" s="96">
        <f t="shared" si="16"/>
        <v>0</v>
      </c>
      <c r="E55" s="141">
        <f t="shared" si="9"/>
        <v>0</v>
      </c>
      <c r="F55" s="88">
        <f t="shared" si="17"/>
        <v>0</v>
      </c>
      <c r="G55" s="88">
        <f t="shared" si="18"/>
        <v>0</v>
      </c>
      <c r="H55" s="75"/>
      <c r="I55" s="88">
        <f t="shared" si="19"/>
        <v>0</v>
      </c>
      <c r="J55" s="88">
        <f t="shared" si="20"/>
        <v>0</v>
      </c>
      <c r="K55" s="142">
        <f t="shared" si="21"/>
        <v>0</v>
      </c>
      <c r="L55" s="75"/>
      <c r="M55" s="142">
        <f t="shared" si="22"/>
        <v>0</v>
      </c>
      <c r="N55" s="210"/>
      <c r="O55" s="210"/>
      <c r="P55" s="210"/>
    </row>
    <row r="56" spans="2:16" ht="15" hidden="1" customHeight="1">
      <c r="B56" s="58"/>
      <c r="C56" s="96"/>
      <c r="D56" s="96">
        <f t="shared" si="16"/>
        <v>0</v>
      </c>
      <c r="E56" s="141">
        <f t="shared" si="9"/>
        <v>0</v>
      </c>
      <c r="F56" s="88">
        <f t="shared" si="17"/>
        <v>0</v>
      </c>
      <c r="G56" s="88">
        <f t="shared" si="18"/>
        <v>0</v>
      </c>
      <c r="H56" s="75"/>
      <c r="I56" s="88">
        <f t="shared" si="19"/>
        <v>0</v>
      </c>
      <c r="J56" s="88">
        <f t="shared" si="20"/>
        <v>0</v>
      </c>
      <c r="K56" s="142">
        <f t="shared" si="21"/>
        <v>0</v>
      </c>
      <c r="L56" s="75"/>
      <c r="M56" s="142">
        <f t="shared" si="22"/>
        <v>0</v>
      </c>
      <c r="N56" s="210"/>
      <c r="O56" s="210"/>
      <c r="P56" s="210"/>
    </row>
    <row r="57" spans="2:16" ht="15" hidden="1" customHeight="1">
      <c r="B57" s="58"/>
      <c r="C57" s="96"/>
      <c r="D57" s="96">
        <f t="shared" si="16"/>
        <v>0</v>
      </c>
      <c r="E57" s="141">
        <f t="shared" si="9"/>
        <v>0</v>
      </c>
      <c r="F57" s="88">
        <f t="shared" si="17"/>
        <v>0</v>
      </c>
      <c r="G57" s="88">
        <f t="shared" si="18"/>
        <v>0</v>
      </c>
      <c r="H57" s="75"/>
      <c r="I57" s="88">
        <f t="shared" si="19"/>
        <v>0</v>
      </c>
      <c r="J57" s="88">
        <f t="shared" si="20"/>
        <v>0</v>
      </c>
      <c r="K57" s="142">
        <f t="shared" si="21"/>
        <v>0</v>
      </c>
      <c r="L57" s="75"/>
      <c r="M57" s="142">
        <f t="shared" si="22"/>
        <v>0</v>
      </c>
      <c r="N57" s="210"/>
      <c r="O57" s="210"/>
      <c r="P57" s="210"/>
    </row>
    <row r="58" spans="2:16" ht="15" hidden="1" customHeight="1">
      <c r="B58" s="58"/>
      <c r="C58" s="96"/>
      <c r="D58" s="96">
        <f t="shared" si="16"/>
        <v>0</v>
      </c>
      <c r="E58" s="141">
        <f t="shared" si="9"/>
        <v>0</v>
      </c>
      <c r="F58" s="88">
        <f t="shared" si="17"/>
        <v>0</v>
      </c>
      <c r="G58" s="88">
        <f t="shared" si="18"/>
        <v>0</v>
      </c>
      <c r="H58" s="75"/>
      <c r="I58" s="88">
        <f t="shared" si="19"/>
        <v>0</v>
      </c>
      <c r="J58" s="88">
        <f t="shared" si="20"/>
        <v>0</v>
      </c>
      <c r="K58" s="142">
        <f t="shared" si="21"/>
        <v>0</v>
      </c>
      <c r="L58" s="75"/>
      <c r="M58" s="142">
        <f t="shared" si="22"/>
        <v>0</v>
      </c>
      <c r="N58" s="210"/>
      <c r="O58" s="210"/>
      <c r="P58" s="210"/>
    </row>
    <row r="59" spans="2:16" ht="15" hidden="1" customHeight="1">
      <c r="B59" s="58"/>
      <c r="C59" s="96"/>
      <c r="D59" s="96">
        <f t="shared" si="16"/>
        <v>0</v>
      </c>
      <c r="E59" s="141">
        <f t="shared" si="9"/>
        <v>0</v>
      </c>
      <c r="F59" s="88">
        <f t="shared" si="17"/>
        <v>0</v>
      </c>
      <c r="G59" s="88">
        <f t="shared" si="18"/>
        <v>0</v>
      </c>
      <c r="H59" s="75"/>
      <c r="I59" s="88">
        <f t="shared" si="19"/>
        <v>0</v>
      </c>
      <c r="J59" s="88">
        <f t="shared" si="20"/>
        <v>0</v>
      </c>
      <c r="K59" s="142">
        <f t="shared" si="21"/>
        <v>0</v>
      </c>
      <c r="L59" s="75"/>
      <c r="M59" s="142">
        <f t="shared" si="22"/>
        <v>0</v>
      </c>
      <c r="N59" s="210"/>
      <c r="O59" s="210"/>
      <c r="P59" s="210"/>
    </row>
    <row r="60" spans="2:16" ht="15" hidden="1" customHeight="1">
      <c r="B60" s="58"/>
      <c r="C60" s="96"/>
      <c r="D60" s="96">
        <f t="shared" si="16"/>
        <v>0</v>
      </c>
      <c r="E60" s="141">
        <f t="shared" si="9"/>
        <v>0</v>
      </c>
      <c r="F60" s="88">
        <f t="shared" si="17"/>
        <v>0</v>
      </c>
      <c r="G60" s="88">
        <f t="shared" si="18"/>
        <v>0</v>
      </c>
      <c r="H60" s="75"/>
      <c r="I60" s="88">
        <f t="shared" si="19"/>
        <v>0</v>
      </c>
      <c r="J60" s="88">
        <f t="shared" si="20"/>
        <v>0</v>
      </c>
      <c r="K60" s="142">
        <f t="shared" si="21"/>
        <v>0</v>
      </c>
      <c r="L60" s="75"/>
      <c r="M60" s="142">
        <f t="shared" si="22"/>
        <v>0</v>
      </c>
      <c r="N60" s="210"/>
      <c r="O60" s="210"/>
      <c r="P60" s="210"/>
    </row>
    <row r="61" spans="2:16" ht="15" hidden="1" customHeight="1">
      <c r="B61" s="58"/>
      <c r="C61" s="96"/>
      <c r="D61" s="96">
        <f t="shared" si="16"/>
        <v>0</v>
      </c>
      <c r="E61" s="141">
        <f t="shared" si="9"/>
        <v>0</v>
      </c>
      <c r="F61" s="88">
        <f t="shared" si="17"/>
        <v>0</v>
      </c>
      <c r="G61" s="88">
        <f t="shared" si="18"/>
        <v>0</v>
      </c>
      <c r="H61" s="75"/>
      <c r="I61" s="88">
        <f t="shared" si="19"/>
        <v>0</v>
      </c>
      <c r="J61" s="88">
        <f t="shared" si="20"/>
        <v>0</v>
      </c>
      <c r="K61" s="142">
        <f t="shared" si="21"/>
        <v>0</v>
      </c>
      <c r="L61" s="75"/>
      <c r="M61" s="142">
        <f t="shared" si="22"/>
        <v>0</v>
      </c>
      <c r="N61" s="210"/>
      <c r="O61" s="210"/>
      <c r="P61" s="210"/>
    </row>
    <row r="62" spans="2:16" ht="15" hidden="1" customHeight="1">
      <c r="B62" s="58"/>
      <c r="C62" s="96"/>
      <c r="D62" s="96">
        <f t="shared" si="16"/>
        <v>0</v>
      </c>
      <c r="E62" s="141">
        <f t="shared" si="9"/>
        <v>0</v>
      </c>
      <c r="F62" s="88">
        <f t="shared" si="17"/>
        <v>0</v>
      </c>
      <c r="G62" s="88">
        <f t="shared" si="18"/>
        <v>0</v>
      </c>
      <c r="H62" s="75"/>
      <c r="I62" s="88">
        <f t="shared" si="19"/>
        <v>0</v>
      </c>
      <c r="J62" s="88">
        <f t="shared" si="20"/>
        <v>0</v>
      </c>
      <c r="K62" s="142">
        <f t="shared" si="21"/>
        <v>0</v>
      </c>
      <c r="L62" s="75"/>
      <c r="M62" s="142">
        <f t="shared" si="22"/>
        <v>0</v>
      </c>
      <c r="N62" s="210"/>
      <c r="O62" s="210"/>
      <c r="P62" s="210"/>
    </row>
    <row r="63" spans="2:16" ht="15" hidden="1" customHeight="1">
      <c r="B63" s="58"/>
      <c r="C63" s="96"/>
      <c r="D63" s="96">
        <f t="shared" si="16"/>
        <v>0</v>
      </c>
      <c r="E63" s="141">
        <f t="shared" si="9"/>
        <v>0</v>
      </c>
      <c r="F63" s="88">
        <f t="shared" si="17"/>
        <v>0</v>
      </c>
      <c r="G63" s="88">
        <f t="shared" si="18"/>
        <v>0</v>
      </c>
      <c r="H63" s="75"/>
      <c r="I63" s="88">
        <f t="shared" si="19"/>
        <v>0</v>
      </c>
      <c r="J63" s="88">
        <f t="shared" si="20"/>
        <v>0</v>
      </c>
      <c r="K63" s="142">
        <f t="shared" si="21"/>
        <v>0</v>
      </c>
      <c r="L63" s="75"/>
      <c r="M63" s="142">
        <f t="shared" si="22"/>
        <v>0</v>
      </c>
      <c r="N63" s="210"/>
      <c r="O63" s="210"/>
      <c r="P63" s="210"/>
    </row>
    <row r="64" spans="2:16" ht="15" hidden="1" customHeight="1">
      <c r="B64" s="58"/>
      <c r="C64" s="96"/>
      <c r="D64" s="96">
        <f t="shared" si="16"/>
        <v>0</v>
      </c>
      <c r="E64" s="141">
        <f t="shared" si="9"/>
        <v>0</v>
      </c>
      <c r="F64" s="88">
        <f t="shared" si="17"/>
        <v>0</v>
      </c>
      <c r="G64" s="88">
        <f t="shared" si="18"/>
        <v>0</v>
      </c>
      <c r="H64" s="75"/>
      <c r="I64" s="88">
        <f t="shared" si="19"/>
        <v>0</v>
      </c>
      <c r="J64" s="88">
        <f t="shared" si="20"/>
        <v>0</v>
      </c>
      <c r="K64" s="142">
        <f t="shared" si="21"/>
        <v>0</v>
      </c>
      <c r="L64" s="75"/>
      <c r="M64" s="142">
        <f t="shared" si="22"/>
        <v>0</v>
      </c>
      <c r="N64" s="210"/>
      <c r="O64" s="210"/>
      <c r="P64" s="210"/>
    </row>
    <row r="65" spans="2:16" ht="15" hidden="1" customHeight="1">
      <c r="B65" s="58"/>
      <c r="C65" s="96"/>
      <c r="D65" s="96">
        <f t="shared" si="16"/>
        <v>0</v>
      </c>
      <c r="E65" s="141">
        <f t="shared" si="9"/>
        <v>0</v>
      </c>
      <c r="F65" s="88">
        <f t="shared" si="17"/>
        <v>0</v>
      </c>
      <c r="G65" s="88">
        <f t="shared" si="18"/>
        <v>0</v>
      </c>
      <c r="H65" s="75"/>
      <c r="I65" s="88">
        <f t="shared" si="19"/>
        <v>0</v>
      </c>
      <c r="J65" s="88">
        <f t="shared" si="20"/>
        <v>0</v>
      </c>
      <c r="K65" s="142">
        <f t="shared" si="21"/>
        <v>0</v>
      </c>
      <c r="L65" s="75"/>
      <c r="M65" s="142">
        <f t="shared" si="22"/>
        <v>0</v>
      </c>
      <c r="N65" s="210"/>
      <c r="O65" s="210"/>
      <c r="P65" s="210"/>
    </row>
    <row r="66" spans="2:16" ht="15" hidden="1" customHeight="1">
      <c r="B66" s="58"/>
      <c r="C66" s="96"/>
      <c r="D66" s="96">
        <f t="shared" si="16"/>
        <v>0</v>
      </c>
      <c r="E66" s="141">
        <f t="shared" si="9"/>
        <v>0</v>
      </c>
      <c r="F66" s="88">
        <f t="shared" si="17"/>
        <v>0</v>
      </c>
      <c r="G66" s="88">
        <f t="shared" si="18"/>
        <v>0</v>
      </c>
      <c r="H66" s="75"/>
      <c r="I66" s="88">
        <f t="shared" si="19"/>
        <v>0</v>
      </c>
      <c r="J66" s="88">
        <f t="shared" si="20"/>
        <v>0</v>
      </c>
      <c r="K66" s="142">
        <f t="shared" si="21"/>
        <v>0</v>
      </c>
      <c r="L66" s="75"/>
      <c r="M66" s="142">
        <f t="shared" si="22"/>
        <v>0</v>
      </c>
      <c r="N66" s="210"/>
      <c r="O66" s="210"/>
      <c r="P66" s="210"/>
    </row>
    <row r="67" spans="2:16" ht="15" hidden="1" customHeight="1">
      <c r="B67" s="58"/>
      <c r="C67" s="96"/>
      <c r="D67" s="96">
        <f t="shared" si="16"/>
        <v>0</v>
      </c>
      <c r="E67" s="141">
        <f t="shared" si="9"/>
        <v>0</v>
      </c>
      <c r="F67" s="88">
        <f t="shared" si="17"/>
        <v>0</v>
      </c>
      <c r="G67" s="88">
        <f t="shared" si="18"/>
        <v>0</v>
      </c>
      <c r="H67" s="75"/>
      <c r="I67" s="88">
        <f t="shared" si="19"/>
        <v>0</v>
      </c>
      <c r="J67" s="88">
        <f t="shared" si="20"/>
        <v>0</v>
      </c>
      <c r="K67" s="142">
        <f t="shared" si="21"/>
        <v>0</v>
      </c>
      <c r="L67" s="75"/>
      <c r="M67" s="142">
        <f t="shared" si="22"/>
        <v>0</v>
      </c>
      <c r="N67" s="210"/>
      <c r="O67" s="210"/>
      <c r="P67" s="210"/>
    </row>
    <row r="68" spans="2:16" ht="15" hidden="1" customHeight="1">
      <c r="B68" s="58"/>
      <c r="C68" s="96"/>
      <c r="D68" s="96">
        <f t="shared" si="16"/>
        <v>0</v>
      </c>
      <c r="E68" s="141">
        <f t="shared" si="9"/>
        <v>0</v>
      </c>
      <c r="F68" s="88">
        <f t="shared" si="17"/>
        <v>0</v>
      </c>
      <c r="G68" s="88">
        <f t="shared" si="18"/>
        <v>0</v>
      </c>
      <c r="H68" s="75"/>
      <c r="I68" s="88">
        <f t="shared" si="19"/>
        <v>0</v>
      </c>
      <c r="J68" s="88">
        <f t="shared" si="20"/>
        <v>0</v>
      </c>
      <c r="K68" s="142">
        <f t="shared" si="21"/>
        <v>0</v>
      </c>
      <c r="L68" s="75"/>
      <c r="M68" s="142">
        <f t="shared" si="22"/>
        <v>0</v>
      </c>
      <c r="N68" s="210"/>
      <c r="O68" s="210"/>
      <c r="P68" s="210"/>
    </row>
    <row r="69" spans="2:16" ht="15" hidden="1" customHeight="1">
      <c r="B69" s="58"/>
      <c r="C69" s="96"/>
      <c r="D69" s="96">
        <f t="shared" si="16"/>
        <v>0</v>
      </c>
      <c r="E69" s="141">
        <f t="shared" si="9"/>
        <v>0</v>
      </c>
      <c r="F69" s="88">
        <f t="shared" si="17"/>
        <v>0</v>
      </c>
      <c r="G69" s="88">
        <f t="shared" si="18"/>
        <v>0</v>
      </c>
      <c r="H69" s="75"/>
      <c r="I69" s="88">
        <f t="shared" si="19"/>
        <v>0</v>
      </c>
      <c r="J69" s="88">
        <f t="shared" si="20"/>
        <v>0</v>
      </c>
      <c r="K69" s="142">
        <f t="shared" si="21"/>
        <v>0</v>
      </c>
      <c r="L69" s="75"/>
      <c r="M69" s="142">
        <f t="shared" si="22"/>
        <v>0</v>
      </c>
      <c r="N69" s="210"/>
      <c r="O69" s="210"/>
      <c r="P69" s="210"/>
    </row>
    <row r="70" spans="2:16" ht="15" hidden="1" customHeight="1">
      <c r="B70" s="58"/>
      <c r="C70" s="96"/>
      <c r="D70" s="96">
        <f t="shared" ref="D70:D84" si="23">SUM(F70:P70)</f>
        <v>0</v>
      </c>
      <c r="E70" s="141">
        <f t="shared" si="9"/>
        <v>0</v>
      </c>
      <c r="F70" s="88">
        <f t="shared" ref="F70:F84" si="24">IFERROR(VLOOKUP(C70,$C$93:$D$134,2,FALSE),0)</f>
        <v>0</v>
      </c>
      <c r="G70" s="88">
        <f t="shared" ref="G70:G84" si="25">IFERROR(VLOOKUP(C70,$G$93:$H$134,2,FALSE),0)</f>
        <v>0</v>
      </c>
      <c r="H70" s="75"/>
      <c r="I70" s="88">
        <f t="shared" ref="I70:I84" si="26">IFERROR(VLOOKUP(C70,$K$93:$L$134,2,FALSE),0)</f>
        <v>0</v>
      </c>
      <c r="J70" s="88">
        <f t="shared" ref="J70:J84" si="27">IFERROR(VLOOKUP(C70,$O$93:$P$134,2,FALSE),0)</f>
        <v>0</v>
      </c>
      <c r="K70" s="142">
        <f t="shared" ref="K70:K84" si="28">IFERROR(VLOOKUP(C70,$S$93:$T$134,2,FALSE),0)</f>
        <v>0</v>
      </c>
      <c r="L70" s="75"/>
      <c r="M70" s="142">
        <f t="shared" ref="M70:M84" si="29">IFERROR(VLOOKUP(C70,$W$93:$X$134,2,FALSE),0)</f>
        <v>0</v>
      </c>
      <c r="N70" s="210"/>
      <c r="O70" s="210"/>
      <c r="P70" s="210"/>
    </row>
    <row r="71" spans="2:16" ht="15" hidden="1" customHeight="1">
      <c r="B71" s="58"/>
      <c r="C71" s="96"/>
      <c r="D71" s="96">
        <f t="shared" si="23"/>
        <v>0</v>
      </c>
      <c r="E71" s="141">
        <f t="shared" ref="E71:E84" si="30">SUM(F71:O71)-MIN(F71:J71)</f>
        <v>0</v>
      </c>
      <c r="F71" s="88">
        <f t="shared" si="24"/>
        <v>0</v>
      </c>
      <c r="G71" s="88">
        <f t="shared" si="25"/>
        <v>0</v>
      </c>
      <c r="H71" s="75"/>
      <c r="I71" s="88">
        <f t="shared" si="26"/>
        <v>0</v>
      </c>
      <c r="J71" s="88">
        <f t="shared" si="27"/>
        <v>0</v>
      </c>
      <c r="K71" s="142">
        <f t="shared" si="28"/>
        <v>0</v>
      </c>
      <c r="L71" s="75"/>
      <c r="M71" s="142">
        <f t="shared" si="29"/>
        <v>0</v>
      </c>
      <c r="N71" s="210"/>
      <c r="O71" s="210"/>
      <c r="P71" s="210"/>
    </row>
    <row r="72" spans="2:16" ht="15" hidden="1" customHeight="1">
      <c r="B72" s="58"/>
      <c r="C72" s="96"/>
      <c r="D72" s="96">
        <f t="shared" si="23"/>
        <v>0</v>
      </c>
      <c r="E72" s="141">
        <f t="shared" si="30"/>
        <v>0</v>
      </c>
      <c r="F72" s="88">
        <f t="shared" si="24"/>
        <v>0</v>
      </c>
      <c r="G72" s="88">
        <f t="shared" si="25"/>
        <v>0</v>
      </c>
      <c r="H72" s="75"/>
      <c r="I72" s="88">
        <f t="shared" si="26"/>
        <v>0</v>
      </c>
      <c r="J72" s="88">
        <f t="shared" si="27"/>
        <v>0</v>
      </c>
      <c r="K72" s="142">
        <f t="shared" si="28"/>
        <v>0</v>
      </c>
      <c r="L72" s="75"/>
      <c r="M72" s="142">
        <f t="shared" si="29"/>
        <v>0</v>
      </c>
      <c r="N72" s="210"/>
      <c r="O72" s="210"/>
      <c r="P72" s="210"/>
    </row>
    <row r="73" spans="2:16" ht="15" hidden="1" customHeight="1">
      <c r="B73" s="58"/>
      <c r="C73" s="96"/>
      <c r="D73" s="96">
        <f t="shared" si="23"/>
        <v>0</v>
      </c>
      <c r="E73" s="141">
        <f t="shared" si="30"/>
        <v>0</v>
      </c>
      <c r="F73" s="88">
        <f t="shared" si="24"/>
        <v>0</v>
      </c>
      <c r="G73" s="88">
        <f t="shared" si="25"/>
        <v>0</v>
      </c>
      <c r="H73" s="75"/>
      <c r="I73" s="88">
        <f t="shared" si="26"/>
        <v>0</v>
      </c>
      <c r="J73" s="88">
        <f t="shared" si="27"/>
        <v>0</v>
      </c>
      <c r="K73" s="142">
        <f t="shared" si="28"/>
        <v>0</v>
      </c>
      <c r="L73" s="75"/>
      <c r="M73" s="142">
        <f t="shared" si="29"/>
        <v>0</v>
      </c>
      <c r="N73" s="210"/>
      <c r="O73" s="210"/>
      <c r="P73" s="210"/>
    </row>
    <row r="74" spans="2:16" ht="15" hidden="1" customHeight="1">
      <c r="B74" s="58"/>
      <c r="C74" s="96"/>
      <c r="D74" s="96">
        <f t="shared" si="23"/>
        <v>0</v>
      </c>
      <c r="E74" s="141">
        <f t="shared" si="30"/>
        <v>0</v>
      </c>
      <c r="F74" s="88">
        <f t="shared" si="24"/>
        <v>0</v>
      </c>
      <c r="G74" s="88">
        <f t="shared" si="25"/>
        <v>0</v>
      </c>
      <c r="H74" s="75"/>
      <c r="I74" s="88">
        <f t="shared" si="26"/>
        <v>0</v>
      </c>
      <c r="J74" s="88">
        <f t="shared" si="27"/>
        <v>0</v>
      </c>
      <c r="K74" s="142">
        <f t="shared" si="28"/>
        <v>0</v>
      </c>
      <c r="L74" s="75"/>
      <c r="M74" s="142">
        <f t="shared" si="29"/>
        <v>0</v>
      </c>
      <c r="N74" s="210"/>
      <c r="O74" s="210"/>
      <c r="P74" s="210"/>
    </row>
    <row r="75" spans="2:16" ht="15" hidden="1" customHeight="1">
      <c r="B75" s="58"/>
      <c r="C75" s="96"/>
      <c r="D75" s="96">
        <f t="shared" si="23"/>
        <v>0</v>
      </c>
      <c r="E75" s="141">
        <f t="shared" si="30"/>
        <v>0</v>
      </c>
      <c r="F75" s="88">
        <f t="shared" si="24"/>
        <v>0</v>
      </c>
      <c r="G75" s="88">
        <f t="shared" si="25"/>
        <v>0</v>
      </c>
      <c r="H75" s="75"/>
      <c r="I75" s="88">
        <f t="shared" si="26"/>
        <v>0</v>
      </c>
      <c r="J75" s="88">
        <f t="shared" si="27"/>
        <v>0</v>
      </c>
      <c r="K75" s="142">
        <f t="shared" si="28"/>
        <v>0</v>
      </c>
      <c r="L75" s="75"/>
      <c r="M75" s="142">
        <f t="shared" si="29"/>
        <v>0</v>
      </c>
      <c r="N75" s="210"/>
      <c r="O75" s="210"/>
      <c r="P75" s="210"/>
    </row>
    <row r="76" spans="2:16" ht="15" hidden="1" customHeight="1">
      <c r="B76" s="58"/>
      <c r="C76" s="96"/>
      <c r="D76" s="96">
        <f t="shared" si="23"/>
        <v>0</v>
      </c>
      <c r="E76" s="141">
        <f t="shared" si="30"/>
        <v>0</v>
      </c>
      <c r="F76" s="88">
        <f t="shared" si="24"/>
        <v>0</v>
      </c>
      <c r="G76" s="88">
        <f t="shared" si="25"/>
        <v>0</v>
      </c>
      <c r="H76" s="75"/>
      <c r="I76" s="88">
        <f t="shared" si="26"/>
        <v>0</v>
      </c>
      <c r="J76" s="88">
        <f t="shared" si="27"/>
        <v>0</v>
      </c>
      <c r="K76" s="142">
        <f t="shared" si="28"/>
        <v>0</v>
      </c>
      <c r="L76" s="75"/>
      <c r="M76" s="142">
        <f t="shared" si="29"/>
        <v>0</v>
      </c>
      <c r="N76" s="210"/>
      <c r="O76" s="210"/>
      <c r="P76" s="210"/>
    </row>
    <row r="77" spans="2:16" ht="15" hidden="1" customHeight="1">
      <c r="B77" s="58"/>
      <c r="C77" s="96"/>
      <c r="D77" s="96">
        <f t="shared" si="23"/>
        <v>0</v>
      </c>
      <c r="E77" s="141">
        <f t="shared" si="30"/>
        <v>0</v>
      </c>
      <c r="F77" s="88">
        <f t="shared" si="24"/>
        <v>0</v>
      </c>
      <c r="G77" s="88">
        <f t="shared" si="25"/>
        <v>0</v>
      </c>
      <c r="H77" s="75"/>
      <c r="I77" s="88">
        <f t="shared" si="26"/>
        <v>0</v>
      </c>
      <c r="J77" s="88">
        <f t="shared" si="27"/>
        <v>0</v>
      </c>
      <c r="K77" s="142">
        <f t="shared" si="28"/>
        <v>0</v>
      </c>
      <c r="L77" s="75"/>
      <c r="M77" s="142">
        <f t="shared" si="29"/>
        <v>0</v>
      </c>
      <c r="N77" s="210"/>
      <c r="O77" s="210"/>
      <c r="P77" s="210"/>
    </row>
    <row r="78" spans="2:16" ht="15" hidden="1" customHeight="1">
      <c r="B78" s="58"/>
      <c r="C78" s="96"/>
      <c r="D78" s="96">
        <f t="shared" si="23"/>
        <v>0</v>
      </c>
      <c r="E78" s="141">
        <f t="shared" si="30"/>
        <v>0</v>
      </c>
      <c r="F78" s="88">
        <f t="shared" si="24"/>
        <v>0</v>
      </c>
      <c r="G78" s="88">
        <f t="shared" si="25"/>
        <v>0</v>
      </c>
      <c r="H78" s="75"/>
      <c r="I78" s="88">
        <f t="shared" si="26"/>
        <v>0</v>
      </c>
      <c r="J78" s="88">
        <f t="shared" si="27"/>
        <v>0</v>
      </c>
      <c r="K78" s="142">
        <f t="shared" si="28"/>
        <v>0</v>
      </c>
      <c r="L78" s="75"/>
      <c r="M78" s="142">
        <f t="shared" si="29"/>
        <v>0</v>
      </c>
      <c r="N78" s="210"/>
      <c r="O78" s="210"/>
      <c r="P78" s="210"/>
    </row>
    <row r="79" spans="2:16" ht="15" hidden="1" customHeight="1">
      <c r="B79" s="58"/>
      <c r="C79" s="96"/>
      <c r="D79" s="96">
        <f t="shared" si="23"/>
        <v>0</v>
      </c>
      <c r="E79" s="141">
        <f t="shared" si="30"/>
        <v>0</v>
      </c>
      <c r="F79" s="88">
        <f t="shared" si="24"/>
        <v>0</v>
      </c>
      <c r="G79" s="88">
        <f t="shared" si="25"/>
        <v>0</v>
      </c>
      <c r="H79" s="75"/>
      <c r="I79" s="88">
        <f t="shared" si="26"/>
        <v>0</v>
      </c>
      <c r="J79" s="88">
        <f t="shared" si="27"/>
        <v>0</v>
      </c>
      <c r="K79" s="142">
        <f t="shared" si="28"/>
        <v>0</v>
      </c>
      <c r="L79" s="75"/>
      <c r="M79" s="142">
        <f t="shared" si="29"/>
        <v>0</v>
      </c>
      <c r="N79" s="210"/>
      <c r="O79" s="210"/>
      <c r="P79" s="210"/>
    </row>
    <row r="80" spans="2:16" ht="15" hidden="1" customHeight="1">
      <c r="B80" s="58"/>
      <c r="C80" s="96"/>
      <c r="D80" s="96">
        <f t="shared" si="23"/>
        <v>0</v>
      </c>
      <c r="E80" s="141">
        <f t="shared" si="30"/>
        <v>0</v>
      </c>
      <c r="F80" s="88">
        <f t="shared" si="24"/>
        <v>0</v>
      </c>
      <c r="G80" s="88">
        <f t="shared" si="25"/>
        <v>0</v>
      </c>
      <c r="H80" s="75"/>
      <c r="I80" s="88">
        <f t="shared" si="26"/>
        <v>0</v>
      </c>
      <c r="J80" s="88">
        <f t="shared" si="27"/>
        <v>0</v>
      </c>
      <c r="K80" s="142">
        <f t="shared" si="28"/>
        <v>0</v>
      </c>
      <c r="L80" s="75"/>
      <c r="M80" s="142">
        <f t="shared" si="29"/>
        <v>0</v>
      </c>
      <c r="N80" s="210"/>
      <c r="O80" s="210"/>
      <c r="P80" s="210"/>
    </row>
    <row r="81" spans="2:25" ht="15" hidden="1" customHeight="1">
      <c r="B81" s="58"/>
      <c r="C81" s="96"/>
      <c r="D81" s="96">
        <f t="shared" si="23"/>
        <v>0</v>
      </c>
      <c r="E81" s="141">
        <f t="shared" si="30"/>
        <v>0</v>
      </c>
      <c r="F81" s="88">
        <f t="shared" si="24"/>
        <v>0</v>
      </c>
      <c r="G81" s="88">
        <f t="shared" si="25"/>
        <v>0</v>
      </c>
      <c r="H81" s="75"/>
      <c r="I81" s="88">
        <f t="shared" si="26"/>
        <v>0</v>
      </c>
      <c r="J81" s="88">
        <f t="shared" si="27"/>
        <v>0</v>
      </c>
      <c r="K81" s="142">
        <f t="shared" si="28"/>
        <v>0</v>
      </c>
      <c r="L81" s="75"/>
      <c r="M81" s="142">
        <f t="shared" si="29"/>
        <v>0</v>
      </c>
      <c r="N81" s="210"/>
      <c r="O81" s="210"/>
      <c r="P81" s="210"/>
    </row>
    <row r="82" spans="2:25" ht="15" hidden="1" customHeight="1">
      <c r="B82" s="58"/>
      <c r="C82" s="96"/>
      <c r="D82" s="96">
        <f t="shared" si="23"/>
        <v>0</v>
      </c>
      <c r="E82" s="141">
        <f t="shared" si="30"/>
        <v>0</v>
      </c>
      <c r="F82" s="88">
        <f t="shared" si="24"/>
        <v>0</v>
      </c>
      <c r="G82" s="88">
        <f t="shared" si="25"/>
        <v>0</v>
      </c>
      <c r="H82" s="75"/>
      <c r="I82" s="88">
        <f t="shared" si="26"/>
        <v>0</v>
      </c>
      <c r="J82" s="88">
        <f t="shared" si="27"/>
        <v>0</v>
      </c>
      <c r="K82" s="142">
        <f t="shared" si="28"/>
        <v>0</v>
      </c>
      <c r="L82" s="75"/>
      <c r="M82" s="142">
        <f t="shared" si="29"/>
        <v>0</v>
      </c>
      <c r="N82" s="210"/>
      <c r="O82" s="210"/>
      <c r="P82" s="210"/>
    </row>
    <row r="83" spans="2:25" ht="15" hidden="1" customHeight="1">
      <c r="B83" s="58"/>
      <c r="C83" s="96"/>
      <c r="D83" s="96">
        <f t="shared" si="23"/>
        <v>0</v>
      </c>
      <c r="E83" s="141">
        <f t="shared" si="30"/>
        <v>0</v>
      </c>
      <c r="F83" s="88">
        <f t="shared" si="24"/>
        <v>0</v>
      </c>
      <c r="G83" s="88">
        <f t="shared" si="25"/>
        <v>0</v>
      </c>
      <c r="H83" s="75"/>
      <c r="I83" s="88">
        <f t="shared" si="26"/>
        <v>0</v>
      </c>
      <c r="J83" s="88">
        <f t="shared" si="27"/>
        <v>0</v>
      </c>
      <c r="K83" s="142">
        <f t="shared" si="28"/>
        <v>0</v>
      </c>
      <c r="L83" s="75"/>
      <c r="M83" s="142">
        <f t="shared" si="29"/>
        <v>0</v>
      </c>
      <c r="N83" s="210"/>
      <c r="O83" s="210"/>
      <c r="P83" s="210"/>
    </row>
    <row r="84" spans="2:25" ht="15" hidden="1" customHeight="1">
      <c r="B84" s="58"/>
      <c r="C84" s="96"/>
      <c r="D84" s="96">
        <f t="shared" si="23"/>
        <v>0</v>
      </c>
      <c r="E84" s="141">
        <f t="shared" si="30"/>
        <v>0</v>
      </c>
      <c r="F84" s="88">
        <f t="shared" si="24"/>
        <v>0</v>
      </c>
      <c r="G84" s="88">
        <f t="shared" si="25"/>
        <v>0</v>
      </c>
      <c r="H84" s="75"/>
      <c r="I84" s="88">
        <f t="shared" si="26"/>
        <v>0</v>
      </c>
      <c r="J84" s="88">
        <f t="shared" si="27"/>
        <v>0</v>
      </c>
      <c r="K84" s="142">
        <f t="shared" si="28"/>
        <v>0</v>
      </c>
      <c r="L84" s="75"/>
      <c r="M84" s="142">
        <f t="shared" si="29"/>
        <v>0</v>
      </c>
      <c r="N84" s="210"/>
      <c r="O84" s="210"/>
      <c r="P84" s="210"/>
    </row>
    <row r="88" spans="2:25" ht="13.5" thickBot="1"/>
    <row r="89" spans="2:25">
      <c r="B89" s="236" t="s">
        <v>152</v>
      </c>
      <c r="C89" s="237"/>
      <c r="D89" s="237"/>
      <c r="E89" s="238"/>
      <c r="F89" s="245" t="s">
        <v>153</v>
      </c>
      <c r="G89" s="246"/>
      <c r="H89" s="246"/>
      <c r="I89" s="247"/>
      <c r="J89" s="245" t="s">
        <v>51</v>
      </c>
      <c r="K89" s="246"/>
      <c r="L89" s="246"/>
      <c r="M89" s="247"/>
      <c r="N89" s="233" t="s">
        <v>154</v>
      </c>
      <c r="O89" s="234"/>
      <c r="P89" s="234"/>
      <c r="Q89" s="235"/>
      <c r="R89" s="233" t="s">
        <v>155</v>
      </c>
      <c r="S89" s="234"/>
      <c r="T89" s="234"/>
      <c r="U89" s="235"/>
      <c r="V89" s="233" t="s">
        <v>156</v>
      </c>
      <c r="W89" s="234"/>
      <c r="X89" s="234"/>
      <c r="Y89" s="235"/>
    </row>
    <row r="90" spans="2:25">
      <c r="B90" s="143"/>
      <c r="C90" s="138"/>
      <c r="D90" s="138"/>
      <c r="F90" s="110"/>
      <c r="I90" s="109"/>
      <c r="J90" s="110"/>
      <c r="M90" s="109"/>
      <c r="N90" s="110"/>
      <c r="Q90" s="144"/>
      <c r="R90" s="102"/>
      <c r="U90" s="144"/>
      <c r="V90" s="102"/>
      <c r="W90" s="210"/>
      <c r="X90" s="210"/>
      <c r="Y90" s="144"/>
    </row>
    <row r="91" spans="2:25">
      <c r="B91" s="102" t="s">
        <v>160</v>
      </c>
      <c r="C91" s="99" t="s">
        <v>157</v>
      </c>
      <c r="D91" s="99" t="s">
        <v>161</v>
      </c>
      <c r="E91" s="109" t="s">
        <v>172</v>
      </c>
      <c r="F91" s="110" t="s">
        <v>160</v>
      </c>
      <c r="G91" s="108" t="s">
        <v>157</v>
      </c>
      <c r="H91" s="108" t="s">
        <v>161</v>
      </c>
      <c r="I91" s="109" t="s">
        <v>172</v>
      </c>
      <c r="J91" s="110" t="s">
        <v>160</v>
      </c>
      <c r="K91" s="108" t="s">
        <v>157</v>
      </c>
      <c r="L91" s="108" t="s">
        <v>161</v>
      </c>
      <c r="M91" s="109" t="s">
        <v>172</v>
      </c>
      <c r="N91" s="110" t="s">
        <v>160</v>
      </c>
      <c r="O91" s="108" t="s">
        <v>157</v>
      </c>
      <c r="P91" s="99" t="s">
        <v>161</v>
      </c>
      <c r="Q91" s="103" t="s">
        <v>172</v>
      </c>
      <c r="R91" s="102" t="s">
        <v>160</v>
      </c>
      <c r="S91" s="99" t="s">
        <v>157</v>
      </c>
      <c r="T91" s="99" t="s">
        <v>161</v>
      </c>
      <c r="U91" s="103" t="s">
        <v>172</v>
      </c>
      <c r="V91" s="102" t="s">
        <v>160</v>
      </c>
      <c r="W91" s="210" t="s">
        <v>157</v>
      </c>
      <c r="X91" s="210" t="s">
        <v>161</v>
      </c>
      <c r="Y91" s="103" t="s">
        <v>172</v>
      </c>
    </row>
    <row r="92" spans="2:25">
      <c r="B92" s="143"/>
      <c r="C92" s="104">
        <f>COUNTA(C93:C136)</f>
        <v>24</v>
      </c>
      <c r="D92" s="138"/>
      <c r="E92" s="109"/>
      <c r="F92" s="110"/>
      <c r="G92" s="111">
        <f>COUNTA(G93:G136)</f>
        <v>18</v>
      </c>
      <c r="I92" s="109"/>
      <c r="J92" s="110"/>
      <c r="K92" s="111">
        <f>COUNTA(K93:K136)</f>
        <v>18</v>
      </c>
      <c r="M92" s="109"/>
      <c r="N92" s="110"/>
      <c r="O92" s="111">
        <f>COUNTA(O93:O136)</f>
        <v>22</v>
      </c>
      <c r="P92" s="138"/>
      <c r="Q92" s="144"/>
      <c r="R92" s="143"/>
      <c r="S92" s="104">
        <f>COUNTA(S93:S136)</f>
        <v>18</v>
      </c>
      <c r="T92" s="138"/>
      <c r="U92" s="144"/>
      <c r="V92" s="143"/>
      <c r="W92" s="104">
        <f>COUNTA(W93:W136)</f>
        <v>19</v>
      </c>
      <c r="X92" s="138"/>
      <c r="Y92" s="144"/>
    </row>
    <row r="93" spans="2:25">
      <c r="B93" s="102">
        <v>1</v>
      </c>
      <c r="C93" s="192" t="s">
        <v>165</v>
      </c>
      <c r="D93" s="99">
        <f>VLOOKUP(C92,'POINTS SCORE'!$B$10:$AI$39,2,FALSE)</f>
        <v>40</v>
      </c>
      <c r="E93" s="108">
        <f>VLOOKUP(C92,'POINTS SCORE'!$B$39:$AI$78,2,FALSE)</f>
        <v>40</v>
      </c>
      <c r="F93" s="110">
        <v>1</v>
      </c>
      <c r="G93" s="192" t="s">
        <v>81</v>
      </c>
      <c r="H93" s="108">
        <f>VLOOKUP(G92,'POINTS SCORE'!$B$10:$AI$39,2,FALSE)</f>
        <v>40</v>
      </c>
      <c r="I93" s="108">
        <f>VLOOKUP(G92,'POINTS SCORE'!$B$39:$AI$78,2,FALSE)</f>
        <v>40</v>
      </c>
      <c r="J93" s="110">
        <v>1</v>
      </c>
      <c r="K93" s="192" t="s">
        <v>222</v>
      </c>
      <c r="L93" s="108">
        <f>VLOOKUP(K92,'POINTS SCORE'!$B$10:$AI$39,2,FALSE)</f>
        <v>40</v>
      </c>
      <c r="M93" s="108">
        <f>VLOOKUP(K92,'POINTS SCORE'!$B$39:$AI$78,2,FALSE)</f>
        <v>40</v>
      </c>
      <c r="N93" s="110">
        <v>1</v>
      </c>
      <c r="O93" s="192" t="s">
        <v>222</v>
      </c>
      <c r="P93" s="99">
        <f>VLOOKUP(O92,'POINTS SCORE'!$B$10:$AI$39,2,FALSE)</f>
        <v>40</v>
      </c>
      <c r="Q93" s="99">
        <f>VLOOKUP(O92,'POINTS SCORE'!$B$39:$AI$78,2,FALSE)</f>
        <v>40</v>
      </c>
      <c r="R93" s="102">
        <v>1</v>
      </c>
      <c r="S93" s="192" t="s">
        <v>164</v>
      </c>
      <c r="T93" s="99">
        <f>VLOOKUP(S92,'POINTS SCORE'!$B$10:$AI$39,2,FALSE)</f>
        <v>40</v>
      </c>
      <c r="U93" s="99">
        <f>VLOOKUP(S92,'POINTS SCORE'!$B$39:$AI$78,2,FALSE)</f>
        <v>40</v>
      </c>
      <c r="V93" s="102">
        <v>1</v>
      </c>
      <c r="W93" s="210" t="s">
        <v>82</v>
      </c>
      <c r="X93" s="210">
        <f>VLOOKUP(W92,'POINTS SCORE'!$B$10:$AI$39,2,FALSE)</f>
        <v>40</v>
      </c>
      <c r="Y93" s="103">
        <f>VLOOKUP(W92,'POINTS SCORE'!$B$39:$AI$78,2,FALSE)</f>
        <v>40</v>
      </c>
    </row>
    <row r="94" spans="2:25">
      <c r="B94" s="102">
        <v>2</v>
      </c>
      <c r="C94" s="192" t="s">
        <v>163</v>
      </c>
      <c r="D94" s="99">
        <f>VLOOKUP(C92,'POINTS SCORE'!$B$10:$AI$39,3,FALSE)</f>
        <v>38</v>
      </c>
      <c r="E94" s="108">
        <f>VLOOKUP(C92,'POINTS SCORE'!$B$39:$AI$78,3,FALSE)</f>
        <v>39</v>
      </c>
      <c r="F94" s="110">
        <v>2</v>
      </c>
      <c r="G94" s="192" t="s">
        <v>60</v>
      </c>
      <c r="H94" s="108">
        <f>VLOOKUP(G92,'POINTS SCORE'!$B$10:$AI$39,3,FALSE)</f>
        <v>38</v>
      </c>
      <c r="I94" s="108">
        <f>VLOOKUP(G92,'POINTS SCORE'!$B$39:$AI$78,3,FALSE)</f>
        <v>39</v>
      </c>
      <c r="J94" s="110">
        <v>2</v>
      </c>
      <c r="K94" s="192" t="s">
        <v>82</v>
      </c>
      <c r="L94" s="108">
        <f>VLOOKUP(K92,'POINTS SCORE'!$B$10:$AI$39,3,FALSE)</f>
        <v>38</v>
      </c>
      <c r="M94" s="108">
        <f>VLOOKUP(K92,'POINTS SCORE'!$B$39:$AI$78,3,FALSE)</f>
        <v>39</v>
      </c>
      <c r="N94" s="110">
        <v>2</v>
      </c>
      <c r="O94" s="192" t="s">
        <v>164</v>
      </c>
      <c r="P94" s="99">
        <f>VLOOKUP(O92,'POINTS SCORE'!$B$10:$AI$39,3,FALSE)</f>
        <v>38</v>
      </c>
      <c r="Q94" s="99">
        <f>VLOOKUP(O92,'POINTS SCORE'!$B$39:$AI$78,3,FALSE)</f>
        <v>39</v>
      </c>
      <c r="R94" s="102">
        <v>2</v>
      </c>
      <c r="S94" s="192" t="s">
        <v>222</v>
      </c>
      <c r="T94" s="99">
        <f>VLOOKUP(S92,'POINTS SCORE'!$B$10:$AI$39,3,FALSE)</f>
        <v>38</v>
      </c>
      <c r="U94" s="99">
        <f>VLOOKUP(S92,'POINTS SCORE'!$B$39:$AI$78,3,FALSE)</f>
        <v>39</v>
      </c>
      <c r="V94" s="102">
        <v>2</v>
      </c>
      <c r="W94" s="210" t="s">
        <v>222</v>
      </c>
      <c r="X94" s="210">
        <f>VLOOKUP(W92,'POINTS SCORE'!$B$10:$AI$39,3,FALSE)</f>
        <v>38</v>
      </c>
      <c r="Y94" s="103">
        <f>VLOOKUP(W92,'POINTS SCORE'!$B$39:$AI$78,3,FALSE)</f>
        <v>39</v>
      </c>
    </row>
    <row r="95" spans="2:25">
      <c r="B95" s="102">
        <v>3</v>
      </c>
      <c r="C95" s="192" t="s">
        <v>124</v>
      </c>
      <c r="D95" s="99">
        <f>VLOOKUP(C92,'POINTS SCORE'!$B$10:$AI$39,4,FALSE)</f>
        <v>36</v>
      </c>
      <c r="E95" s="108">
        <f>VLOOKUP(C92,'POINTS SCORE'!$B$39:$AI$78,4,FALSE)</f>
        <v>38</v>
      </c>
      <c r="F95" s="110">
        <v>3</v>
      </c>
      <c r="G95" s="192" t="s">
        <v>62</v>
      </c>
      <c r="H95" s="108">
        <f>VLOOKUP(G92,'POINTS SCORE'!$B$10:$AI$39,4,FALSE)</f>
        <v>34</v>
      </c>
      <c r="I95" s="108">
        <f>VLOOKUP(G92,'POINTS SCORE'!$B$39:$AI$78,4,FALSE)</f>
        <v>38</v>
      </c>
      <c r="J95" s="110">
        <v>3</v>
      </c>
      <c r="K95" s="192" t="s">
        <v>99</v>
      </c>
      <c r="L95" s="108">
        <f>VLOOKUP(K92,'POINTS SCORE'!$B$10:$AI$39,4,FALSE)</f>
        <v>34</v>
      </c>
      <c r="M95" s="108">
        <f>VLOOKUP(K92,'POINTS SCORE'!$B$39:$AI$78,4,FALSE)</f>
        <v>38</v>
      </c>
      <c r="N95" s="110">
        <v>3</v>
      </c>
      <c r="O95" s="192" t="s">
        <v>82</v>
      </c>
      <c r="P95" s="99">
        <f>VLOOKUP(O92,'POINTS SCORE'!$B$10:$AI$39,4,FALSE)</f>
        <v>36</v>
      </c>
      <c r="Q95" s="99">
        <f>VLOOKUP(O92,'POINTS SCORE'!$B$39:$AI$78,4,FALSE)</f>
        <v>38</v>
      </c>
      <c r="R95" s="102">
        <v>3</v>
      </c>
      <c r="S95" s="192" t="s">
        <v>62</v>
      </c>
      <c r="T95" s="99">
        <f>VLOOKUP(S92,'POINTS SCORE'!$B$10:$AI$39,4,FALSE)</f>
        <v>34</v>
      </c>
      <c r="U95" s="99">
        <f>VLOOKUP(S92,'POINTS SCORE'!$B$39:$AI$78,4,FALSE)</f>
        <v>38</v>
      </c>
      <c r="V95" s="102">
        <v>3</v>
      </c>
      <c r="W95" s="210" t="s">
        <v>99</v>
      </c>
      <c r="X95" s="210">
        <f>VLOOKUP(W92,'POINTS SCORE'!$B$10:$AI$39,4,FALSE)</f>
        <v>35</v>
      </c>
      <c r="Y95" s="103">
        <f>VLOOKUP(W92,'POINTS SCORE'!$B$39:$AI$78,4,FALSE)</f>
        <v>38</v>
      </c>
    </row>
    <row r="96" spans="2:25">
      <c r="B96" s="102">
        <v>4</v>
      </c>
      <c r="C96" s="192" t="s">
        <v>164</v>
      </c>
      <c r="D96" s="99">
        <f>VLOOKUP(C92,'POINTS SCORE'!$B$10:$AI$39,5,FALSE)</f>
        <v>35</v>
      </c>
      <c r="E96" s="108">
        <f>VLOOKUP(C92,'POINTS SCORE'!$B$39:$AI$78,5,FALSE)</f>
        <v>37</v>
      </c>
      <c r="F96" s="110">
        <v>4</v>
      </c>
      <c r="G96" s="192" t="s">
        <v>99</v>
      </c>
      <c r="H96" s="108">
        <f>VLOOKUP(G92,'POINTS SCORE'!$B$10:$AI$39,5,FALSE)</f>
        <v>32</v>
      </c>
      <c r="I96" s="108">
        <f>VLOOKUP(G92,'POINTS SCORE'!$B$39:$AI$78,5,FALSE)</f>
        <v>37</v>
      </c>
      <c r="J96" s="110">
        <v>4</v>
      </c>
      <c r="K96" s="192" t="s">
        <v>62</v>
      </c>
      <c r="L96" s="108">
        <f>VLOOKUP(K92,'POINTS SCORE'!$B$10:$AI$39,5,FALSE)</f>
        <v>32</v>
      </c>
      <c r="M96" s="108">
        <f>VLOOKUP(K92,'POINTS SCORE'!$B$39:$AI$78,5,FALSE)</f>
        <v>37</v>
      </c>
      <c r="N96" s="110">
        <v>4</v>
      </c>
      <c r="O96" s="192" t="s">
        <v>99</v>
      </c>
      <c r="P96" s="99">
        <f>VLOOKUP(O92,'POINTS SCORE'!$B$10:$AI$39,5,FALSE)</f>
        <v>34</v>
      </c>
      <c r="Q96" s="99">
        <f>VLOOKUP(O92,'POINTS SCORE'!$B$39:$AI$78,5,FALSE)</f>
        <v>37</v>
      </c>
      <c r="R96" s="102">
        <v>4</v>
      </c>
      <c r="S96" s="192" t="s">
        <v>99</v>
      </c>
      <c r="T96" s="99">
        <f>VLOOKUP(S92,'POINTS SCORE'!$B$10:$AI$39,5,FALSE)</f>
        <v>32</v>
      </c>
      <c r="U96" s="99">
        <f>VLOOKUP(S92,'POINTS SCORE'!$B$39:$AI$78,5,FALSE)</f>
        <v>37</v>
      </c>
      <c r="V96" s="102">
        <v>4</v>
      </c>
      <c r="W96" s="210" t="s">
        <v>62</v>
      </c>
      <c r="X96" s="210">
        <f>VLOOKUP(W92,'POINTS SCORE'!$B$10:$AI$39,5,FALSE)</f>
        <v>33</v>
      </c>
      <c r="Y96" s="103">
        <f>VLOOKUP(W92,'POINTS SCORE'!$B$39:$AI$78,5,FALSE)</f>
        <v>37</v>
      </c>
    </row>
    <row r="97" spans="2:25">
      <c r="B97" s="102">
        <v>5</v>
      </c>
      <c r="C97" s="192" t="s">
        <v>125</v>
      </c>
      <c r="D97" s="99">
        <f>VLOOKUP(C92,'POINTS SCORE'!$B$10:$AI$39,6,FALSE)</f>
        <v>34</v>
      </c>
      <c r="E97" s="108">
        <f>VLOOKUP(C92,'POINTS SCORE'!$B$39:$AI$78,6,FALSE)</f>
        <v>36</v>
      </c>
      <c r="F97" s="110">
        <v>5</v>
      </c>
      <c r="G97" s="192" t="s">
        <v>222</v>
      </c>
      <c r="H97" s="108">
        <f>VLOOKUP(G92,'POINTS SCORE'!$B$10:$AI$39,6,FALSE)</f>
        <v>29</v>
      </c>
      <c r="I97" s="108">
        <f>VLOOKUP(G92,'POINTS SCORE'!$B$39:$AI$78,6,FALSE)</f>
        <v>36</v>
      </c>
      <c r="J97" s="110">
        <v>5</v>
      </c>
      <c r="K97" s="192" t="s">
        <v>84</v>
      </c>
      <c r="L97" s="108">
        <f>VLOOKUP(K92,'POINTS SCORE'!$B$10:$AI$39,6,FALSE)</f>
        <v>29</v>
      </c>
      <c r="M97" s="108">
        <f>VLOOKUP(K92,'POINTS SCORE'!$B$39:$AI$78,6,FALSE)</f>
        <v>36</v>
      </c>
      <c r="N97" s="110">
        <v>5</v>
      </c>
      <c r="O97" s="192" t="s">
        <v>84</v>
      </c>
      <c r="P97" s="99">
        <f>VLOOKUP(O92,'POINTS SCORE'!$B$10:$AI$39,6,FALSE)</f>
        <v>32</v>
      </c>
      <c r="Q97" s="99">
        <f>VLOOKUP(O92,'POINTS SCORE'!$B$39:$AI$78,6,FALSE)</f>
        <v>36</v>
      </c>
      <c r="R97" s="102">
        <v>5</v>
      </c>
      <c r="S97" s="192" t="s">
        <v>84</v>
      </c>
      <c r="T97" s="99">
        <f>VLOOKUP(S92,'POINTS SCORE'!$B$10:$AI$39,6,FALSE)</f>
        <v>29</v>
      </c>
      <c r="U97" s="99">
        <f>VLOOKUP(S92,'POINTS SCORE'!$B$39:$AI$78,6,FALSE)</f>
        <v>36</v>
      </c>
      <c r="V97" s="102">
        <v>5</v>
      </c>
      <c r="W97" s="210" t="s">
        <v>84</v>
      </c>
      <c r="X97" s="210">
        <f>VLOOKUP(W92,'POINTS SCORE'!$B$10:$AI$39,6,FALSE)</f>
        <v>31</v>
      </c>
      <c r="Y97" s="103">
        <f>VLOOKUP(W92,'POINTS SCORE'!$B$39:$AI$78,6,FALSE)</f>
        <v>36</v>
      </c>
    </row>
    <row r="98" spans="2:25">
      <c r="B98" s="102">
        <v>6</v>
      </c>
      <c r="C98" s="192" t="s">
        <v>62</v>
      </c>
      <c r="D98" s="99">
        <f>VLOOKUP(C92,'POINTS SCORE'!$B$10:$AI$39,7,FALSE)</f>
        <v>33</v>
      </c>
      <c r="E98" s="108">
        <f>VLOOKUP(C92,'POINTS SCORE'!$B$39:$AI$78,7,FALSE)</f>
        <v>35</v>
      </c>
      <c r="F98" s="110">
        <v>6</v>
      </c>
      <c r="G98" s="192" t="s">
        <v>220</v>
      </c>
      <c r="H98" s="108">
        <f>VLOOKUP(G92,'POINTS SCORE'!$B$10:$AI$39,7,FALSE)</f>
        <v>27</v>
      </c>
      <c r="I98" s="108">
        <f>VLOOKUP(G92,'POINTS SCORE'!$B$39:$AI$78,7,FALSE)</f>
        <v>35</v>
      </c>
      <c r="J98" s="110">
        <v>6</v>
      </c>
      <c r="K98" s="192" t="s">
        <v>920</v>
      </c>
      <c r="L98" s="108">
        <f>VLOOKUP(K92,'POINTS SCORE'!$B$10:$AI$39,7,FALSE)</f>
        <v>27</v>
      </c>
      <c r="M98" s="108">
        <f>VLOOKUP(K92,'POINTS SCORE'!$B$39:$AI$78,7,FALSE)</f>
        <v>35</v>
      </c>
      <c r="N98" s="110">
        <v>6</v>
      </c>
      <c r="O98" s="192" t="s">
        <v>166</v>
      </c>
      <c r="P98" s="99">
        <f>VLOOKUP(O92,'POINTS SCORE'!$B$10:$AI$39,7,FALSE)</f>
        <v>31</v>
      </c>
      <c r="Q98" s="99">
        <f>VLOOKUP(O92,'POINTS SCORE'!$B$39:$AI$78,7,FALSE)</f>
        <v>35</v>
      </c>
      <c r="R98" s="102">
        <v>6</v>
      </c>
      <c r="S98" s="192" t="s">
        <v>61</v>
      </c>
      <c r="T98" s="99">
        <f>VLOOKUP(S92,'POINTS SCORE'!$B$10:$AI$39,7,FALSE)</f>
        <v>27</v>
      </c>
      <c r="U98" s="99">
        <f>VLOOKUP(S92,'POINTS SCORE'!$B$39:$AI$78,7,FALSE)</f>
        <v>35</v>
      </c>
      <c r="V98" s="102">
        <v>6</v>
      </c>
      <c r="W98" s="210" t="s">
        <v>126</v>
      </c>
      <c r="X98" s="210">
        <f>VLOOKUP(W92,'POINTS SCORE'!$B$10:$AI$39,7,FALSE)</f>
        <v>29</v>
      </c>
      <c r="Y98" s="103">
        <f>VLOOKUP(W92,'POINTS SCORE'!$B$39:$AI$78,7,FALSE)</f>
        <v>35</v>
      </c>
    </row>
    <row r="99" spans="2:25">
      <c r="B99" s="102">
        <v>7</v>
      </c>
      <c r="C99" s="191" t="s">
        <v>126</v>
      </c>
      <c r="D99" s="99">
        <f>VLOOKUP(C92,'POINTS SCORE'!$B$10:$AI$39,8,FALSE)</f>
        <v>32</v>
      </c>
      <c r="E99" s="108">
        <f>VLOOKUP(C92,'POINTS SCORE'!$B$39:$AI$78,8,FALSE)</f>
        <v>34</v>
      </c>
      <c r="F99" s="110">
        <v>7</v>
      </c>
      <c r="G99" s="191" t="s">
        <v>84</v>
      </c>
      <c r="H99" s="108">
        <f>VLOOKUP(G92,'POINTS SCORE'!$B$10:$AI$39,8,FALSE)</f>
        <v>26</v>
      </c>
      <c r="I99" s="108">
        <f>VLOOKUP(G92,'POINTS SCORE'!$B$39:$AI$78,8,FALSE)</f>
        <v>34</v>
      </c>
      <c r="J99" s="110">
        <v>7</v>
      </c>
      <c r="K99" s="191" t="s">
        <v>220</v>
      </c>
      <c r="L99" s="108">
        <f>VLOOKUP(K92,'POINTS SCORE'!$B$10:$AI$39,8,FALSE)</f>
        <v>26</v>
      </c>
      <c r="M99" s="108">
        <f>VLOOKUP(K92,'POINTS SCORE'!$B$39:$AI$78,8,FALSE)</f>
        <v>34</v>
      </c>
      <c r="N99" s="110">
        <v>7</v>
      </c>
      <c r="O99" s="191" t="s">
        <v>62</v>
      </c>
      <c r="P99" s="99">
        <f>VLOOKUP(O92,'POINTS SCORE'!$B$10:$AI$39,8,FALSE)</f>
        <v>30</v>
      </c>
      <c r="Q99" s="99">
        <f>VLOOKUP(O92,'POINTS SCORE'!$B$39:$AI$78,8,FALSE)</f>
        <v>34</v>
      </c>
      <c r="R99" s="102">
        <v>7</v>
      </c>
      <c r="S99" s="191" t="s">
        <v>82</v>
      </c>
      <c r="T99" s="99">
        <f>VLOOKUP(S92,'POINTS SCORE'!$B$10:$AI$39,8,FALSE)</f>
        <v>26</v>
      </c>
      <c r="U99" s="99">
        <f>VLOOKUP(S92,'POINTS SCORE'!$B$39:$AI$78,8,FALSE)</f>
        <v>34</v>
      </c>
      <c r="V99" s="102">
        <v>7</v>
      </c>
      <c r="W99" s="209" t="s">
        <v>146</v>
      </c>
      <c r="X99" s="210">
        <f>VLOOKUP(W92,'POINTS SCORE'!$B$10:$AI$39,8,FALSE)</f>
        <v>27</v>
      </c>
      <c r="Y99" s="103">
        <f>VLOOKUP(W92,'POINTS SCORE'!$B$39:$AI$78,8,FALSE)</f>
        <v>34</v>
      </c>
    </row>
    <row r="100" spans="2:25">
      <c r="B100" s="102">
        <v>8</v>
      </c>
      <c r="C100" s="191" t="s">
        <v>81</v>
      </c>
      <c r="D100" s="99">
        <f>VLOOKUP(C92,'POINTS SCORE'!$B$10:$AI$39,9,FALSE)</f>
        <v>31</v>
      </c>
      <c r="E100" s="108">
        <f>VLOOKUP(C92,'POINTS SCORE'!$B$39:$AI$78,9,FALSE)</f>
        <v>33</v>
      </c>
      <c r="F100" s="110">
        <v>8</v>
      </c>
      <c r="G100" s="191" t="s">
        <v>166</v>
      </c>
      <c r="H100" s="108">
        <f>VLOOKUP(G92,'POINTS SCORE'!$B$10:$AI$39,9,FALSE)</f>
        <v>25</v>
      </c>
      <c r="I100" s="108">
        <f>VLOOKUP(G92,'POINTS SCORE'!$B$39:$AI$78,9,FALSE)</f>
        <v>33</v>
      </c>
      <c r="J100" s="110">
        <v>8</v>
      </c>
      <c r="K100" s="191" t="s">
        <v>921</v>
      </c>
      <c r="L100" s="108">
        <f>VLOOKUP(K92,'POINTS SCORE'!$B$10:$AI$39,9,FALSE)</f>
        <v>25</v>
      </c>
      <c r="M100" s="108">
        <f>VLOOKUP(K92,'POINTS SCORE'!$B$39:$AI$78,9,FALSE)</f>
        <v>33</v>
      </c>
      <c r="N100" s="110">
        <v>8</v>
      </c>
      <c r="O100" s="191" t="s">
        <v>170</v>
      </c>
      <c r="P100" s="99">
        <f>VLOOKUP(O92,'POINTS SCORE'!$B$10:$AI$39,9,FALSE)</f>
        <v>29</v>
      </c>
      <c r="Q100" s="99">
        <f>VLOOKUP(O92,'POINTS SCORE'!$B$39:$AI$78,9,FALSE)</f>
        <v>33</v>
      </c>
      <c r="R100" s="102">
        <v>8</v>
      </c>
      <c r="S100" s="191" t="s">
        <v>81</v>
      </c>
      <c r="T100" s="99">
        <f>VLOOKUP(S92,'POINTS SCORE'!$B$10:$AI$39,9,FALSE)</f>
        <v>25</v>
      </c>
      <c r="U100" s="99">
        <f>VLOOKUP(S92,'POINTS SCORE'!$B$39:$AI$78,9,FALSE)</f>
        <v>33</v>
      </c>
      <c r="V100" s="102">
        <v>8</v>
      </c>
      <c r="W100" s="209" t="s">
        <v>170</v>
      </c>
      <c r="X100" s="210">
        <f>VLOOKUP(W92,'POINTS SCORE'!$B$10:$AI$39,9,FALSE)</f>
        <v>26</v>
      </c>
      <c r="Y100" s="103">
        <f>VLOOKUP(W92,'POINTS SCORE'!$B$39:$AI$78,9,FALSE)</f>
        <v>33</v>
      </c>
    </row>
    <row r="101" spans="2:25">
      <c r="B101" s="102">
        <v>9</v>
      </c>
      <c r="C101" s="191" t="s">
        <v>166</v>
      </c>
      <c r="D101" s="99">
        <f>VLOOKUP(C92,'POINTS SCORE'!$B$10:$AI$39,10,FALSE)</f>
        <v>30</v>
      </c>
      <c r="E101" s="108">
        <f>VLOOKUP(C92,'POINTS SCORE'!$B$39:$AI$78,10,FALSE)</f>
        <v>32</v>
      </c>
      <c r="F101" s="110">
        <v>9</v>
      </c>
      <c r="G101" s="191" t="s">
        <v>100</v>
      </c>
      <c r="H101" s="108">
        <f>VLOOKUP(G92,'POINTS SCORE'!$B$10:$AI$39,10,FALSE)</f>
        <v>24</v>
      </c>
      <c r="I101" s="108">
        <f>VLOOKUP(G92,'POINTS SCORE'!$B$39:$AI$78,10,FALSE)</f>
        <v>32</v>
      </c>
      <c r="J101" s="110">
        <v>9</v>
      </c>
      <c r="K101" s="191" t="s">
        <v>128</v>
      </c>
      <c r="L101" s="108">
        <f>VLOOKUP(K92,'POINTS SCORE'!$B$10:$AI$39,10,FALSE)</f>
        <v>24</v>
      </c>
      <c r="M101" s="108">
        <f>VLOOKUP(K92,'POINTS SCORE'!$B$39:$AI$78,10,FALSE)</f>
        <v>32</v>
      </c>
      <c r="N101" s="110">
        <v>9</v>
      </c>
      <c r="O101" s="191" t="s">
        <v>81</v>
      </c>
      <c r="P101" s="99">
        <f>VLOOKUP(O92,'POINTS SCORE'!$B$10:$AI$39,10,FALSE)</f>
        <v>28</v>
      </c>
      <c r="Q101" s="99">
        <f>VLOOKUP(O92,'POINTS SCORE'!$B$39:$AI$78,10,FALSE)</f>
        <v>32</v>
      </c>
      <c r="R101" s="102">
        <v>9</v>
      </c>
      <c r="S101" s="191" t="s">
        <v>127</v>
      </c>
      <c r="T101" s="99">
        <f>VLOOKUP(S92,'POINTS SCORE'!$B$10:$AI$39,10,FALSE)</f>
        <v>24</v>
      </c>
      <c r="U101" s="99">
        <f>VLOOKUP(S92,'POINTS SCORE'!$B$39:$AI$78,10,FALSE)</f>
        <v>32</v>
      </c>
      <c r="V101" s="102">
        <v>9</v>
      </c>
      <c r="W101" s="209" t="s">
        <v>61</v>
      </c>
      <c r="X101" s="210">
        <f>VLOOKUP(W92,'POINTS SCORE'!$B$10:$AI$39,10,FALSE)</f>
        <v>25</v>
      </c>
      <c r="Y101" s="103">
        <f>VLOOKUP(W92,'POINTS SCORE'!$B$39:$AI$78,10,FALSE)</f>
        <v>32</v>
      </c>
    </row>
    <row r="102" spans="2:25">
      <c r="B102" s="102">
        <v>10</v>
      </c>
      <c r="C102" s="191" t="s">
        <v>99</v>
      </c>
      <c r="D102" s="99">
        <f>VLOOKUP(C92,'POINTS SCORE'!$B$10:$AI$39,11,FALSE)</f>
        <v>29</v>
      </c>
      <c r="E102" s="108">
        <f>VLOOKUP(C92,'POINTS SCORE'!$B$39:$AI$78,11,FALSE)</f>
        <v>31</v>
      </c>
      <c r="F102" s="110">
        <v>10</v>
      </c>
      <c r="G102" s="191" t="s">
        <v>61</v>
      </c>
      <c r="H102" s="108">
        <f>VLOOKUP(G92,'POINTS SCORE'!$B$10:$AI$39,11,FALSE)</f>
        <v>23</v>
      </c>
      <c r="I102" s="108">
        <f>VLOOKUP(G92,'POINTS SCORE'!$B$39:$AI$78,11,FALSE)</f>
        <v>31</v>
      </c>
      <c r="J102" s="110">
        <v>10</v>
      </c>
      <c r="K102" s="191" t="s">
        <v>129</v>
      </c>
      <c r="L102" s="108">
        <f>VLOOKUP(K92,'POINTS SCORE'!$B$10:$AI$39,11,FALSE)</f>
        <v>23</v>
      </c>
      <c r="M102" s="108">
        <f>VLOOKUP(K92,'POINTS SCORE'!$B$39:$AI$78,11,FALSE)</f>
        <v>31</v>
      </c>
      <c r="N102" s="110">
        <v>10</v>
      </c>
      <c r="O102" s="191" t="s">
        <v>167</v>
      </c>
      <c r="P102" s="99">
        <f>VLOOKUP(O92,'POINTS SCORE'!$B$10:$AI$39,11,FALSE)</f>
        <v>27</v>
      </c>
      <c r="Q102" s="99">
        <f>VLOOKUP(O92,'POINTS SCORE'!$B$39:$AI$78,11,FALSE)</f>
        <v>31</v>
      </c>
      <c r="R102" s="102">
        <v>10</v>
      </c>
      <c r="S102" s="191" t="s">
        <v>166</v>
      </c>
      <c r="T102" s="99">
        <f>VLOOKUP(S92,'POINTS SCORE'!$B$10:$AI$39,11,FALSE)</f>
        <v>23</v>
      </c>
      <c r="U102" s="99">
        <f>VLOOKUP(S92,'POINTS SCORE'!$B$39:$AI$78,11,FALSE)</f>
        <v>31</v>
      </c>
      <c r="V102" s="102">
        <v>10</v>
      </c>
      <c r="W102" s="209" t="s">
        <v>1075</v>
      </c>
      <c r="X102" s="210">
        <f>VLOOKUP(W92,'POINTS SCORE'!$B$10:$AI$39,11,FALSE)</f>
        <v>24</v>
      </c>
      <c r="Y102" s="103">
        <f>VLOOKUP(W92,'POINTS SCORE'!$B$39:$AI$78,11,FALSE)</f>
        <v>31</v>
      </c>
    </row>
    <row r="103" spans="2:25">
      <c r="B103" s="102">
        <v>11</v>
      </c>
      <c r="C103" s="191" t="s">
        <v>61</v>
      </c>
      <c r="D103" s="99">
        <f>VLOOKUP(C92,'POINTS SCORE'!$B$10:$AI$39,12,FALSE)</f>
        <v>28</v>
      </c>
      <c r="E103" s="108">
        <f>VLOOKUP(C92,'POINTS SCORE'!$B$39:$AI$78,12,FALSE)</f>
        <v>30</v>
      </c>
      <c r="F103" s="110">
        <v>11</v>
      </c>
      <c r="G103" s="191" t="s">
        <v>82</v>
      </c>
      <c r="H103" s="108">
        <f>VLOOKUP(G92,'POINTS SCORE'!$B$10:$AI$39,12,FALSE)</f>
        <v>22</v>
      </c>
      <c r="I103" s="108">
        <f>VLOOKUP(G92,'POINTS SCORE'!$B$39:$AI$78,12,FALSE)</f>
        <v>30</v>
      </c>
      <c r="J103" s="110">
        <v>11</v>
      </c>
      <c r="K103" s="191" t="s">
        <v>61</v>
      </c>
      <c r="L103" s="108">
        <f>VLOOKUP(K92,'POINTS SCORE'!$B$10:$AI$39,12,FALSE)</f>
        <v>22</v>
      </c>
      <c r="M103" s="108">
        <f>VLOOKUP(K92,'POINTS SCORE'!$B$39:$AI$78,12,FALSE)</f>
        <v>30</v>
      </c>
      <c r="N103" s="110">
        <v>11</v>
      </c>
      <c r="O103" s="191" t="s">
        <v>1012</v>
      </c>
      <c r="P103" s="99">
        <f>VLOOKUP(O92,'POINTS SCORE'!$B$10:$AI$39,12,FALSE)</f>
        <v>26</v>
      </c>
      <c r="Q103" s="99">
        <f>VLOOKUP(O92,'POINTS SCORE'!$B$39:$AI$78,12,FALSE)</f>
        <v>30</v>
      </c>
      <c r="R103" s="102">
        <v>11</v>
      </c>
      <c r="S103" s="191" t="s">
        <v>170</v>
      </c>
      <c r="T103" s="99">
        <f>VLOOKUP(S92,'POINTS SCORE'!$B$10:$AI$39,12,FALSE)</f>
        <v>22</v>
      </c>
      <c r="U103" s="99">
        <f>VLOOKUP(S92,'POINTS SCORE'!$B$39:$AI$78,12,FALSE)</f>
        <v>30</v>
      </c>
      <c r="V103" s="102">
        <v>11</v>
      </c>
      <c r="W103" s="209" t="s">
        <v>1158</v>
      </c>
      <c r="X103" s="210">
        <f>VLOOKUP(W92,'POINTS SCORE'!$B$10:$AI$39,12,FALSE)</f>
        <v>23</v>
      </c>
      <c r="Y103" s="103">
        <f>VLOOKUP(W92,'POINTS SCORE'!$B$39:$AI$78,12,FALSE)</f>
        <v>30</v>
      </c>
    </row>
    <row r="104" spans="2:25">
      <c r="B104" s="102">
        <v>12</v>
      </c>
      <c r="C104" s="191" t="s">
        <v>60</v>
      </c>
      <c r="D104" s="99">
        <f>VLOOKUP(C92,'POINTS SCORE'!$B$10:$AI$39,13,FALSE)</f>
        <v>27</v>
      </c>
      <c r="E104" s="108">
        <f>VLOOKUP(C92,'POINTS SCORE'!$B$39:$AI$78,13,FALSE)</f>
        <v>29</v>
      </c>
      <c r="F104" s="110">
        <v>12</v>
      </c>
      <c r="G104" s="191" t="s">
        <v>129</v>
      </c>
      <c r="H104" s="108">
        <f>VLOOKUP(G92,'POINTS SCORE'!$B$10:$AI$39,13,FALSE)</f>
        <v>21</v>
      </c>
      <c r="I104" s="108">
        <f>VLOOKUP(G92,'POINTS SCORE'!$B$39:$AI$78,13,FALSE)</f>
        <v>29</v>
      </c>
      <c r="J104" s="110">
        <v>12</v>
      </c>
      <c r="K104" s="191" t="s">
        <v>167</v>
      </c>
      <c r="L104" s="108">
        <f>VLOOKUP(K92,'POINTS SCORE'!$B$10:$AI$39,13,FALSE)</f>
        <v>21</v>
      </c>
      <c r="M104" s="108">
        <f>VLOOKUP(K92,'POINTS SCORE'!$B$39:$AI$78,13,FALSE)</f>
        <v>29</v>
      </c>
      <c r="N104" s="110">
        <v>12</v>
      </c>
      <c r="O104" s="191" t="s">
        <v>128</v>
      </c>
      <c r="P104" s="99">
        <f>VLOOKUP(O92,'POINTS SCORE'!$B$10:$AI$39,13,FALSE)</f>
        <v>25</v>
      </c>
      <c r="Q104" s="99">
        <f>VLOOKUP(O92,'POINTS SCORE'!$B$39:$AI$78,13,FALSE)</f>
        <v>29</v>
      </c>
      <c r="R104" s="102">
        <v>12</v>
      </c>
      <c r="S104" s="191" t="s">
        <v>100</v>
      </c>
      <c r="T104" s="99">
        <f>VLOOKUP(S92,'POINTS SCORE'!$B$10:$AI$39,13,FALSE)</f>
        <v>21</v>
      </c>
      <c r="U104" s="99">
        <f>VLOOKUP(S92,'POINTS SCORE'!$B$39:$AI$78,13,FALSE)</f>
        <v>29</v>
      </c>
      <c r="V104" s="102">
        <v>12</v>
      </c>
      <c r="W104" s="209" t="s">
        <v>1159</v>
      </c>
      <c r="X104" s="210">
        <f>VLOOKUP(W92,'POINTS SCORE'!$B$10:$AI$39,13,FALSE)</f>
        <v>22</v>
      </c>
      <c r="Y104" s="103">
        <f>VLOOKUP(W92,'POINTS SCORE'!$B$39:$AI$78,13,FALSE)</f>
        <v>29</v>
      </c>
    </row>
    <row r="105" spans="2:25">
      <c r="B105" s="102">
        <v>13</v>
      </c>
      <c r="C105" s="191" t="s">
        <v>167</v>
      </c>
      <c r="D105" s="99">
        <f>VLOOKUP(C92,'POINTS SCORE'!$B$10:$AI$39,14,FALSE)</f>
        <v>26</v>
      </c>
      <c r="E105" s="108">
        <f>VLOOKUP(C92,'POINTS SCORE'!$B$39:$AI$78,14,FALSE)</f>
        <v>28</v>
      </c>
      <c r="F105" s="110">
        <v>13</v>
      </c>
      <c r="G105" s="191" t="s">
        <v>128</v>
      </c>
      <c r="H105" s="108">
        <f>VLOOKUP(G92,'POINTS SCORE'!$B$10:$AI$39,14,FALSE)</f>
        <v>20</v>
      </c>
      <c r="I105" s="108">
        <f>VLOOKUP(G92,'POINTS SCORE'!$B$39:$AI$78,14,FALSE)</f>
        <v>28</v>
      </c>
      <c r="J105" s="110">
        <v>13</v>
      </c>
      <c r="K105" s="191" t="s">
        <v>67</v>
      </c>
      <c r="L105" s="108">
        <f>VLOOKUP(K92,'POINTS SCORE'!$B$10:$AI$39,14,FALSE)</f>
        <v>20</v>
      </c>
      <c r="M105" s="108">
        <f>VLOOKUP(K92,'POINTS SCORE'!$B$39:$AI$78,14,FALSE)</f>
        <v>28</v>
      </c>
      <c r="N105" s="110">
        <v>13</v>
      </c>
      <c r="O105" s="191" t="s">
        <v>1013</v>
      </c>
      <c r="P105" s="99">
        <f>VLOOKUP(O92,'POINTS SCORE'!$B$10:$AI$39,14,FALSE)</f>
        <v>24</v>
      </c>
      <c r="Q105" s="99">
        <f>VLOOKUP(O92,'POINTS SCORE'!$B$39:$AI$78,14,FALSE)</f>
        <v>28</v>
      </c>
      <c r="R105" s="102">
        <v>13</v>
      </c>
      <c r="S105" s="191" t="s">
        <v>1075</v>
      </c>
      <c r="T105" s="99">
        <f>VLOOKUP(S92,'POINTS SCORE'!$B$10:$AI$39,14,FALSE)</f>
        <v>20</v>
      </c>
      <c r="U105" s="99">
        <f>VLOOKUP(S92,'POINTS SCORE'!$B$39:$AI$78,14,FALSE)</f>
        <v>28</v>
      </c>
      <c r="V105" s="102">
        <v>13</v>
      </c>
      <c r="W105" s="209" t="s">
        <v>1160</v>
      </c>
      <c r="X105" s="210">
        <f>VLOOKUP(W92,'POINTS SCORE'!$B$10:$AI$39,14,FALSE)</f>
        <v>21</v>
      </c>
      <c r="Y105" s="103">
        <f>VLOOKUP(W92,'POINTS SCORE'!$B$39:$AI$78,14,FALSE)</f>
        <v>28</v>
      </c>
    </row>
    <row r="106" spans="2:25">
      <c r="B106" s="102">
        <v>14</v>
      </c>
      <c r="C106" s="191" t="s">
        <v>127</v>
      </c>
      <c r="D106" s="99">
        <f>VLOOKUP(C92,'POINTS SCORE'!$B$10:$AI$39,15,FALSE)</f>
        <v>25</v>
      </c>
      <c r="E106" s="108">
        <f>VLOOKUP(C92,'POINTS SCORE'!$B$39:$AI$78,15,FALSE)</f>
        <v>27</v>
      </c>
      <c r="F106" s="110">
        <v>14</v>
      </c>
      <c r="G106" s="191" t="s">
        <v>127</v>
      </c>
      <c r="H106" s="108">
        <f>VLOOKUP(G92,'POINTS SCORE'!$B$10:$AI$39,15,FALSE)</f>
        <v>19</v>
      </c>
      <c r="I106" s="108">
        <f>VLOOKUP(G92,'POINTS SCORE'!$B$39:$AI$78,15,FALSE)</f>
        <v>27</v>
      </c>
      <c r="J106" s="110">
        <v>14</v>
      </c>
      <c r="K106" s="191" t="s">
        <v>100</v>
      </c>
      <c r="L106" s="108">
        <f>VLOOKUP(K92,'POINTS SCORE'!$B$10:$AI$39,15,FALSE)</f>
        <v>19</v>
      </c>
      <c r="M106" s="108">
        <f>VLOOKUP(K92,'POINTS SCORE'!$B$39:$AI$78,15,FALSE)</f>
        <v>27</v>
      </c>
      <c r="N106" s="110">
        <v>14</v>
      </c>
      <c r="O106" s="191" t="s">
        <v>100</v>
      </c>
      <c r="P106" s="99">
        <f>VLOOKUP(O92,'POINTS SCORE'!$B$10:$AI$39,15,FALSE)</f>
        <v>23</v>
      </c>
      <c r="Q106" s="99">
        <f>VLOOKUP(O92,'POINTS SCORE'!$B$39:$AI$78,15,FALSE)</f>
        <v>27</v>
      </c>
      <c r="R106" s="102">
        <v>14</v>
      </c>
      <c r="S106" s="191" t="s">
        <v>1014</v>
      </c>
      <c r="T106" s="99">
        <f>VLOOKUP(S92,'POINTS SCORE'!$B$10:$AI$39,15,FALSE)</f>
        <v>19</v>
      </c>
      <c r="U106" s="99">
        <f>VLOOKUP(S92,'POINTS SCORE'!$B$39:$AI$78,15,FALSE)</f>
        <v>27</v>
      </c>
      <c r="V106" s="102">
        <v>14</v>
      </c>
      <c r="W106" s="209" t="s">
        <v>120</v>
      </c>
      <c r="X106" s="210">
        <f>VLOOKUP(W92,'POINTS SCORE'!$B$10:$AI$39,15,FALSE)</f>
        <v>20</v>
      </c>
      <c r="Y106" s="103">
        <f>VLOOKUP(W92,'POINTS SCORE'!$B$39:$AI$78,15,FALSE)</f>
        <v>27</v>
      </c>
    </row>
    <row r="107" spans="2:25">
      <c r="B107" s="102">
        <v>15</v>
      </c>
      <c r="C107" s="191" t="s">
        <v>128</v>
      </c>
      <c r="D107" s="99">
        <f>VLOOKUP(C92,'POINTS SCORE'!$B$10:$AI$39,16,FALSE)</f>
        <v>24</v>
      </c>
      <c r="E107" s="108">
        <f>VLOOKUP(C92,'POINTS SCORE'!$B$39:$AI$78,16,FALSE)</f>
        <v>26</v>
      </c>
      <c r="F107" s="110">
        <v>15</v>
      </c>
      <c r="G107" s="191" t="s">
        <v>221</v>
      </c>
      <c r="H107" s="108">
        <f>VLOOKUP(G92,'POINTS SCORE'!$B$10:$AI$39,16,FALSE)</f>
        <v>18</v>
      </c>
      <c r="I107" s="108">
        <f>VLOOKUP(G92,'POINTS SCORE'!$B$39:$AI$78,16,FALSE)</f>
        <v>26</v>
      </c>
      <c r="J107" s="110">
        <v>15</v>
      </c>
      <c r="K107" s="191" t="s">
        <v>922</v>
      </c>
      <c r="L107" s="108">
        <f>VLOOKUP(K92,'POINTS SCORE'!$B$10:$AI$39,16,FALSE)</f>
        <v>18</v>
      </c>
      <c r="M107" s="108">
        <f>VLOOKUP(K92,'POINTS SCORE'!$B$39:$AI$78,16,FALSE)</f>
        <v>26</v>
      </c>
      <c r="N107" s="110">
        <v>15</v>
      </c>
      <c r="O107" s="191" t="s">
        <v>1014</v>
      </c>
      <c r="P107" s="99">
        <f>VLOOKUP(O92,'POINTS SCORE'!$B$10:$AI$39,16,FALSE)</f>
        <v>22</v>
      </c>
      <c r="Q107" s="99">
        <f>VLOOKUP(O92,'POINTS SCORE'!$B$39:$AI$78,16,FALSE)</f>
        <v>26</v>
      </c>
      <c r="R107" s="102">
        <v>15</v>
      </c>
      <c r="S107" s="191" t="s">
        <v>129</v>
      </c>
      <c r="T107" s="99">
        <f>VLOOKUP(S92,'POINTS SCORE'!$B$10:$AI$39,16,FALSE)</f>
        <v>18</v>
      </c>
      <c r="U107" s="99">
        <f>VLOOKUP(S92,'POINTS SCORE'!$B$39:$AI$78,16,FALSE)</f>
        <v>26</v>
      </c>
      <c r="V107" s="102">
        <v>15</v>
      </c>
      <c r="W107" s="209" t="s">
        <v>129</v>
      </c>
      <c r="X107" s="210">
        <f>VLOOKUP(W92,'POINTS SCORE'!$B$10:$AI$39,16,FALSE)</f>
        <v>19</v>
      </c>
      <c r="Y107" s="103">
        <f>VLOOKUP(W92,'POINTS SCORE'!$B$39:$AI$78,16,FALSE)</f>
        <v>26</v>
      </c>
    </row>
    <row r="108" spans="2:25">
      <c r="B108" s="102">
        <v>16</v>
      </c>
      <c r="C108" s="191" t="s">
        <v>129</v>
      </c>
      <c r="D108" s="99">
        <f>VLOOKUP(C92,'POINTS SCORE'!$B$10:$AI$39,17,FALSE)</f>
        <v>23</v>
      </c>
      <c r="E108" s="108">
        <f>VLOOKUP(C92,'POINTS SCORE'!$B$39:$AI$78,17,FALSE)</f>
        <v>25</v>
      </c>
      <c r="F108" s="110">
        <v>16</v>
      </c>
      <c r="G108" s="191" t="s">
        <v>171</v>
      </c>
      <c r="H108" s="108">
        <f>VLOOKUP(G92,'POINTS SCORE'!$B$10:$AI$39,17,FALSE)</f>
        <v>17</v>
      </c>
      <c r="I108" s="108">
        <f>VLOOKUP(G92,'POINTS SCORE'!$B$39:$AI$78,17,FALSE)</f>
        <v>25</v>
      </c>
      <c r="J108" s="110">
        <v>16</v>
      </c>
      <c r="K108" s="191"/>
      <c r="L108" s="108">
        <f>VLOOKUP(K92,'POINTS SCORE'!$B$10:$AI$39,17,FALSE)</f>
        <v>17</v>
      </c>
      <c r="M108" s="108">
        <f>VLOOKUP(K92,'POINTS SCORE'!$B$39:$AI$78,17,FALSE)</f>
        <v>25</v>
      </c>
      <c r="N108" s="110">
        <v>16</v>
      </c>
      <c r="O108" s="191" t="s">
        <v>129</v>
      </c>
      <c r="P108" s="99">
        <f>VLOOKUP(O92,'POINTS SCORE'!$B$10:$AI$39,17,FALSE)</f>
        <v>21</v>
      </c>
      <c r="Q108" s="99">
        <f>VLOOKUP(O92,'POINTS SCORE'!$B$39:$AI$78,17,FALSE)</f>
        <v>25</v>
      </c>
      <c r="R108" s="102">
        <v>16</v>
      </c>
      <c r="S108" s="191" t="s">
        <v>128</v>
      </c>
      <c r="T108" s="99">
        <f>VLOOKUP(S92,'POINTS SCORE'!$B$10:$AI$39,17,FALSE)</f>
        <v>17</v>
      </c>
      <c r="U108" s="99">
        <f>VLOOKUP(S92,'POINTS SCORE'!$B$39:$AI$78,17,FALSE)</f>
        <v>25</v>
      </c>
      <c r="V108" s="102">
        <v>16</v>
      </c>
      <c r="W108" s="209" t="s">
        <v>67</v>
      </c>
      <c r="X108" s="210">
        <f>VLOOKUP(W92,'POINTS SCORE'!$B$10:$AI$39,17,FALSE)</f>
        <v>18</v>
      </c>
      <c r="Y108" s="103">
        <f>VLOOKUP(W92,'POINTS SCORE'!$B$39:$AI$78,17,FALSE)</f>
        <v>25</v>
      </c>
    </row>
    <row r="109" spans="2:25">
      <c r="B109" s="102">
        <v>17</v>
      </c>
      <c r="C109" s="191" t="s">
        <v>130</v>
      </c>
      <c r="D109" s="99">
        <f>VLOOKUP(C92,'POINTS SCORE'!$B$10:$AI$39,18,FALSE)</f>
        <v>22</v>
      </c>
      <c r="E109" s="108">
        <f>VLOOKUP(C92,'POINTS SCORE'!$B$39:$AI$78,18,FALSE)</f>
        <v>24</v>
      </c>
      <c r="F109" s="110">
        <v>17</v>
      </c>
      <c r="G109" s="191" t="s">
        <v>67</v>
      </c>
      <c r="H109" s="108">
        <f>VLOOKUP(G92,'POINTS SCORE'!$B$10:$AI$39,18,FALSE)</f>
        <v>16</v>
      </c>
      <c r="I109" s="108">
        <f>VLOOKUP(G92,'POINTS SCORE'!$B$39:$AI$78,18,FALSE)</f>
        <v>24</v>
      </c>
      <c r="J109" s="110">
        <v>17</v>
      </c>
      <c r="K109" s="191"/>
      <c r="L109" s="108">
        <f>VLOOKUP(K92,'POINTS SCORE'!$B$10:$AI$39,18,FALSE)</f>
        <v>16</v>
      </c>
      <c r="M109" s="108">
        <f>VLOOKUP(K92,'POINTS SCORE'!$B$39:$AI$78,18,FALSE)</f>
        <v>24</v>
      </c>
      <c r="N109" s="110">
        <v>17</v>
      </c>
      <c r="O109" s="191" t="s">
        <v>127</v>
      </c>
      <c r="P109" s="99">
        <f>VLOOKUP(O92,'POINTS SCORE'!$B$10:$AI$39,18,FALSE)</f>
        <v>20</v>
      </c>
      <c r="Q109" s="99">
        <f>VLOOKUP(O92,'POINTS SCORE'!$B$39:$AI$78,18,FALSE)</f>
        <v>24</v>
      </c>
      <c r="R109" s="102">
        <v>17</v>
      </c>
      <c r="S109" s="191" t="s">
        <v>122</v>
      </c>
      <c r="T109" s="99">
        <f>VLOOKUP(S92,'POINTS SCORE'!$B$10:$AI$39,18,FALSE)</f>
        <v>16</v>
      </c>
      <c r="U109" s="99">
        <f>VLOOKUP(S92,'POINTS SCORE'!$B$39:$AI$78,18,FALSE)</f>
        <v>24</v>
      </c>
      <c r="V109" s="102">
        <v>17</v>
      </c>
      <c r="W109" s="209" t="s">
        <v>922</v>
      </c>
      <c r="X109" s="210">
        <f>VLOOKUP(W92,'POINTS SCORE'!$B$10:$AI$39,18,FALSE)</f>
        <v>17</v>
      </c>
      <c r="Y109" s="103">
        <f>VLOOKUP(W92,'POINTS SCORE'!$B$39:$AI$78,18,FALSE)</f>
        <v>24</v>
      </c>
    </row>
    <row r="110" spans="2:25">
      <c r="B110" s="102">
        <v>18</v>
      </c>
      <c r="C110" s="191"/>
      <c r="D110" s="99">
        <f>VLOOKUP(C92,'POINTS SCORE'!$B$10:$AI$39,19,FALSE)</f>
        <v>21</v>
      </c>
      <c r="E110" s="108">
        <f>VLOOKUP(C92,'POINTS SCORE'!$B$39:$AI$78,19,FALSE)</f>
        <v>23</v>
      </c>
      <c r="F110" s="110">
        <v>18</v>
      </c>
      <c r="G110" s="191"/>
      <c r="H110" s="108">
        <f>VLOOKUP(G92,'POINTS SCORE'!$B$10:$AI$39,19,FALSE)</f>
        <v>16</v>
      </c>
      <c r="I110" s="108">
        <f>VLOOKUP(G92,'POINTS SCORE'!$B$39:$AI$78,19,FALSE)</f>
        <v>23</v>
      </c>
      <c r="J110" s="110">
        <v>18</v>
      </c>
      <c r="K110" s="191"/>
      <c r="L110" s="108">
        <f>VLOOKUP(K92,'POINTS SCORE'!$B$10:$AI$39,19,FALSE)</f>
        <v>16</v>
      </c>
      <c r="M110" s="108">
        <f>VLOOKUP(K92,'POINTS SCORE'!$B$39:$AI$78,19,FALSE)</f>
        <v>23</v>
      </c>
      <c r="N110" s="110">
        <v>18</v>
      </c>
      <c r="O110" s="191" t="s">
        <v>1015</v>
      </c>
      <c r="P110" s="99">
        <f>VLOOKUP(O92,'POINTS SCORE'!$B$10:$AI$39,19,FALSE)</f>
        <v>19</v>
      </c>
      <c r="Q110" s="99">
        <f>VLOOKUP(O92,'POINTS SCORE'!$B$39:$AI$78,19,FALSE)</f>
        <v>23</v>
      </c>
      <c r="R110" s="102">
        <v>18</v>
      </c>
      <c r="S110" s="191"/>
      <c r="T110" s="99">
        <f>VLOOKUP(S92,'POINTS SCORE'!$B$10:$AI$39,19,FALSE)</f>
        <v>16</v>
      </c>
      <c r="U110" s="99">
        <f>VLOOKUP(S92,'POINTS SCORE'!$B$39:$AI$78,19,FALSE)</f>
        <v>23</v>
      </c>
      <c r="V110" s="102">
        <v>18</v>
      </c>
      <c r="W110" s="209"/>
      <c r="X110" s="210">
        <f>VLOOKUP(W92,'POINTS SCORE'!$B$10:$AI$39,19,FALSE)</f>
        <v>16</v>
      </c>
      <c r="Y110" s="103">
        <f>VLOOKUP(W92,'POINTS SCORE'!$B$39:$AI$78,19,FALSE)</f>
        <v>23</v>
      </c>
    </row>
    <row r="111" spans="2:25">
      <c r="B111" s="102">
        <v>19</v>
      </c>
      <c r="C111" s="191"/>
      <c r="D111" s="99">
        <f>VLOOKUP(C92,'POINTS SCORE'!$B$10:$AI$39,20,FALSE)</f>
        <v>20</v>
      </c>
      <c r="E111" s="108">
        <f>VLOOKUP(C92,'POINTS SCORE'!$B$39:$AI$78,20,FALSE)</f>
        <v>22</v>
      </c>
      <c r="F111" s="110">
        <v>19</v>
      </c>
      <c r="G111" s="191"/>
      <c r="H111" s="108">
        <f>VLOOKUP(G92,'POINTS SCORE'!$B$10:$AI$39,20,FALSE)</f>
        <v>0</v>
      </c>
      <c r="I111" s="108">
        <f>VLOOKUP(G92,'POINTS SCORE'!$B$39:$AI$78,20,FALSE)</f>
        <v>0</v>
      </c>
      <c r="J111" s="110">
        <v>19</v>
      </c>
      <c r="K111" s="191"/>
      <c r="L111" s="108">
        <f>VLOOKUP(K92,'POINTS SCORE'!$B$10:$AI$39,20,FALSE)</f>
        <v>0</v>
      </c>
      <c r="M111" s="108">
        <f>VLOOKUP(K92,'POINTS SCORE'!$B$39:$AI$78,20,FALSE)</f>
        <v>0</v>
      </c>
      <c r="N111" s="110">
        <v>19</v>
      </c>
      <c r="O111" s="191" t="s">
        <v>61</v>
      </c>
      <c r="P111" s="99">
        <f>VLOOKUP(O92,'POINTS SCORE'!$B$10:$AI$39,20,FALSE)</f>
        <v>18</v>
      </c>
      <c r="Q111" s="99">
        <f>VLOOKUP(O92,'POINTS SCORE'!$B$39:$AI$78,20,FALSE)</f>
        <v>22</v>
      </c>
      <c r="R111" s="102">
        <v>19</v>
      </c>
      <c r="S111" s="191"/>
      <c r="T111" s="99">
        <f>VLOOKUP(S92,'POINTS SCORE'!$B$10:$AI$39,20,FALSE)</f>
        <v>0</v>
      </c>
      <c r="U111" s="99">
        <f>VLOOKUP(S92,'POINTS SCORE'!$B$39:$AI$78,20,FALSE)</f>
        <v>0</v>
      </c>
      <c r="V111" s="102">
        <v>19</v>
      </c>
      <c r="W111" s="209"/>
      <c r="X111" s="210">
        <f>VLOOKUP(W92,'POINTS SCORE'!$B$10:$AI$39,20,FALSE)</f>
        <v>16</v>
      </c>
      <c r="Y111" s="103">
        <f>VLOOKUP(W92,'POINTS SCORE'!$B$39:$AI$78,20,FALSE)</f>
        <v>22</v>
      </c>
    </row>
    <row r="112" spans="2:25">
      <c r="B112" s="102">
        <v>20</v>
      </c>
      <c r="C112" s="191"/>
      <c r="D112" s="99">
        <f>VLOOKUP(C92,'POINTS SCORE'!$B$10:$AI$39,21,FALSE)</f>
        <v>19</v>
      </c>
      <c r="E112" s="108">
        <f>VLOOKUP(C92,'POINTS SCORE'!$B$39:$AI$78,21,FALSE)</f>
        <v>21</v>
      </c>
      <c r="F112" s="110">
        <v>20</v>
      </c>
      <c r="G112" s="191"/>
      <c r="H112" s="108">
        <f>VLOOKUP(G92,'POINTS SCORE'!$B$10:$AI$39,21,FALSE)</f>
        <v>0</v>
      </c>
      <c r="I112" s="108">
        <f>VLOOKUP(G92,'POINTS SCORE'!$B$39:$AI$78,21,FALSE)</f>
        <v>0</v>
      </c>
      <c r="J112" s="110">
        <v>20</v>
      </c>
      <c r="K112" s="191"/>
      <c r="L112" s="108">
        <f>VLOOKUP(K92,'POINTS SCORE'!$B$10:$AI$39,21,FALSE)</f>
        <v>0</v>
      </c>
      <c r="M112" s="108">
        <f>VLOOKUP(K92,'POINTS SCORE'!$B$39:$AI$78,21,FALSE)</f>
        <v>0</v>
      </c>
      <c r="N112" s="110">
        <v>20</v>
      </c>
      <c r="O112" s="191" t="s">
        <v>130</v>
      </c>
      <c r="P112" s="99">
        <f>VLOOKUP(O92,'POINTS SCORE'!$B$10:$AI$39,21,FALSE)</f>
        <v>17</v>
      </c>
      <c r="Q112" s="99">
        <f>VLOOKUP(O92,'POINTS SCORE'!$B$39:$AI$78,21,FALSE)</f>
        <v>21</v>
      </c>
      <c r="R112" s="102">
        <v>20</v>
      </c>
      <c r="S112" s="191"/>
      <c r="T112" s="99">
        <f>VLOOKUP(S92,'POINTS SCORE'!$B$10:$AI$39,21,FALSE)</f>
        <v>0</v>
      </c>
      <c r="U112" s="99">
        <f>VLOOKUP(S92,'POINTS SCORE'!$B$39:$AI$78,21,FALSE)</f>
        <v>0</v>
      </c>
      <c r="V112" s="102">
        <v>20</v>
      </c>
      <c r="W112" s="209"/>
      <c r="X112" s="210">
        <f>VLOOKUP(W92,'POINTS SCORE'!$B$10:$AI$39,21,FALSE)</f>
        <v>0</v>
      </c>
      <c r="Y112" s="103">
        <f>VLOOKUP(W92,'POINTS SCORE'!$B$39:$AI$78,21,FALSE)</f>
        <v>0</v>
      </c>
    </row>
    <row r="113" spans="2:25">
      <c r="B113" s="102">
        <v>21</v>
      </c>
      <c r="C113" s="191"/>
      <c r="D113" s="99">
        <f>VLOOKUP(C92,'POINTS SCORE'!$B$10:$AI$39,22,FALSE)</f>
        <v>18</v>
      </c>
      <c r="E113" s="108">
        <f>VLOOKUP(C92,'POINTS SCORE'!$B$39:$AI$78,22,FALSE)</f>
        <v>20</v>
      </c>
      <c r="F113" s="110">
        <v>21</v>
      </c>
      <c r="G113" s="191"/>
      <c r="H113" s="108">
        <f>VLOOKUP(G92,'POINTS SCORE'!$B$10:$AI$39,22,FALSE)</f>
        <v>0</v>
      </c>
      <c r="I113" s="108">
        <f>VLOOKUP(G92,'POINTS SCORE'!$B$39:$AI$78,22,FALSE)</f>
        <v>0</v>
      </c>
      <c r="J113" s="110">
        <v>21</v>
      </c>
      <c r="K113" s="191"/>
      <c r="L113" s="108">
        <f>VLOOKUP(K92,'POINTS SCORE'!$B$10:$AI$39,22,FALSE)</f>
        <v>0</v>
      </c>
      <c r="M113" s="108">
        <f>VLOOKUP(K92,'POINTS SCORE'!$B$39:$AI$78,22,FALSE)</f>
        <v>0</v>
      </c>
      <c r="N113" s="110">
        <v>21</v>
      </c>
      <c r="O113" s="191" t="s">
        <v>67</v>
      </c>
      <c r="P113" s="99">
        <f>VLOOKUP(O92,'POINTS SCORE'!$B$10:$AI$39,22,FALSE)</f>
        <v>16</v>
      </c>
      <c r="Q113" s="99">
        <f>VLOOKUP(O92,'POINTS SCORE'!$B$39:$AI$78,22,FALSE)</f>
        <v>20</v>
      </c>
      <c r="R113" s="102">
        <v>21</v>
      </c>
      <c r="S113" s="191"/>
      <c r="T113" s="99">
        <f>VLOOKUP(S92,'POINTS SCORE'!$B$10:$AI$39,22,FALSE)</f>
        <v>0</v>
      </c>
      <c r="U113" s="99">
        <f>VLOOKUP(S92,'POINTS SCORE'!$B$39:$AI$78,22,FALSE)</f>
        <v>0</v>
      </c>
      <c r="V113" s="102">
        <v>21</v>
      </c>
      <c r="W113" s="209"/>
      <c r="X113" s="210">
        <f>VLOOKUP(W92,'POINTS SCORE'!$B$10:$AI$39,22,FALSE)</f>
        <v>0</v>
      </c>
      <c r="Y113" s="103">
        <f>VLOOKUP(W92,'POINTS SCORE'!$B$39:$AI$78,22,FALSE)</f>
        <v>0</v>
      </c>
    </row>
    <row r="114" spans="2:25">
      <c r="B114" s="102">
        <v>22</v>
      </c>
      <c r="C114" s="191"/>
      <c r="D114" s="99">
        <f>VLOOKUP(C92,'POINTS SCORE'!$B$10:$AI$39,23,FALSE)</f>
        <v>17</v>
      </c>
      <c r="E114" s="108">
        <f>VLOOKUP(C92,'POINTS SCORE'!$B$39:$AI$78,23,FALSE)</f>
        <v>19</v>
      </c>
      <c r="F114" s="110">
        <v>22</v>
      </c>
      <c r="G114" s="191"/>
      <c r="H114" s="108">
        <f>VLOOKUP(G92,'POINTS SCORE'!$B$10:$AI$39,23,FALSE)</f>
        <v>0</v>
      </c>
      <c r="I114" s="108">
        <f>VLOOKUP(G92,'POINTS SCORE'!$B$39:$AI$78,23,FALSE)</f>
        <v>0</v>
      </c>
      <c r="J114" s="110">
        <v>22</v>
      </c>
      <c r="K114" s="191"/>
      <c r="L114" s="108">
        <f>VLOOKUP(K92,'POINTS SCORE'!$B$10:$AI$39,23,FALSE)</f>
        <v>0</v>
      </c>
      <c r="M114" s="108">
        <f>VLOOKUP(K92,'POINTS SCORE'!$B$39:$AI$78,23,FALSE)</f>
        <v>0</v>
      </c>
      <c r="N114" s="110">
        <v>22</v>
      </c>
      <c r="O114" s="191"/>
      <c r="P114" s="99">
        <f>VLOOKUP(O92,'POINTS SCORE'!$B$10:$AI$39,23,FALSE)</f>
        <v>16</v>
      </c>
      <c r="Q114" s="99">
        <f>VLOOKUP(O92,'POINTS SCORE'!$B$39:$AI$78,23,FALSE)</f>
        <v>19</v>
      </c>
      <c r="R114" s="102">
        <v>22</v>
      </c>
      <c r="S114" s="191"/>
      <c r="T114" s="99">
        <f>VLOOKUP(S92,'POINTS SCORE'!$B$10:$AI$39,23,FALSE)</f>
        <v>0</v>
      </c>
      <c r="U114" s="99">
        <f>VLOOKUP(S92,'POINTS SCORE'!$B$39:$AI$78,23,FALSE)</f>
        <v>0</v>
      </c>
      <c r="V114" s="102">
        <v>22</v>
      </c>
      <c r="W114" s="209"/>
      <c r="X114" s="210">
        <f>VLOOKUP(W92,'POINTS SCORE'!$B$10:$AI$39,23,FALSE)</f>
        <v>0</v>
      </c>
      <c r="Y114" s="103">
        <f>VLOOKUP(W92,'POINTS SCORE'!$B$39:$AI$78,23,FALSE)</f>
        <v>0</v>
      </c>
    </row>
    <row r="115" spans="2:25">
      <c r="B115" s="102">
        <v>23</v>
      </c>
      <c r="C115" s="191"/>
      <c r="D115" s="99">
        <f>VLOOKUP(C92,'POINTS SCORE'!$B$10:$AI$39,24,FALSE)</f>
        <v>16</v>
      </c>
      <c r="E115" s="108">
        <f>VLOOKUP(C92,'POINTS SCORE'!$B$39:$AI$78,24,FALSE)</f>
        <v>18</v>
      </c>
      <c r="F115" s="110">
        <v>23</v>
      </c>
      <c r="G115" s="191"/>
      <c r="H115" s="108">
        <f>VLOOKUP(G92,'POINTS SCORE'!$B$10:$AI$39,24,FALSE)</f>
        <v>0</v>
      </c>
      <c r="I115" s="108">
        <f>VLOOKUP(G92,'POINTS SCORE'!$B$39:$AI$78,24,FALSE)</f>
        <v>0</v>
      </c>
      <c r="J115" s="110">
        <v>23</v>
      </c>
      <c r="K115" s="191"/>
      <c r="L115" s="108">
        <f>VLOOKUP(K92,'POINTS SCORE'!$B$10:$AI$39,24,FALSE)</f>
        <v>0</v>
      </c>
      <c r="M115" s="108">
        <f>VLOOKUP(K92,'POINTS SCORE'!$B$39:$AI$78,24,FALSE)</f>
        <v>0</v>
      </c>
      <c r="N115" s="110">
        <v>23</v>
      </c>
      <c r="O115" s="191"/>
      <c r="P115" s="99">
        <f>VLOOKUP(O92,'POINTS SCORE'!$B$10:$AI$39,24,FALSE)</f>
        <v>0</v>
      </c>
      <c r="Q115" s="99">
        <f>VLOOKUP(O92,'POINTS SCORE'!$B$39:$AI$78,24,FALSE)</f>
        <v>0</v>
      </c>
      <c r="R115" s="102">
        <v>23</v>
      </c>
      <c r="S115" s="191"/>
      <c r="T115" s="99">
        <f>VLOOKUP(S92,'POINTS SCORE'!$B$10:$AI$39,24,FALSE)</f>
        <v>0</v>
      </c>
      <c r="U115" s="99">
        <f>VLOOKUP(S92,'POINTS SCORE'!$B$39:$AI$78,24,FALSE)</f>
        <v>0</v>
      </c>
      <c r="V115" s="102">
        <v>23</v>
      </c>
      <c r="W115" s="209"/>
      <c r="X115" s="210">
        <f>VLOOKUP(W92,'POINTS SCORE'!$B$10:$AI$39,24,FALSE)</f>
        <v>0</v>
      </c>
      <c r="Y115" s="103">
        <f>VLOOKUP(W92,'POINTS SCORE'!$B$39:$AI$78,24,FALSE)</f>
        <v>0</v>
      </c>
    </row>
    <row r="116" spans="2:25">
      <c r="B116" s="102">
        <v>24</v>
      </c>
      <c r="C116" s="191"/>
      <c r="D116" s="99">
        <f>VLOOKUP(C92,'POINTS SCORE'!$B$10:$AI$39,25,FALSE)</f>
        <v>16</v>
      </c>
      <c r="E116" s="108">
        <f>VLOOKUP(C92,'POINTS SCORE'!$B$39:$AI$78,25,FALSE)</f>
        <v>17</v>
      </c>
      <c r="F116" s="110">
        <v>24</v>
      </c>
      <c r="G116" s="191"/>
      <c r="H116" s="108">
        <f>VLOOKUP(G92,'POINTS SCORE'!$B$10:$AI$39,25,FALSE)</f>
        <v>0</v>
      </c>
      <c r="I116" s="108">
        <f>VLOOKUP(G92,'POINTS SCORE'!$B$39:$AI$78,25,FALSE)</f>
        <v>0</v>
      </c>
      <c r="J116" s="110">
        <v>24</v>
      </c>
      <c r="K116" s="191"/>
      <c r="L116" s="108">
        <f>VLOOKUP(K92,'POINTS SCORE'!$B$10:$AI$39,25,FALSE)</f>
        <v>0</v>
      </c>
      <c r="M116" s="108">
        <f>VLOOKUP(K92,'POINTS SCORE'!$B$39:$AI$78,25,FALSE)</f>
        <v>0</v>
      </c>
      <c r="N116" s="110">
        <v>24</v>
      </c>
      <c r="O116" s="191"/>
      <c r="P116" s="99">
        <f>VLOOKUP(O92,'POINTS SCORE'!$B$10:$AI$39,25,FALSE)</f>
        <v>0</v>
      </c>
      <c r="Q116" s="99">
        <f>VLOOKUP(O92,'POINTS SCORE'!$B$39:$AI$78,25,FALSE)</f>
        <v>0</v>
      </c>
      <c r="R116" s="102">
        <v>24</v>
      </c>
      <c r="S116" s="191"/>
      <c r="T116" s="99">
        <f>VLOOKUP(S92,'POINTS SCORE'!$B$10:$AI$39,25,FALSE)</f>
        <v>0</v>
      </c>
      <c r="U116" s="99">
        <f>VLOOKUP(S92,'POINTS SCORE'!$B$39:$AI$78,25,FALSE)</f>
        <v>0</v>
      </c>
      <c r="V116" s="102">
        <v>24</v>
      </c>
      <c r="W116" s="209"/>
      <c r="X116" s="210">
        <f>VLOOKUP(W92,'POINTS SCORE'!$B$10:$AI$39,25,FALSE)</f>
        <v>0</v>
      </c>
      <c r="Y116" s="103">
        <f>VLOOKUP(W92,'POINTS SCORE'!$B$39:$AI$78,25,FALSE)</f>
        <v>0</v>
      </c>
    </row>
    <row r="117" spans="2:25">
      <c r="B117" s="102">
        <v>25</v>
      </c>
      <c r="C117" s="191"/>
      <c r="D117" s="99">
        <f>VLOOKUP(C92,'POINTS SCORE'!$B$10:$AI$39,26,FALSE)</f>
        <v>0</v>
      </c>
      <c r="E117" s="108">
        <f>VLOOKUP(C92,'POINTS SCORE'!$B$39:$AI$78,26,FALSE)</f>
        <v>0</v>
      </c>
      <c r="F117" s="110">
        <v>25</v>
      </c>
      <c r="G117" s="191"/>
      <c r="H117" s="108">
        <f>VLOOKUP(G92,'POINTS SCORE'!$B$10:$AI$39,26,FALSE)</f>
        <v>0</v>
      </c>
      <c r="I117" s="108">
        <f>VLOOKUP(G92,'POINTS SCORE'!$B$39:$AI$78,26,FALSE)</f>
        <v>0</v>
      </c>
      <c r="J117" s="110">
        <v>25</v>
      </c>
      <c r="K117" s="191"/>
      <c r="L117" s="108">
        <f>VLOOKUP(K92,'POINTS SCORE'!$B$10:$AI$39,26,FALSE)</f>
        <v>0</v>
      </c>
      <c r="M117" s="108">
        <f>VLOOKUP(K92,'POINTS SCORE'!$B$39:$AI$78,26,FALSE)</f>
        <v>0</v>
      </c>
      <c r="N117" s="110">
        <v>25</v>
      </c>
      <c r="O117" s="191"/>
      <c r="P117" s="99">
        <f>VLOOKUP(O92,'POINTS SCORE'!$B$10:$AI$39,26,FALSE)</f>
        <v>0</v>
      </c>
      <c r="Q117" s="99">
        <f>VLOOKUP(O92,'POINTS SCORE'!$B$39:$AI$78,26,FALSE)</f>
        <v>0</v>
      </c>
      <c r="R117" s="102">
        <v>25</v>
      </c>
      <c r="S117" s="191"/>
      <c r="T117" s="99">
        <f>VLOOKUP(S92,'POINTS SCORE'!$B$10:$AI$39,26,FALSE)</f>
        <v>0</v>
      </c>
      <c r="U117" s="99">
        <f>VLOOKUP(S92,'POINTS SCORE'!$B$39:$AI$78,26,FALSE)</f>
        <v>0</v>
      </c>
      <c r="V117" s="102">
        <v>25</v>
      </c>
      <c r="W117" s="209"/>
      <c r="X117" s="210">
        <f>VLOOKUP(W92,'POINTS SCORE'!$B$10:$AI$39,26,FALSE)</f>
        <v>0</v>
      </c>
      <c r="Y117" s="103">
        <f>VLOOKUP(W92,'POINTS SCORE'!$B$39:$AI$78,26,FALSE)</f>
        <v>0</v>
      </c>
    </row>
    <row r="118" spans="2:25">
      <c r="B118" s="102">
        <v>26</v>
      </c>
      <c r="C118" s="191"/>
      <c r="D118" s="99">
        <f>VLOOKUP(C92,'POINTS SCORE'!$B$10:$AI$39,27,FALSE)</f>
        <v>0</v>
      </c>
      <c r="E118" s="108">
        <f>VLOOKUP(C92,'POINTS SCORE'!$B$39:$AI$78,27,FALSE)</f>
        <v>0</v>
      </c>
      <c r="F118" s="110">
        <v>26</v>
      </c>
      <c r="G118" s="191"/>
      <c r="H118" s="108">
        <f>VLOOKUP(G92,'POINTS SCORE'!$B$10:$AI$39,27,FALSE)</f>
        <v>0</v>
      </c>
      <c r="I118" s="108">
        <f>VLOOKUP(G92,'POINTS SCORE'!$B$39:$AI$78,27,FALSE)</f>
        <v>0</v>
      </c>
      <c r="J118" s="110">
        <v>26</v>
      </c>
      <c r="K118" s="191"/>
      <c r="L118" s="108">
        <f>VLOOKUP(K92,'POINTS SCORE'!$B$10:$AI$39,27,FALSE)</f>
        <v>0</v>
      </c>
      <c r="M118" s="108">
        <f>VLOOKUP(K92,'POINTS SCORE'!$B$39:$AI$78,27,FALSE)</f>
        <v>0</v>
      </c>
      <c r="N118" s="110">
        <v>26</v>
      </c>
      <c r="O118" s="191"/>
      <c r="P118" s="99">
        <f>VLOOKUP(O92,'POINTS SCORE'!$B$10:$AI$39,27,FALSE)</f>
        <v>0</v>
      </c>
      <c r="Q118" s="99">
        <f>VLOOKUP(O92,'POINTS SCORE'!$B$39:$AI$78,27,FALSE)</f>
        <v>0</v>
      </c>
      <c r="R118" s="102">
        <v>26</v>
      </c>
      <c r="S118" s="191"/>
      <c r="T118" s="99">
        <f>VLOOKUP(S92,'POINTS SCORE'!$B$10:$AI$39,27,FALSE)</f>
        <v>0</v>
      </c>
      <c r="U118" s="99">
        <f>VLOOKUP(S92,'POINTS SCORE'!$B$39:$AI$78,27,FALSE)</f>
        <v>0</v>
      </c>
      <c r="V118" s="102">
        <v>26</v>
      </c>
      <c r="W118" s="209"/>
      <c r="X118" s="210">
        <f>VLOOKUP(W92,'POINTS SCORE'!$B$10:$AI$39,27,FALSE)</f>
        <v>0</v>
      </c>
      <c r="Y118" s="103">
        <f>VLOOKUP(W92,'POINTS SCORE'!$B$39:$AI$78,27,FALSE)</f>
        <v>0</v>
      </c>
    </row>
    <row r="119" spans="2:25">
      <c r="B119" s="102">
        <v>27</v>
      </c>
      <c r="C119" s="191"/>
      <c r="D119" s="99">
        <f>VLOOKUP(C92,'POINTS SCORE'!$B$10:$AI$39,28,FALSE)</f>
        <v>0</v>
      </c>
      <c r="E119" s="108">
        <f>VLOOKUP(C92,'POINTS SCORE'!$B$39:$AI$78,28,FALSE)</f>
        <v>0</v>
      </c>
      <c r="F119" s="110">
        <v>27</v>
      </c>
      <c r="G119" s="191"/>
      <c r="H119" s="108">
        <f>VLOOKUP(G92,'POINTS SCORE'!$B$10:$AI$39,28,FALSE)</f>
        <v>0</v>
      </c>
      <c r="I119" s="108">
        <f>VLOOKUP(G92,'POINTS SCORE'!$B$39:$AI$78,28,FALSE)</f>
        <v>0</v>
      </c>
      <c r="J119" s="110">
        <v>27</v>
      </c>
      <c r="K119" s="191"/>
      <c r="L119" s="108">
        <f>VLOOKUP(K92,'POINTS SCORE'!$B$10:$AI$39,28,FALSE)</f>
        <v>0</v>
      </c>
      <c r="M119" s="108">
        <f>VLOOKUP(K92,'POINTS SCORE'!$B$39:$AI$78,28,FALSE)</f>
        <v>0</v>
      </c>
      <c r="N119" s="110">
        <v>27</v>
      </c>
      <c r="O119" s="191"/>
      <c r="P119" s="99">
        <f>VLOOKUP(O92,'POINTS SCORE'!$B$10:$AI$39,28,FALSE)</f>
        <v>0</v>
      </c>
      <c r="Q119" s="99">
        <f>VLOOKUP(O92,'POINTS SCORE'!$B$39:$AI$78,28,FALSE)</f>
        <v>0</v>
      </c>
      <c r="R119" s="102">
        <v>27</v>
      </c>
      <c r="S119" s="191"/>
      <c r="T119" s="99">
        <f>VLOOKUP(S92,'POINTS SCORE'!$B$10:$AI$39,28,FALSE)</f>
        <v>0</v>
      </c>
      <c r="U119" s="99">
        <f>VLOOKUP(S92,'POINTS SCORE'!$B$39:$AI$78,28,FALSE)</f>
        <v>0</v>
      </c>
      <c r="V119" s="102">
        <v>27</v>
      </c>
      <c r="W119" s="209"/>
      <c r="X119" s="210">
        <f>VLOOKUP(W92,'POINTS SCORE'!$B$10:$AI$39,28,FALSE)</f>
        <v>0</v>
      </c>
      <c r="Y119" s="103">
        <f>VLOOKUP(W92,'POINTS SCORE'!$B$39:$AI$78,28,FALSE)</f>
        <v>0</v>
      </c>
    </row>
    <row r="120" spans="2:25">
      <c r="B120" s="102">
        <v>28</v>
      </c>
      <c r="C120" s="191"/>
      <c r="D120" s="99">
        <f>VLOOKUP(C92,'POINTS SCORE'!$B$10:$AI$39,29,FALSE)</f>
        <v>0</v>
      </c>
      <c r="E120" s="108">
        <f>VLOOKUP(C92,'POINTS SCORE'!$B$39:$AI$78,29,FALSE)</f>
        <v>0</v>
      </c>
      <c r="F120" s="110">
        <v>28</v>
      </c>
      <c r="G120" s="191"/>
      <c r="H120" s="108">
        <f>VLOOKUP(G92,'POINTS SCORE'!$B$10:$AI$39,29,FALSE)</f>
        <v>0</v>
      </c>
      <c r="I120" s="108">
        <f>VLOOKUP(G92,'POINTS SCORE'!$B$39:$AI$78,29,FALSE)</f>
        <v>0</v>
      </c>
      <c r="J120" s="110">
        <v>28</v>
      </c>
      <c r="K120" s="191"/>
      <c r="L120" s="108">
        <f>VLOOKUP(K92,'POINTS SCORE'!$B$10:$AI$39,29,FALSE)</f>
        <v>0</v>
      </c>
      <c r="M120" s="108">
        <f>VLOOKUP(K92,'POINTS SCORE'!$B$39:$AI$78,29,FALSE)</f>
        <v>0</v>
      </c>
      <c r="N120" s="110">
        <v>28</v>
      </c>
      <c r="O120" s="191"/>
      <c r="P120" s="99">
        <f>VLOOKUP(O92,'POINTS SCORE'!$B$10:$AI$39,29,FALSE)</f>
        <v>0</v>
      </c>
      <c r="Q120" s="99">
        <f>VLOOKUP(O92,'POINTS SCORE'!$B$39:$AI$78,29,FALSE)</f>
        <v>0</v>
      </c>
      <c r="R120" s="102">
        <v>28</v>
      </c>
      <c r="S120" s="191"/>
      <c r="T120" s="99">
        <f>VLOOKUP(S92,'POINTS SCORE'!$B$10:$AI$39,29,FALSE)</f>
        <v>0</v>
      </c>
      <c r="U120" s="99">
        <f>VLOOKUP(S92,'POINTS SCORE'!$B$39:$AI$78,29,FALSE)</f>
        <v>0</v>
      </c>
      <c r="V120" s="102">
        <v>28</v>
      </c>
      <c r="W120" s="209"/>
      <c r="X120" s="210">
        <f>VLOOKUP(W92,'POINTS SCORE'!$B$10:$AI$39,29,FALSE)</f>
        <v>0</v>
      </c>
      <c r="Y120" s="103">
        <f>VLOOKUP(W92,'POINTS SCORE'!$B$39:$AI$78,29,FALSE)</f>
        <v>0</v>
      </c>
    </row>
    <row r="121" spans="2:25">
      <c r="B121" s="102">
        <v>29</v>
      </c>
      <c r="C121" s="191"/>
      <c r="D121" s="99">
        <f>VLOOKUP(C92,'POINTS SCORE'!$B$10:$AI$39,30,FALSE)</f>
        <v>0</v>
      </c>
      <c r="E121" s="108">
        <f>VLOOKUP(C92,'POINTS SCORE'!$B$39:$AI$78,30,FALSE)</f>
        <v>0</v>
      </c>
      <c r="F121" s="110">
        <v>29</v>
      </c>
      <c r="G121" s="191"/>
      <c r="H121" s="108">
        <f>VLOOKUP(G92,'POINTS SCORE'!$B$10:$AI$39,30,FALSE)</f>
        <v>0</v>
      </c>
      <c r="I121" s="108">
        <f>VLOOKUP(G92,'POINTS SCORE'!$B$39:$AI$78,30,FALSE)</f>
        <v>0</v>
      </c>
      <c r="J121" s="110">
        <v>29</v>
      </c>
      <c r="K121" s="191"/>
      <c r="L121" s="108">
        <f>VLOOKUP(K92,'POINTS SCORE'!$B$10:$AI$39,30,FALSE)</f>
        <v>0</v>
      </c>
      <c r="M121" s="108">
        <f>VLOOKUP(K92,'POINTS SCORE'!$B$39:$AI$78,30,FALSE)</f>
        <v>0</v>
      </c>
      <c r="N121" s="110">
        <v>29</v>
      </c>
      <c r="O121" s="191"/>
      <c r="P121" s="99">
        <f>VLOOKUP(O92,'POINTS SCORE'!$B$10:$AI$39,30,FALSE)</f>
        <v>0</v>
      </c>
      <c r="Q121" s="99">
        <f>VLOOKUP(O92,'POINTS SCORE'!$B$39:$AI$78,30,FALSE)</f>
        <v>0</v>
      </c>
      <c r="R121" s="102">
        <v>29</v>
      </c>
      <c r="S121" s="191"/>
      <c r="T121" s="99">
        <f>VLOOKUP(S92,'POINTS SCORE'!$B$10:$AI$39,30,FALSE)</f>
        <v>0</v>
      </c>
      <c r="U121" s="99">
        <f>VLOOKUP(S92,'POINTS SCORE'!$B$39:$AI$78,30,FALSE)</f>
        <v>0</v>
      </c>
      <c r="V121" s="102">
        <v>29</v>
      </c>
      <c r="W121" s="209"/>
      <c r="X121" s="210">
        <f>VLOOKUP(W92,'POINTS SCORE'!$B$10:$AI$39,30,FALSE)</f>
        <v>0</v>
      </c>
      <c r="Y121" s="103">
        <f>VLOOKUP(W92,'POINTS SCORE'!$B$39:$AI$78,30,FALSE)</f>
        <v>0</v>
      </c>
    </row>
    <row r="122" spans="2:25">
      <c r="B122" s="102">
        <v>30</v>
      </c>
      <c r="C122" s="191"/>
      <c r="D122" s="99">
        <f>VLOOKUP(C92,'POINTS SCORE'!$B$10:$AI$39,31,FALSE)</f>
        <v>0</v>
      </c>
      <c r="E122" s="108">
        <f>VLOOKUP(C92,'POINTS SCORE'!$B$39:$AI$78,31,FALSE)</f>
        <v>0</v>
      </c>
      <c r="F122" s="110">
        <v>30</v>
      </c>
      <c r="G122" s="191"/>
      <c r="H122" s="108">
        <f>VLOOKUP(G92,'POINTS SCORE'!$B$10:$AI$39,31,FALSE)</f>
        <v>0</v>
      </c>
      <c r="I122" s="108">
        <f>VLOOKUP(G92,'POINTS SCORE'!$B$39:$AI$78,31,FALSE)</f>
        <v>0</v>
      </c>
      <c r="J122" s="110">
        <v>30</v>
      </c>
      <c r="K122" s="191"/>
      <c r="L122" s="108">
        <f>VLOOKUP(K92,'POINTS SCORE'!$B$10:$AI$39,31,FALSE)</f>
        <v>0</v>
      </c>
      <c r="M122" s="108">
        <f>VLOOKUP(K92,'POINTS SCORE'!$B$39:$AI$78,31,FALSE)</f>
        <v>0</v>
      </c>
      <c r="N122" s="110">
        <v>30</v>
      </c>
      <c r="O122" s="191"/>
      <c r="P122" s="99">
        <f>VLOOKUP(O92,'POINTS SCORE'!$B$10:$AI$39,31,FALSE)</f>
        <v>0</v>
      </c>
      <c r="Q122" s="99">
        <f>VLOOKUP(O92,'POINTS SCORE'!$B$39:$AI$78,31,FALSE)</f>
        <v>0</v>
      </c>
      <c r="R122" s="102">
        <v>30</v>
      </c>
      <c r="S122" s="191"/>
      <c r="T122" s="99">
        <f>VLOOKUP(S92,'POINTS SCORE'!$B$10:$AI$39,31,FALSE)</f>
        <v>0</v>
      </c>
      <c r="U122" s="99">
        <f>VLOOKUP(S92,'POINTS SCORE'!$B$39:$AI$78,31,FALSE)</f>
        <v>0</v>
      </c>
      <c r="V122" s="102">
        <v>30</v>
      </c>
      <c r="W122" s="209"/>
      <c r="X122" s="210">
        <f>VLOOKUP(W92,'POINTS SCORE'!$B$10:$AI$39,31,FALSE)</f>
        <v>0</v>
      </c>
      <c r="Y122" s="103">
        <f>VLOOKUP(W92,'POINTS SCORE'!$B$39:$AI$78,31,FALSE)</f>
        <v>0</v>
      </c>
    </row>
    <row r="123" spans="2:25">
      <c r="B123" s="102" t="s">
        <v>149</v>
      </c>
      <c r="C123" s="191" t="s">
        <v>222</v>
      </c>
      <c r="D123" s="99">
        <f>VLOOKUP(C92,'POINTS SCORE'!$B$10:$AI$39,32,FALSE)</f>
        <v>14</v>
      </c>
      <c r="E123" s="108">
        <f>VLOOKUP(C92,'POINTS SCORE'!$B$39:$AI$78,32,FALSE)</f>
        <v>14</v>
      </c>
      <c r="F123" s="110" t="s">
        <v>149</v>
      </c>
      <c r="G123" s="191" t="s">
        <v>170</v>
      </c>
      <c r="H123" s="108">
        <f>VLOOKUP(G92,'POINTS SCORE'!$B$10:$AI$39,32,FALSE)</f>
        <v>14</v>
      </c>
      <c r="I123" s="108">
        <f>VLOOKUP(G92,'POINTS SCORE'!$B$39:$AI$78,32,FALSE)</f>
        <v>14</v>
      </c>
      <c r="J123" s="110" t="s">
        <v>149</v>
      </c>
      <c r="K123" s="193" t="s">
        <v>127</v>
      </c>
      <c r="L123" s="108">
        <f>VLOOKUP(K92,'POINTS SCORE'!$B$10:$AI$39,32,FALSE)</f>
        <v>14</v>
      </c>
      <c r="M123" s="108">
        <f>VLOOKUP(K92,'POINTS SCORE'!$B$39:$AI$78,32,FALSE)</f>
        <v>14</v>
      </c>
      <c r="N123" s="110" t="s">
        <v>149</v>
      </c>
      <c r="O123" s="191"/>
      <c r="P123" s="99">
        <f>VLOOKUP(O92,'POINTS SCORE'!$B$10:$AI$39,32,FALSE)</f>
        <v>14</v>
      </c>
      <c r="Q123" s="99">
        <f>VLOOKUP(O92,'POINTS SCORE'!$B$39:$AI$78,32,FALSE)</f>
        <v>14</v>
      </c>
      <c r="R123" s="102" t="s">
        <v>149</v>
      </c>
      <c r="S123" s="191" t="s">
        <v>67</v>
      </c>
      <c r="T123" s="99">
        <f>VLOOKUP(S92,'POINTS SCORE'!$B$10:$AI$39,32,FALSE)</f>
        <v>14</v>
      </c>
      <c r="U123" s="99">
        <f>VLOOKUP(S92,'POINTS SCORE'!$B$39:$AI$78,32,FALSE)</f>
        <v>14</v>
      </c>
      <c r="V123" s="102" t="s">
        <v>149</v>
      </c>
      <c r="W123" s="209" t="s">
        <v>1014</v>
      </c>
      <c r="X123" s="210">
        <f>VLOOKUP(W92,'POINTS SCORE'!$B$10:$AI$39,32,FALSE)</f>
        <v>14</v>
      </c>
      <c r="Y123" s="103">
        <f>VLOOKUP(W92,'POINTS SCORE'!$B$39:$AI$78,32,FALSE)</f>
        <v>14</v>
      </c>
    </row>
    <row r="124" spans="2:25">
      <c r="B124" s="102" t="s">
        <v>149</v>
      </c>
      <c r="C124" s="191" t="s">
        <v>84</v>
      </c>
      <c r="D124" s="99">
        <f>VLOOKUP(C92,'POINTS SCORE'!$B$10:$AI$39,32,FALSE)</f>
        <v>14</v>
      </c>
      <c r="E124" s="108">
        <f>VLOOKUP(C92,'POINTS SCORE'!$B$39:$AI$78,32,FALSE)</f>
        <v>14</v>
      </c>
      <c r="F124" s="110" t="s">
        <v>149</v>
      </c>
      <c r="G124" s="191"/>
      <c r="H124" s="108">
        <f>VLOOKUP(G92,'POINTS SCORE'!$B$10:$AI$39,32,FALSE)</f>
        <v>14</v>
      </c>
      <c r="I124" s="108">
        <f>VLOOKUP(G92,'POINTS SCORE'!$B$39:$AI$78,32,FALSE)</f>
        <v>14</v>
      </c>
      <c r="J124" s="110" t="s">
        <v>149</v>
      </c>
      <c r="K124" s="193" t="s">
        <v>170</v>
      </c>
      <c r="L124" s="108">
        <f>VLOOKUP(K92,'POINTS SCORE'!$B$10:$AI$39,32,FALSE)</f>
        <v>14</v>
      </c>
      <c r="M124" s="108">
        <f>VLOOKUP(K92,'POINTS SCORE'!$B$39:$AI$78,32,FALSE)</f>
        <v>14</v>
      </c>
      <c r="N124" s="110" t="s">
        <v>149</v>
      </c>
      <c r="O124" s="191"/>
      <c r="P124" s="99">
        <f>VLOOKUP(O92,'POINTS SCORE'!$B$10:$AI$39,32,FALSE)</f>
        <v>14</v>
      </c>
      <c r="Q124" s="99">
        <f>VLOOKUP(O92,'POINTS SCORE'!$B$39:$AI$78,32,FALSE)</f>
        <v>14</v>
      </c>
      <c r="R124" s="102" t="s">
        <v>149</v>
      </c>
      <c r="S124" s="191"/>
      <c r="T124" s="99">
        <f>VLOOKUP(S92,'POINTS SCORE'!$B$10:$AI$39,32,FALSE)</f>
        <v>14</v>
      </c>
      <c r="U124" s="99">
        <f>VLOOKUP(S92,'POINTS SCORE'!$B$39:$AI$78,32,FALSE)</f>
        <v>14</v>
      </c>
      <c r="V124" s="102" t="s">
        <v>149</v>
      </c>
      <c r="W124" s="209" t="s">
        <v>1161</v>
      </c>
      <c r="X124" s="210">
        <f>VLOOKUP(W92,'POINTS SCORE'!$B$10:$AI$39,32,FALSE)</f>
        <v>14</v>
      </c>
      <c r="Y124" s="103">
        <f>VLOOKUP(W92,'POINTS SCORE'!$B$39:$AI$78,32,FALSE)</f>
        <v>14</v>
      </c>
    </row>
    <row r="125" spans="2:25">
      <c r="B125" s="102" t="s">
        <v>149</v>
      </c>
      <c r="C125" s="191" t="s">
        <v>100</v>
      </c>
      <c r="D125" s="99">
        <f>VLOOKUP(C92,'POINTS SCORE'!$B$10:$AI$39,32,FALSE)</f>
        <v>14</v>
      </c>
      <c r="E125" s="108">
        <f>VLOOKUP(C92,'POINTS SCORE'!$B$39:$AI$78,32,FALSE)</f>
        <v>14</v>
      </c>
      <c r="F125" s="110" t="s">
        <v>149</v>
      </c>
      <c r="G125" s="191"/>
      <c r="H125" s="108">
        <f>VLOOKUP(G92,'POINTS SCORE'!$B$10:$AI$39,32,FALSE)</f>
        <v>14</v>
      </c>
      <c r="I125" s="108">
        <f>VLOOKUP(G92,'POINTS SCORE'!$B$39:$AI$78,32,FALSE)</f>
        <v>14</v>
      </c>
      <c r="J125" s="110" t="s">
        <v>149</v>
      </c>
      <c r="K125" s="191"/>
      <c r="L125" s="108">
        <f>VLOOKUP(K92,'POINTS SCORE'!$B$10:$AI$39,32,FALSE)</f>
        <v>14</v>
      </c>
      <c r="M125" s="108">
        <f>VLOOKUP(K92,'POINTS SCORE'!$B$39:$AI$78,32,FALSE)</f>
        <v>14</v>
      </c>
      <c r="N125" s="110" t="s">
        <v>149</v>
      </c>
      <c r="O125" s="191"/>
      <c r="P125" s="99">
        <f>VLOOKUP(O92,'POINTS SCORE'!$B$10:$AI$39,32,FALSE)</f>
        <v>14</v>
      </c>
      <c r="Q125" s="99">
        <f>VLOOKUP(O92,'POINTS SCORE'!$B$39:$AI$78,32,FALSE)</f>
        <v>14</v>
      </c>
      <c r="R125" s="102" t="s">
        <v>149</v>
      </c>
      <c r="S125" s="191"/>
      <c r="T125" s="99">
        <f>VLOOKUP(S92,'POINTS SCORE'!$B$10:$AI$39,32,FALSE)</f>
        <v>14</v>
      </c>
      <c r="U125" s="99">
        <f>VLOOKUP(S92,'POINTS SCORE'!$B$39:$AI$78,32,FALSE)</f>
        <v>14</v>
      </c>
      <c r="V125" s="102" t="s">
        <v>149</v>
      </c>
      <c r="W125" s="209"/>
      <c r="X125" s="210">
        <f>VLOOKUP(W92,'POINTS SCORE'!$B$10:$AI$39,32,FALSE)</f>
        <v>14</v>
      </c>
      <c r="Y125" s="103">
        <f>VLOOKUP(W92,'POINTS SCORE'!$B$39:$AI$78,32,FALSE)</f>
        <v>14</v>
      </c>
    </row>
    <row r="126" spans="2:25">
      <c r="B126" s="102" t="s">
        <v>149</v>
      </c>
      <c r="C126" s="191" t="s">
        <v>82</v>
      </c>
      <c r="D126" s="99">
        <f>VLOOKUP(C92,'POINTS SCORE'!$B$10:$AI$39,32,FALSE)</f>
        <v>14</v>
      </c>
      <c r="E126" s="108">
        <f>VLOOKUP(C92,'POINTS SCORE'!$B$39:$AI$78,32,FALSE)</f>
        <v>14</v>
      </c>
      <c r="F126" s="110" t="s">
        <v>149</v>
      </c>
      <c r="G126" s="191"/>
      <c r="H126" s="108">
        <f>VLOOKUP(G92,'POINTS SCORE'!$B$10:$AI$39,32,FALSE)</f>
        <v>14</v>
      </c>
      <c r="I126" s="108">
        <f>VLOOKUP(G92,'POINTS SCORE'!$B$39:$AI$78,32,FALSE)</f>
        <v>14</v>
      </c>
      <c r="J126" s="110" t="s">
        <v>149</v>
      </c>
      <c r="K126" s="191"/>
      <c r="L126" s="108">
        <f>VLOOKUP(K92,'POINTS SCORE'!$B$10:$AI$39,32,FALSE)</f>
        <v>14</v>
      </c>
      <c r="M126" s="108">
        <f>VLOOKUP(K92,'POINTS SCORE'!$B$39:$AI$78,32,FALSE)</f>
        <v>14</v>
      </c>
      <c r="N126" s="110" t="s">
        <v>149</v>
      </c>
      <c r="O126" s="191"/>
      <c r="P126" s="99">
        <f>VLOOKUP(O92,'POINTS SCORE'!$B$10:$AI$39,32,FALSE)</f>
        <v>14</v>
      </c>
      <c r="Q126" s="99">
        <f>VLOOKUP(O92,'POINTS SCORE'!$B$39:$AI$78,32,FALSE)</f>
        <v>14</v>
      </c>
      <c r="R126" s="102" t="s">
        <v>149</v>
      </c>
      <c r="S126" s="191"/>
      <c r="T126" s="99">
        <f>VLOOKUP(S92,'POINTS SCORE'!$B$10:$AI$39,32,FALSE)</f>
        <v>14</v>
      </c>
      <c r="U126" s="99">
        <f>VLOOKUP(S92,'POINTS SCORE'!$B$39:$AI$78,32,FALSE)</f>
        <v>14</v>
      </c>
      <c r="V126" s="102" t="s">
        <v>149</v>
      </c>
      <c r="W126" s="209"/>
      <c r="X126" s="210">
        <f>VLOOKUP(W92,'POINTS SCORE'!$B$10:$AI$39,32,FALSE)</f>
        <v>14</v>
      </c>
      <c r="Y126" s="103">
        <f>VLOOKUP(W92,'POINTS SCORE'!$B$39:$AI$78,32,FALSE)</f>
        <v>14</v>
      </c>
    </row>
    <row r="127" spans="2:25">
      <c r="B127" s="102" t="s">
        <v>149</v>
      </c>
      <c r="C127" s="191" t="s">
        <v>168</v>
      </c>
      <c r="D127" s="99">
        <f>VLOOKUP(C92,'POINTS SCORE'!$B$10:$AI$39,32,FALSE)</f>
        <v>14</v>
      </c>
      <c r="E127" s="108">
        <f>VLOOKUP(C92,'POINTS SCORE'!$B$39:$AI$78,32,FALSE)</f>
        <v>14</v>
      </c>
      <c r="F127" s="110" t="s">
        <v>149</v>
      </c>
      <c r="G127" s="191"/>
      <c r="H127" s="108">
        <f>VLOOKUP(G92,'POINTS SCORE'!$B$10:$AI$39,32,FALSE)</f>
        <v>14</v>
      </c>
      <c r="I127" s="108">
        <f>VLOOKUP(G92,'POINTS SCORE'!$B$39:$AI$78,32,FALSE)</f>
        <v>14</v>
      </c>
      <c r="J127" s="110" t="s">
        <v>149</v>
      </c>
      <c r="K127" s="191"/>
      <c r="L127" s="108">
        <f>VLOOKUP(K92,'POINTS SCORE'!$B$10:$AI$39,32,FALSE)</f>
        <v>14</v>
      </c>
      <c r="M127" s="108">
        <f>VLOOKUP(K92,'POINTS SCORE'!$B$39:$AI$78,32,FALSE)</f>
        <v>14</v>
      </c>
      <c r="N127" s="110" t="s">
        <v>149</v>
      </c>
      <c r="O127" s="191"/>
      <c r="P127" s="99">
        <f>VLOOKUP(O92,'POINTS SCORE'!$B$10:$AI$39,32,FALSE)</f>
        <v>14</v>
      </c>
      <c r="Q127" s="99">
        <f>VLOOKUP(O92,'POINTS SCORE'!$B$39:$AI$78,32,FALSE)</f>
        <v>14</v>
      </c>
      <c r="R127" s="102" t="s">
        <v>149</v>
      </c>
      <c r="S127" s="191"/>
      <c r="T127" s="99">
        <f>VLOOKUP(S92,'POINTS SCORE'!$B$10:$AI$39,32,FALSE)</f>
        <v>14</v>
      </c>
      <c r="U127" s="99">
        <f>VLOOKUP(S92,'POINTS SCORE'!$B$39:$AI$78,32,FALSE)</f>
        <v>14</v>
      </c>
      <c r="V127" s="102" t="s">
        <v>149</v>
      </c>
      <c r="W127" s="209"/>
      <c r="X127" s="210">
        <f>VLOOKUP(W92,'POINTS SCORE'!$B$10:$AI$39,32,FALSE)</f>
        <v>14</v>
      </c>
      <c r="Y127" s="103">
        <f>VLOOKUP(W92,'POINTS SCORE'!$B$39:$AI$78,32,FALSE)</f>
        <v>14</v>
      </c>
    </row>
    <row r="128" spans="2:25">
      <c r="B128" s="102" t="s">
        <v>149</v>
      </c>
      <c r="C128" s="191" t="s">
        <v>169</v>
      </c>
      <c r="D128" s="99">
        <f>VLOOKUP(C92,'POINTS SCORE'!$B$10:$AI$39,32,FALSE)</f>
        <v>14</v>
      </c>
      <c r="E128" s="108">
        <f>VLOOKUP(C92,'POINTS SCORE'!$B$39:$AI$78,32,FALSE)</f>
        <v>14</v>
      </c>
      <c r="F128" s="110" t="s">
        <v>149</v>
      </c>
      <c r="G128" s="191"/>
      <c r="H128" s="108">
        <f>VLOOKUP(G92,'POINTS SCORE'!$B$10:$AI$39,32,FALSE)</f>
        <v>14</v>
      </c>
      <c r="I128" s="108">
        <f>VLOOKUP(G92,'POINTS SCORE'!$B$39:$AI$78,32,FALSE)</f>
        <v>14</v>
      </c>
      <c r="J128" s="110" t="s">
        <v>149</v>
      </c>
      <c r="K128" s="191"/>
      <c r="L128" s="108">
        <f>VLOOKUP(K92,'POINTS SCORE'!$B$10:$AI$39,32,FALSE)</f>
        <v>14</v>
      </c>
      <c r="M128" s="108">
        <f>VLOOKUP(K92,'POINTS SCORE'!$B$39:$AI$78,32,FALSE)</f>
        <v>14</v>
      </c>
      <c r="N128" s="110" t="s">
        <v>149</v>
      </c>
      <c r="O128" s="191"/>
      <c r="P128" s="99">
        <f>VLOOKUP(O92,'POINTS SCORE'!$B$10:$AI$39,32,FALSE)</f>
        <v>14</v>
      </c>
      <c r="Q128" s="99">
        <f>VLOOKUP(O92,'POINTS SCORE'!$B$39:$AI$78,32,FALSE)</f>
        <v>14</v>
      </c>
      <c r="R128" s="102" t="s">
        <v>149</v>
      </c>
      <c r="S128" s="191"/>
      <c r="T128" s="99">
        <f>VLOOKUP(S92,'POINTS SCORE'!$B$10:$AI$39,32,FALSE)</f>
        <v>14</v>
      </c>
      <c r="U128" s="99">
        <f>VLOOKUP(S92,'POINTS SCORE'!$B$39:$AI$78,32,FALSE)</f>
        <v>14</v>
      </c>
      <c r="V128" s="102" t="s">
        <v>149</v>
      </c>
      <c r="W128" s="209"/>
      <c r="X128" s="210">
        <f>VLOOKUP(W92,'POINTS SCORE'!$B$10:$AI$39,32,FALSE)</f>
        <v>14</v>
      </c>
      <c r="Y128" s="103">
        <f>VLOOKUP(W92,'POINTS SCORE'!$B$39:$AI$78,32,FALSE)</f>
        <v>14</v>
      </c>
    </row>
    <row r="129" spans="2:25">
      <c r="B129" s="102" t="s">
        <v>150</v>
      </c>
      <c r="C129" s="191" t="s">
        <v>67</v>
      </c>
      <c r="D129" s="99">
        <f>VLOOKUP(C92,'POINTS SCORE'!$B$10:$AI$39,33,FALSE)</f>
        <v>14</v>
      </c>
      <c r="E129" s="108">
        <f>VLOOKUP(C92,'POINTS SCORE'!$B$39:$AI$78,33,FALSE)</f>
        <v>14</v>
      </c>
      <c r="F129" s="110" t="s">
        <v>150</v>
      </c>
      <c r="G129" s="191"/>
      <c r="H129" s="108">
        <f>VLOOKUP(G92,'POINTS SCORE'!$B$10:$AI$39,33,FALSE)</f>
        <v>14</v>
      </c>
      <c r="I129" s="108">
        <f>VLOOKUP(G92,'POINTS SCORE'!$B$39:$AI$78,33,FALSE)</f>
        <v>14</v>
      </c>
      <c r="J129" s="110" t="s">
        <v>150</v>
      </c>
      <c r="K129" s="191" t="s">
        <v>125</v>
      </c>
      <c r="L129" s="108">
        <f>VLOOKUP(K92,'POINTS SCORE'!$B$10:$AI$39,33,FALSE)</f>
        <v>14</v>
      </c>
      <c r="M129" s="108">
        <f>VLOOKUP(K92,'POINTS SCORE'!$B$39:$AI$78,33,FALSE)</f>
        <v>14</v>
      </c>
      <c r="N129" s="110" t="s">
        <v>150</v>
      </c>
      <c r="O129" s="191" t="s">
        <v>922</v>
      </c>
      <c r="P129" s="99">
        <f>VLOOKUP(O92,'POINTS SCORE'!$B$10:$AI$39,33,FALSE)</f>
        <v>14</v>
      </c>
      <c r="Q129" s="99">
        <f>VLOOKUP(O92,'POINTS SCORE'!$B$39:$AI$78,33,FALSE)</f>
        <v>14</v>
      </c>
      <c r="R129" s="102" t="s">
        <v>150</v>
      </c>
      <c r="S129" s="191"/>
      <c r="T129" s="99">
        <f>VLOOKUP(S92,'POINTS SCORE'!$B$10:$AI$39,33,FALSE)</f>
        <v>14</v>
      </c>
      <c r="U129" s="99">
        <f>VLOOKUP(S92,'POINTS SCORE'!$B$39:$AI$78,33,FALSE)</f>
        <v>14</v>
      </c>
      <c r="V129" s="102" t="s">
        <v>150</v>
      </c>
      <c r="W129" s="209"/>
      <c r="X129" s="210">
        <f>VLOOKUP(W92,'POINTS SCORE'!$B$10:$AI$39,33,FALSE)</f>
        <v>14</v>
      </c>
      <c r="Y129" s="103">
        <f>VLOOKUP(W92,'POINTS SCORE'!$B$39:$AI$78,33,FALSE)</f>
        <v>14</v>
      </c>
    </row>
    <row r="130" spans="2:25">
      <c r="B130" s="102" t="s">
        <v>150</v>
      </c>
      <c r="C130" s="191"/>
      <c r="D130" s="99">
        <f>VLOOKUP(C92,'POINTS SCORE'!$B$10:$AI$39,33,FALSE)</f>
        <v>14</v>
      </c>
      <c r="E130" s="108">
        <f>VLOOKUP(C92,'POINTS SCORE'!$B$39:$AI$78,33,FALSE)</f>
        <v>14</v>
      </c>
      <c r="F130" s="110" t="s">
        <v>150</v>
      </c>
      <c r="G130" s="191"/>
      <c r="H130" s="108">
        <f>VLOOKUP(G92,'POINTS SCORE'!$B$10:$AI$39,33,FALSE)</f>
        <v>14</v>
      </c>
      <c r="I130" s="108">
        <f>VLOOKUP(G92,'POINTS SCORE'!$B$39:$AI$78,33,FALSE)</f>
        <v>14</v>
      </c>
      <c r="J130" s="110" t="s">
        <v>150</v>
      </c>
      <c r="K130" s="191"/>
      <c r="L130" s="108">
        <f>VLOOKUP(K92,'POINTS SCORE'!$B$10:$AI$39,33,FALSE)</f>
        <v>14</v>
      </c>
      <c r="M130" s="108">
        <f>VLOOKUP(K92,'POINTS SCORE'!$B$39:$AI$78,33,FALSE)</f>
        <v>14</v>
      </c>
      <c r="N130" s="110" t="s">
        <v>150</v>
      </c>
      <c r="O130" s="191"/>
      <c r="P130" s="99">
        <f>VLOOKUP(O92,'POINTS SCORE'!$B$10:$AI$39,33,FALSE)</f>
        <v>14</v>
      </c>
      <c r="Q130" s="99">
        <f>VLOOKUP(O92,'POINTS SCORE'!$B$39:$AI$78,33,FALSE)</f>
        <v>14</v>
      </c>
      <c r="R130" s="102" t="s">
        <v>150</v>
      </c>
      <c r="S130" s="191"/>
      <c r="T130" s="99">
        <f>VLOOKUP(S92,'POINTS SCORE'!$B$10:$AI$39,33,FALSE)</f>
        <v>14</v>
      </c>
      <c r="U130" s="99">
        <f>VLOOKUP(S92,'POINTS SCORE'!$B$39:$AI$78,33,FALSE)</f>
        <v>14</v>
      </c>
      <c r="V130" s="102" t="s">
        <v>150</v>
      </c>
      <c r="W130" s="209"/>
      <c r="X130" s="210">
        <f>VLOOKUP(W92,'POINTS SCORE'!$B$10:$AI$39,33,FALSE)</f>
        <v>14</v>
      </c>
      <c r="Y130" s="103">
        <f>VLOOKUP(W92,'POINTS SCORE'!$B$39:$AI$78,33,FALSE)</f>
        <v>14</v>
      </c>
    </row>
    <row r="131" spans="2:25">
      <c r="B131" s="102" t="s">
        <v>150</v>
      </c>
      <c r="C131" s="191"/>
      <c r="D131" s="99">
        <f>VLOOKUP(C92,'POINTS SCORE'!$B$10:$AI$39,33,FALSE)</f>
        <v>14</v>
      </c>
      <c r="E131" s="108">
        <f>VLOOKUP(C92,'POINTS SCORE'!$B$39:$AI$78,33,FALSE)</f>
        <v>14</v>
      </c>
      <c r="F131" s="110" t="s">
        <v>150</v>
      </c>
      <c r="G131" s="191"/>
      <c r="H131" s="108">
        <f>VLOOKUP(G92,'POINTS SCORE'!$B$10:$AI$39,33,FALSE)</f>
        <v>14</v>
      </c>
      <c r="I131" s="108">
        <f>VLOOKUP(G92,'POINTS SCORE'!$B$39:$AI$78,33,FALSE)</f>
        <v>14</v>
      </c>
      <c r="J131" s="110" t="s">
        <v>150</v>
      </c>
      <c r="K131" s="191"/>
      <c r="L131" s="108">
        <f>VLOOKUP(K92,'POINTS SCORE'!$B$10:$AI$39,33,FALSE)</f>
        <v>14</v>
      </c>
      <c r="M131" s="108">
        <f>VLOOKUP(K92,'POINTS SCORE'!$B$39:$AI$78,33,FALSE)</f>
        <v>14</v>
      </c>
      <c r="N131" s="110" t="s">
        <v>150</v>
      </c>
      <c r="O131" s="191"/>
      <c r="P131" s="99">
        <f>VLOOKUP(O92,'POINTS SCORE'!$B$10:$AI$39,33,FALSE)</f>
        <v>14</v>
      </c>
      <c r="Q131" s="99">
        <f>VLOOKUP(O92,'POINTS SCORE'!$B$39:$AI$78,33,FALSE)</f>
        <v>14</v>
      </c>
      <c r="R131" s="102" t="s">
        <v>150</v>
      </c>
      <c r="S131" s="191"/>
      <c r="T131" s="99">
        <f>VLOOKUP(S92,'POINTS SCORE'!$B$10:$AI$39,33,FALSE)</f>
        <v>14</v>
      </c>
      <c r="U131" s="99">
        <f>VLOOKUP(S92,'POINTS SCORE'!$B$39:$AI$78,33,FALSE)</f>
        <v>14</v>
      </c>
      <c r="V131" s="102" t="s">
        <v>150</v>
      </c>
      <c r="W131" s="209"/>
      <c r="X131" s="210">
        <f>VLOOKUP(W92,'POINTS SCORE'!$B$10:$AI$39,33,FALSE)</f>
        <v>14</v>
      </c>
      <c r="Y131" s="103">
        <f>VLOOKUP(W92,'POINTS SCORE'!$B$39:$AI$78,33,FALSE)</f>
        <v>14</v>
      </c>
    </row>
    <row r="132" spans="2:25">
      <c r="B132" s="102" t="s">
        <v>151</v>
      </c>
      <c r="C132" s="191"/>
      <c r="D132" s="99">
        <f>VLOOKUP(C92,'POINTS SCORE'!$B$10:$AI$39,34,FALSE)</f>
        <v>0</v>
      </c>
      <c r="E132" s="108">
        <f>VLOOKUP(C92,'POINTS SCORE'!$B$39:$AI$78,34,FALSE)</f>
        <v>0</v>
      </c>
      <c r="F132" s="110" t="s">
        <v>151</v>
      </c>
      <c r="G132" s="191"/>
      <c r="H132" s="108">
        <f>VLOOKUP(G92,'POINTS SCORE'!$B$10:$AI$39,34,FALSE)</f>
        <v>0</v>
      </c>
      <c r="I132" s="108">
        <f>VLOOKUP(G92,'POINTS SCORE'!$B$39:$AI$78,34,FALSE)</f>
        <v>0</v>
      </c>
      <c r="J132" s="110" t="s">
        <v>151</v>
      </c>
      <c r="K132" s="191"/>
      <c r="L132" s="108">
        <f>VLOOKUP(K92,'POINTS SCORE'!$B$10:$AI$39,34,FALSE)</f>
        <v>0</v>
      </c>
      <c r="M132" s="108">
        <f>VLOOKUP(K92,'POINTS SCORE'!$B$39:$AI$78,34,FALSE)</f>
        <v>0</v>
      </c>
      <c r="N132" s="110" t="s">
        <v>151</v>
      </c>
      <c r="O132" s="191"/>
      <c r="P132" s="99">
        <f>VLOOKUP(O92,'POINTS SCORE'!$B$10:$AI$39,34,FALSE)</f>
        <v>0</v>
      </c>
      <c r="Q132" s="99">
        <f>VLOOKUP(O92,'POINTS SCORE'!$B$39:$AI$78,34,FALSE)</f>
        <v>0</v>
      </c>
      <c r="R132" s="102" t="s">
        <v>151</v>
      </c>
      <c r="S132" s="191"/>
      <c r="T132" s="99">
        <f>VLOOKUP(S92,'POINTS SCORE'!$B$10:$AI$39,34,FALSE)</f>
        <v>0</v>
      </c>
      <c r="U132" s="99">
        <f>VLOOKUP(S92,'POINTS SCORE'!$B$39:$AI$78,34,FALSE)</f>
        <v>0</v>
      </c>
      <c r="V132" s="102" t="s">
        <v>151</v>
      </c>
      <c r="W132" s="209"/>
      <c r="X132" s="210">
        <f>VLOOKUP(W92,'POINTS SCORE'!$B$10:$AI$39,34,FALSE)</f>
        <v>0</v>
      </c>
      <c r="Y132" s="103">
        <f>VLOOKUP(W92,'POINTS SCORE'!$B$39:$AI$78,34,FALSE)</f>
        <v>0</v>
      </c>
    </row>
    <row r="133" spans="2:25">
      <c r="B133" s="102" t="s">
        <v>151</v>
      </c>
      <c r="C133" s="191"/>
      <c r="D133" s="99">
        <f>VLOOKUP(C92,'POINTS SCORE'!$B$10:$AI$39,34,FALSE)</f>
        <v>0</v>
      </c>
      <c r="E133" s="108">
        <f>VLOOKUP(C92,'POINTS SCORE'!$B$39:$AI$78,34,FALSE)</f>
        <v>0</v>
      </c>
      <c r="F133" s="110" t="s">
        <v>151</v>
      </c>
      <c r="G133" s="191"/>
      <c r="H133" s="108">
        <f>VLOOKUP(G92,'POINTS SCORE'!$B$10:$AI$39,34,FALSE)</f>
        <v>0</v>
      </c>
      <c r="I133" s="108">
        <f>VLOOKUP(G92,'POINTS SCORE'!$B$39:$AI$78,34,FALSE)</f>
        <v>0</v>
      </c>
      <c r="J133" s="110" t="s">
        <v>151</v>
      </c>
      <c r="K133" s="191"/>
      <c r="L133" s="108">
        <f>VLOOKUP(K92,'POINTS SCORE'!$B$10:$AI$39,34,FALSE)</f>
        <v>0</v>
      </c>
      <c r="M133" s="108">
        <f>VLOOKUP(K92,'POINTS SCORE'!$B$39:$AI$78,34,FALSE)</f>
        <v>0</v>
      </c>
      <c r="N133" s="110" t="s">
        <v>151</v>
      </c>
      <c r="O133" s="191"/>
      <c r="P133" s="99">
        <f>VLOOKUP(O92,'POINTS SCORE'!$B$10:$AI$39,34,FALSE)</f>
        <v>0</v>
      </c>
      <c r="Q133" s="99">
        <f>VLOOKUP(O92,'POINTS SCORE'!$B$39:$AI$78,34,FALSE)</f>
        <v>0</v>
      </c>
      <c r="R133" s="102" t="s">
        <v>151</v>
      </c>
      <c r="S133" s="191"/>
      <c r="T133" s="99">
        <f>VLOOKUP(S92,'POINTS SCORE'!$B$10:$AI$39,34,FALSE)</f>
        <v>0</v>
      </c>
      <c r="U133" s="99">
        <f>VLOOKUP(S92,'POINTS SCORE'!$B$39:$AI$78,34,FALSE)</f>
        <v>0</v>
      </c>
      <c r="V133" s="102" t="s">
        <v>151</v>
      </c>
      <c r="W133" s="209"/>
      <c r="X133" s="210">
        <f>VLOOKUP(W92,'POINTS SCORE'!$B$10:$AI$39,34,FALSE)</f>
        <v>0</v>
      </c>
      <c r="Y133" s="103">
        <f>VLOOKUP(W92,'POINTS SCORE'!$B$39:$AI$78,34,FALSE)</f>
        <v>0</v>
      </c>
    </row>
    <row r="134" spans="2:25">
      <c r="B134" s="102" t="s">
        <v>151</v>
      </c>
      <c r="C134" s="191"/>
      <c r="D134" s="99">
        <f>VLOOKUP(C92,'POINTS SCORE'!$B$10:$AI$39,34,FALSE)</f>
        <v>0</v>
      </c>
      <c r="E134" s="108">
        <f>VLOOKUP(C92,'POINTS SCORE'!$B$39:$AI$78,34,FALSE)</f>
        <v>0</v>
      </c>
      <c r="F134" s="110" t="s">
        <v>151</v>
      </c>
      <c r="G134" s="191"/>
      <c r="H134" s="108">
        <f>VLOOKUP(G92,'POINTS SCORE'!$B$10:$AI$39,34,FALSE)</f>
        <v>0</v>
      </c>
      <c r="I134" s="108">
        <f>VLOOKUP(G92,'POINTS SCORE'!$B$39:$AI$78,34,FALSE)</f>
        <v>0</v>
      </c>
      <c r="J134" s="110" t="s">
        <v>151</v>
      </c>
      <c r="K134" s="191"/>
      <c r="L134" s="108">
        <f>VLOOKUP(K92,'POINTS SCORE'!$B$10:$AI$39,34,FALSE)</f>
        <v>0</v>
      </c>
      <c r="M134" s="108">
        <f>VLOOKUP(K92,'POINTS SCORE'!$B$39:$AI$78,34,FALSE)</f>
        <v>0</v>
      </c>
      <c r="N134" s="110" t="s">
        <v>151</v>
      </c>
      <c r="O134" s="191"/>
      <c r="P134" s="99">
        <f>VLOOKUP(O92,'POINTS SCORE'!$B$10:$AI$39,34,FALSE)</f>
        <v>0</v>
      </c>
      <c r="Q134" s="99">
        <f>VLOOKUP(O92,'POINTS SCORE'!$B$39:$AI$78,34,FALSE)</f>
        <v>0</v>
      </c>
      <c r="R134" s="102" t="s">
        <v>151</v>
      </c>
      <c r="S134" s="191"/>
      <c r="T134" s="99">
        <f>VLOOKUP(S92,'POINTS SCORE'!$B$10:$AI$39,34,FALSE)</f>
        <v>0</v>
      </c>
      <c r="U134" s="99">
        <f>VLOOKUP(S92,'POINTS SCORE'!$B$39:$AI$78,34,FALSE)</f>
        <v>0</v>
      </c>
      <c r="V134" s="102" t="s">
        <v>151</v>
      </c>
      <c r="W134" s="209"/>
      <c r="X134" s="210">
        <f>VLOOKUP(W92,'POINTS SCORE'!$B$10:$AI$39,34,FALSE)</f>
        <v>0</v>
      </c>
      <c r="Y134" s="103">
        <f>VLOOKUP(W92,'POINTS SCORE'!$B$39:$AI$78,34,FALSE)</f>
        <v>0</v>
      </c>
    </row>
    <row r="135" spans="2:25">
      <c r="B135" s="102"/>
      <c r="F135" s="110"/>
      <c r="I135" s="109"/>
      <c r="J135" s="110"/>
      <c r="M135" s="109"/>
      <c r="N135" s="110"/>
      <c r="Q135" s="103"/>
      <c r="R135" s="102"/>
      <c r="U135" s="103"/>
      <c r="V135" s="102"/>
      <c r="W135" s="210"/>
      <c r="X135" s="210"/>
      <c r="Y135" s="103"/>
    </row>
    <row r="136" spans="2:25" ht="13.5" thickBot="1">
      <c r="B136" s="145"/>
      <c r="C136" s="146"/>
      <c r="D136" s="146"/>
      <c r="E136" s="162"/>
      <c r="F136" s="165"/>
      <c r="G136" s="162"/>
      <c r="H136" s="162"/>
      <c r="I136" s="161"/>
      <c r="J136" s="165"/>
      <c r="K136" s="162"/>
      <c r="L136" s="162"/>
      <c r="M136" s="161"/>
      <c r="N136" s="165"/>
      <c r="O136" s="162"/>
      <c r="P136" s="146"/>
      <c r="Q136" s="150"/>
      <c r="R136" s="145"/>
      <c r="S136" s="146"/>
      <c r="T136" s="146"/>
      <c r="U136" s="150"/>
      <c r="V136" s="145"/>
      <c r="W136" s="146"/>
      <c r="X136" s="146"/>
      <c r="Y136" s="150"/>
    </row>
  </sheetData>
  <autoFilter ref="A5:K84"/>
  <mergeCells count="8">
    <mergeCell ref="R89:U89"/>
    <mergeCell ref="V89:Y89"/>
    <mergeCell ref="H2:K2"/>
    <mergeCell ref="B89:E89"/>
    <mergeCell ref="F89:I89"/>
    <mergeCell ref="J89:M89"/>
    <mergeCell ref="N89:Q89"/>
    <mergeCell ref="B2:C2"/>
  </mergeCells>
  <phoneticPr fontId="62" type="noConversion"/>
  <pageMargins left="0.39370078740157483" right="0.35433070866141736" top="0.98425196850393704" bottom="0.98425196850393704" header="0.51181102362204722" footer="0.51181102362204722"/>
  <pageSetup paperSize="9" scale="61"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8" id="{63DDAF18-F13A-48F4-8335-A046084C76B6}">
            <xm:f>VLOOKUP(C93,'Club Member Export'!$D:$D,1,FALSE)=C93</xm:f>
            <x14:dxf>
              <fill>
                <patternFill>
                  <bgColor rgb="FFFFFF00"/>
                </patternFill>
              </fill>
            </x14:dxf>
          </x14:cfRule>
          <xm:sqref>C93:C134 G93:G134 O93:O134 S93:S134 W93:W134 K93:K134</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tabColor theme="7" tint="-0.249977111117893"/>
    <pageSetUpPr fitToPage="1"/>
  </sheetPr>
  <dimension ref="A1:K85"/>
  <sheetViews>
    <sheetView workbookViewId="0">
      <selection activeCell="A6" sqref="A6"/>
    </sheetView>
  </sheetViews>
  <sheetFormatPr defaultColWidth="8.85546875" defaultRowHeight="12.75"/>
  <cols>
    <col min="1" max="1" width="19.5703125" style="218" bestFit="1" customWidth="1"/>
    <col min="2" max="2" width="15.42578125" style="99" bestFit="1" customWidth="1"/>
    <col min="3" max="3" width="23.28515625" style="99" customWidth="1"/>
    <col min="4" max="4" width="19.42578125" style="99" bestFit="1" customWidth="1"/>
    <col min="5" max="5" width="24.7109375" style="99" bestFit="1" customWidth="1"/>
    <col min="6" max="6" width="19.140625" style="178" customWidth="1"/>
    <col min="7" max="13" width="19.140625" style="99" customWidth="1"/>
    <col min="14" max="42" width="12.5703125" style="99" customWidth="1"/>
    <col min="43" max="16384" width="8.85546875" style="99"/>
  </cols>
  <sheetData>
    <row r="1" spans="1:11" ht="15" customHeight="1"/>
    <row r="2" spans="1:11" ht="19.5">
      <c r="A2" s="223" t="s">
        <v>6</v>
      </c>
      <c r="B2" s="243" t="s">
        <v>68</v>
      </c>
      <c r="C2" s="243"/>
      <c r="D2" s="243"/>
      <c r="E2" s="221"/>
      <c r="F2" s="248"/>
      <c r="G2" s="248"/>
    </row>
    <row r="3" spans="1:11" ht="15" customHeight="1"/>
    <row r="4" spans="1:11" ht="15" customHeight="1"/>
    <row r="5" spans="1:11" s="104" customFormat="1" ht="15" customHeight="1">
      <c r="A5" s="70" t="s">
        <v>1252</v>
      </c>
      <c r="B5" s="70" t="s">
        <v>9</v>
      </c>
      <c r="C5" s="70" t="s">
        <v>8</v>
      </c>
      <c r="D5" s="70" t="s">
        <v>5</v>
      </c>
      <c r="E5" s="107" t="s">
        <v>10</v>
      </c>
      <c r="F5" s="179" t="s">
        <v>152</v>
      </c>
      <c r="G5" s="180" t="s">
        <v>153</v>
      </c>
      <c r="H5" s="181" t="s">
        <v>51</v>
      </c>
      <c r="I5" s="107" t="s">
        <v>154</v>
      </c>
      <c r="J5" s="182" t="s">
        <v>155</v>
      </c>
      <c r="K5" s="183" t="s">
        <v>156</v>
      </c>
    </row>
    <row r="6" spans="1:11" ht="15" customHeight="1">
      <c r="A6" s="96" t="s">
        <v>1174</v>
      </c>
      <c r="B6" s="172" t="str">
        <f>Rookies!B6</f>
        <v>Yes</v>
      </c>
      <c r="C6" s="96" t="str">
        <f>Rookies!C6</f>
        <v>Joshua Hunter</v>
      </c>
      <c r="D6" s="96">
        <f t="shared" ref="D6:D37" si="0">SUM(F6:K6)</f>
        <v>208</v>
      </c>
      <c r="E6" s="141">
        <f t="shared" ref="E6:E37" si="1">SUM(F6:K6)-MIN(F6:K6)</f>
        <v>194</v>
      </c>
      <c r="F6" s="88">
        <f>IFERROR(VLOOKUP(C6,Rookies!$C$93:$E$134,3,FALSE),0)</f>
        <v>14</v>
      </c>
      <c r="G6" s="88">
        <f>IFERROR(VLOOKUP(C6,Rookies!$G$93:$I$134,3,FALSE),0)</f>
        <v>36</v>
      </c>
      <c r="H6" s="88">
        <f>IFERROR(VLOOKUP(C6,Rookies!$K$93:$M$134,3,FALSE),0)</f>
        <v>40</v>
      </c>
      <c r="I6" s="88">
        <f>IFERROR(VLOOKUP(C6,Rookies!$O$93:$Q$134,3,FALSE),0)</f>
        <v>40</v>
      </c>
      <c r="J6" s="142">
        <f>IFERROR(VLOOKUP(C6,Rookies!$S$93:$U$134,3,FALSE),0)</f>
        <v>39</v>
      </c>
      <c r="K6" s="142">
        <f>IFERROR(VLOOKUP(C6,Rookies!$W$93:$Y$134,3,FALSE),0)</f>
        <v>39</v>
      </c>
    </row>
    <row r="7" spans="1:11" ht="15" customHeight="1">
      <c r="A7" s="96" t="s">
        <v>1175</v>
      </c>
      <c r="B7" s="172" t="str">
        <f>Rookies!B7</f>
        <v>Yes</v>
      </c>
      <c r="C7" s="96" t="str">
        <f>Rookies!C7</f>
        <v>Christian Faro</v>
      </c>
      <c r="D7" s="96">
        <f t="shared" si="0"/>
        <v>218</v>
      </c>
      <c r="E7" s="141">
        <f t="shared" si="1"/>
        <v>187</v>
      </c>
      <c r="F7" s="88">
        <f>IFERROR(VLOOKUP(C7,Rookies!$C$93:$E$134,3,FALSE),0)</f>
        <v>31</v>
      </c>
      <c r="G7" s="88">
        <f>IFERROR(VLOOKUP(C7,Rookies!$G$93:$I$134,3,FALSE),0)</f>
        <v>37</v>
      </c>
      <c r="H7" s="88">
        <f>IFERROR(VLOOKUP(C7,Rookies!$K$93:$M$134,3,FALSE),0)</f>
        <v>38</v>
      </c>
      <c r="I7" s="88">
        <f>IFERROR(VLOOKUP(C7,Rookies!$O$93:$Q$134,3,FALSE),0)</f>
        <v>37</v>
      </c>
      <c r="J7" s="142">
        <f>IFERROR(VLOOKUP(C7,Rookies!$S$93:$U$134,3,FALSE),0)</f>
        <v>37</v>
      </c>
      <c r="K7" s="142">
        <f>IFERROR(VLOOKUP(C7,Rookies!$W$93:$Y$134,3,FALSE),0)</f>
        <v>38</v>
      </c>
    </row>
    <row r="8" spans="1:11" ht="15" customHeight="1">
      <c r="A8" s="96" t="s">
        <v>1176</v>
      </c>
      <c r="B8" s="172" t="str">
        <f>Rookies!B8</f>
        <v>Yes</v>
      </c>
      <c r="C8" s="96" t="str">
        <f>Rookies!C8</f>
        <v>Travis Campbell</v>
      </c>
      <c r="D8" s="96">
        <f t="shared" si="0"/>
        <v>219</v>
      </c>
      <c r="E8" s="141">
        <f t="shared" si="1"/>
        <v>185</v>
      </c>
      <c r="F8" s="88">
        <f>IFERROR(VLOOKUP(C8,Rookies!$C$93:$E$134,3,FALSE),0)</f>
        <v>35</v>
      </c>
      <c r="G8" s="88">
        <f>IFERROR(VLOOKUP(C8,Rookies!$G$93:$I$134,3,FALSE),0)</f>
        <v>38</v>
      </c>
      <c r="H8" s="88">
        <f>IFERROR(VLOOKUP(C8,Rookies!$K$93:$M$134,3,FALSE),0)</f>
        <v>37</v>
      </c>
      <c r="I8" s="88">
        <f>IFERROR(VLOOKUP(C8,Rookies!$O$93:$Q$134,3,FALSE),0)</f>
        <v>34</v>
      </c>
      <c r="J8" s="142">
        <f>IFERROR(VLOOKUP(C8,Rookies!$S$93:$U$134,3,FALSE),0)</f>
        <v>38</v>
      </c>
      <c r="K8" s="142">
        <f>IFERROR(VLOOKUP(C8,Rookies!$W$93:$Y$134,3,FALSE),0)</f>
        <v>37</v>
      </c>
    </row>
    <row r="9" spans="1:11" ht="15" customHeight="1">
      <c r="A9" s="96" t="s">
        <v>1177</v>
      </c>
      <c r="B9" s="172" t="str">
        <f>Novice!B7</f>
        <v>No</v>
      </c>
      <c r="C9" s="96" t="str">
        <f>Novice!C7</f>
        <v>Harrison Grima</v>
      </c>
      <c r="D9" s="96">
        <f t="shared" si="0"/>
        <v>215</v>
      </c>
      <c r="E9" s="141">
        <f t="shared" si="1"/>
        <v>183</v>
      </c>
      <c r="F9" s="88">
        <f>IFERROR(VLOOKUP(C9,Novice!$C$93:$E$134,3,FALSE),0)</f>
        <v>32</v>
      </c>
      <c r="G9" s="88">
        <f>IFERROR(VLOOKUP(C9,Novice!$G$93:$I$134,3,FALSE),0)</f>
        <v>37</v>
      </c>
      <c r="H9" s="88">
        <f>IFERROR(VLOOKUP(C9,Novice!$K$93:$M$134,3,FALSE),0)</f>
        <v>34</v>
      </c>
      <c r="I9" s="88">
        <f>IFERROR(VLOOKUP(C9,Novice!$O$93:$Q$134,3,FALSE),0)</f>
        <v>38</v>
      </c>
      <c r="J9" s="142">
        <f>IFERROR(VLOOKUP(C9,Novice!$S$93:$U$134,3,FALSE),0)</f>
        <v>35</v>
      </c>
      <c r="K9" s="142">
        <f>IFERROR(VLOOKUP(C9,Novice!$W$93:$Y$134,3,FALSE),0)</f>
        <v>39</v>
      </c>
    </row>
    <row r="10" spans="1:11" ht="15" customHeight="1">
      <c r="A10" s="96" t="s">
        <v>1178</v>
      </c>
      <c r="B10" s="172" t="str">
        <f>Novice!B8</f>
        <v>No</v>
      </c>
      <c r="C10" s="96" t="str">
        <f>Novice!C8</f>
        <v>Aiden Grima</v>
      </c>
      <c r="D10" s="96">
        <f t="shared" si="0"/>
        <v>215</v>
      </c>
      <c r="E10" s="141">
        <f t="shared" si="1"/>
        <v>182</v>
      </c>
      <c r="F10" s="88">
        <f>IFERROR(VLOOKUP(C10,Novice!$C$93:$E$134,3,FALSE),0)</f>
        <v>34</v>
      </c>
      <c r="G10" s="88">
        <f>IFERROR(VLOOKUP(C10,Novice!$G$93:$I$134,3,FALSE),0)</f>
        <v>36</v>
      </c>
      <c r="H10" s="88">
        <f>IFERROR(VLOOKUP(C10,Novice!$K$93:$M$134,3,FALSE),0)</f>
        <v>33</v>
      </c>
      <c r="I10" s="88">
        <f>IFERROR(VLOOKUP(C10,Novice!$O$93:$Q$134,3,FALSE),0)</f>
        <v>36</v>
      </c>
      <c r="J10" s="142">
        <f>IFERROR(VLOOKUP(C10,Novice!$S$93:$U$134,3,FALSE),0)</f>
        <v>36</v>
      </c>
      <c r="K10" s="142">
        <f>IFERROR(VLOOKUP(C10,Novice!$W$93:$Y$134,3,FALSE),0)</f>
        <v>40</v>
      </c>
    </row>
    <row r="11" spans="1:11" ht="15" customHeight="1">
      <c r="A11" s="96" t="s">
        <v>1179</v>
      </c>
      <c r="B11" s="172" t="str">
        <f>Rookies!B9</f>
        <v>Yes</v>
      </c>
      <c r="C11" s="96" t="str">
        <f>Rookies!C9</f>
        <v>Joshua Benaud</v>
      </c>
      <c r="D11" s="96">
        <f t="shared" si="0"/>
        <v>195</v>
      </c>
      <c r="E11" s="141">
        <f t="shared" si="1"/>
        <v>181</v>
      </c>
      <c r="F11" s="88">
        <f>IFERROR(VLOOKUP(C11,Rookies!$C$93:$E$134,3,FALSE),0)</f>
        <v>14</v>
      </c>
      <c r="G11" s="88">
        <f>IFERROR(VLOOKUP(C11,Rookies!$G$93:$I$134,3,FALSE),0)</f>
        <v>30</v>
      </c>
      <c r="H11" s="88">
        <f>IFERROR(VLOOKUP(C11,Rookies!$K$93:$M$134,3,FALSE),0)</f>
        <v>39</v>
      </c>
      <c r="I11" s="88">
        <f>IFERROR(VLOOKUP(C11,Rookies!$O$93:$Q$134,3,FALSE),0)</f>
        <v>38</v>
      </c>
      <c r="J11" s="142">
        <f>IFERROR(VLOOKUP(C11,Rookies!$S$93:$U$134,3,FALSE),0)</f>
        <v>34</v>
      </c>
      <c r="K11" s="142">
        <f>IFERROR(VLOOKUP(C11,Rookies!$W$93:$Y$134,3,FALSE),0)</f>
        <v>40</v>
      </c>
    </row>
    <row r="12" spans="1:11" s="215" customFormat="1" ht="15" customHeight="1">
      <c r="A12" s="96" t="s">
        <v>1180</v>
      </c>
      <c r="B12" s="172" t="str">
        <f>Rookies!B10</f>
        <v>No</v>
      </c>
      <c r="C12" s="96" t="str">
        <f>Rookies!C10</f>
        <v>Lucas Youl</v>
      </c>
      <c r="D12" s="96">
        <f t="shared" si="0"/>
        <v>192</v>
      </c>
      <c r="E12" s="141">
        <f t="shared" si="1"/>
        <v>178</v>
      </c>
      <c r="F12" s="88">
        <f>IFERROR(VLOOKUP(C12,Rookies!$C$93:$E$134,3,FALSE),0)</f>
        <v>14</v>
      </c>
      <c r="G12" s="88">
        <f>IFERROR(VLOOKUP(C12,Rookies!$G$93:$I$134,3,FALSE),0)</f>
        <v>34</v>
      </c>
      <c r="H12" s="88">
        <f>IFERROR(VLOOKUP(C12,Rookies!$K$93:$M$134,3,FALSE),0)</f>
        <v>36</v>
      </c>
      <c r="I12" s="88">
        <f>IFERROR(VLOOKUP(C12,Rookies!$O$93:$Q$134,3,FALSE),0)</f>
        <v>36</v>
      </c>
      <c r="J12" s="142">
        <f>IFERROR(VLOOKUP(C12,Rookies!$S$93:$U$134,3,FALSE),0)</f>
        <v>36</v>
      </c>
      <c r="K12" s="142">
        <f>IFERROR(VLOOKUP(C12,Rookies!$W$93:$Y$134,3,FALSE),0)</f>
        <v>36</v>
      </c>
    </row>
    <row r="13" spans="1:11" ht="15" hidden="1" customHeight="1">
      <c r="A13" s="96"/>
      <c r="B13" s="172" t="str">
        <f>Novice!B10</f>
        <v>Yes</v>
      </c>
      <c r="C13" s="96" t="str">
        <f>Novice!C10</f>
        <v>Sam Dartell</v>
      </c>
      <c r="D13" s="96">
        <f t="shared" si="0"/>
        <v>147</v>
      </c>
      <c r="E13" s="141">
        <f t="shared" si="1"/>
        <v>147</v>
      </c>
      <c r="F13" s="88">
        <f>IFERROR(VLOOKUP(C13,Novice!$C$93:$E$134,3,FALSE),0)</f>
        <v>33</v>
      </c>
      <c r="G13" s="88">
        <f>IFERROR(VLOOKUP(C13,Novice!$G$93:$I$134,3,FALSE),0)</f>
        <v>34</v>
      </c>
      <c r="H13" s="88">
        <f>IFERROR(VLOOKUP(C13,Novice!$K$93:$M$134,3,FALSE),0)</f>
        <v>32</v>
      </c>
      <c r="I13" s="88">
        <f>IFERROR(VLOOKUP(C13,Novice!$O$93:$Q$134,3,FALSE),0)</f>
        <v>14</v>
      </c>
      <c r="J13" s="142">
        <f>IFERROR(VLOOKUP(C13,Novice!$S$93:$U$134,3,FALSE),0)</f>
        <v>34</v>
      </c>
      <c r="K13" s="142">
        <f>IFERROR(VLOOKUP(C13,Novice!$W$93:$Y$134,3,FALSE),0)</f>
        <v>0</v>
      </c>
    </row>
    <row r="14" spans="1:11" ht="15" hidden="1" customHeight="1">
      <c r="A14" s="96"/>
      <c r="B14" s="172" t="str">
        <f>Rookies!B26</f>
        <v>Yes</v>
      </c>
      <c r="C14" s="96" t="str">
        <f>Rookies!C26</f>
        <v>Sam Dartell</v>
      </c>
      <c r="D14" s="96">
        <f t="shared" si="0"/>
        <v>27</v>
      </c>
      <c r="E14" s="141">
        <f t="shared" si="1"/>
        <v>27</v>
      </c>
      <c r="F14" s="88">
        <f>IFERROR(VLOOKUP(C14,Rookies!$C$93:$E$134,3,FALSE),0)</f>
        <v>0</v>
      </c>
      <c r="G14" s="88">
        <f>IFERROR(VLOOKUP(C14,Rookies!$G$93:$I$134,3,FALSE),0)</f>
        <v>0</v>
      </c>
      <c r="H14" s="88">
        <f>IFERROR(VLOOKUP(C14,Rookies!$K$93:$M$134,3,FALSE),0)</f>
        <v>0</v>
      </c>
      <c r="I14" s="88">
        <f>IFERROR(VLOOKUP(C14,Rookies!$O$93:$Q$134,3,FALSE),0)</f>
        <v>0</v>
      </c>
      <c r="J14" s="142">
        <f>IFERROR(VLOOKUP(C14,Rookies!$S$93:$U$134,3,FALSE),0)</f>
        <v>0</v>
      </c>
      <c r="K14" s="142">
        <f>IFERROR(VLOOKUP(C14,Rookies!$W$93:$Y$134,3,FALSE),0)</f>
        <v>27</v>
      </c>
    </row>
    <row r="15" spans="1:11" ht="15" customHeight="1">
      <c r="A15" s="96" t="s">
        <v>1181</v>
      </c>
      <c r="B15" s="172" t="s">
        <v>249</v>
      </c>
      <c r="C15" s="96" t="s">
        <v>120</v>
      </c>
      <c r="D15" s="96">
        <f t="shared" si="0"/>
        <v>174</v>
      </c>
      <c r="E15" s="141">
        <f t="shared" si="1"/>
        <v>160</v>
      </c>
      <c r="F15" s="88">
        <v>33</v>
      </c>
      <c r="G15" s="88">
        <v>34</v>
      </c>
      <c r="H15" s="88">
        <v>32</v>
      </c>
      <c r="I15" s="88">
        <v>14</v>
      </c>
      <c r="J15" s="142">
        <v>34</v>
      </c>
      <c r="K15" s="142">
        <v>27</v>
      </c>
    </row>
    <row r="16" spans="1:11" ht="15" customHeight="1">
      <c r="A16" s="96" t="s">
        <v>1182</v>
      </c>
      <c r="B16" s="172" t="str">
        <f>Rookies!B11</f>
        <v>No</v>
      </c>
      <c r="C16" s="96" t="str">
        <f>Rookies!C11</f>
        <v>Logan Spiteri</v>
      </c>
      <c r="D16" s="96">
        <f t="shared" si="0"/>
        <v>180</v>
      </c>
      <c r="E16" s="141">
        <f t="shared" si="1"/>
        <v>158</v>
      </c>
      <c r="F16" s="88">
        <f>IFERROR(VLOOKUP(C16,Rookies!$C$93:$E$134,3,FALSE),0)</f>
        <v>30</v>
      </c>
      <c r="G16" s="88">
        <f>IFERROR(VLOOKUP(C16,Rookies!$G$93:$I$134,3,FALSE),0)</f>
        <v>31</v>
      </c>
      <c r="H16" s="88">
        <f>IFERROR(VLOOKUP(C16,Rookies!$K$93:$M$134,3,FALSE),0)</f>
        <v>30</v>
      </c>
      <c r="I16" s="88">
        <f>IFERROR(VLOOKUP(C16,Rookies!$O$93:$Q$134,3,FALSE),0)</f>
        <v>22</v>
      </c>
      <c r="J16" s="142">
        <f>IFERROR(VLOOKUP(C16,Rookies!$S$93:$U$134,3,FALSE),0)</f>
        <v>35</v>
      </c>
      <c r="K16" s="142">
        <f>IFERROR(VLOOKUP(C16,Rookies!$W$93:$Y$134,3,FALSE),0)</f>
        <v>32</v>
      </c>
    </row>
    <row r="17" spans="1:11" ht="15" customHeight="1">
      <c r="A17" s="96" t="s">
        <v>1183</v>
      </c>
      <c r="B17" s="172" t="str">
        <f>Novice!B6</f>
        <v>Yes</v>
      </c>
      <c r="C17" s="96" t="str">
        <f>Novice!C6</f>
        <v>Oscar Haddon</v>
      </c>
      <c r="D17" s="96">
        <f t="shared" si="0"/>
        <v>153</v>
      </c>
      <c r="E17" s="141">
        <f t="shared" si="1"/>
        <v>153</v>
      </c>
      <c r="F17" s="88">
        <f>IFERROR(VLOOKUP(C17,Novice!$C$93:$E$134,3,FALSE),0)</f>
        <v>36</v>
      </c>
      <c r="G17" s="88">
        <f>IFERROR(VLOOKUP(C17,Novice!$G$93:$I$134,3,FALSE),0)</f>
        <v>0</v>
      </c>
      <c r="H17" s="88">
        <f>IFERROR(VLOOKUP(C17,Novice!$K$93:$M$134,3,FALSE),0)</f>
        <v>37</v>
      </c>
      <c r="I17" s="88">
        <f>IFERROR(VLOOKUP(C17,Novice!$O$93:$Q$134,3,FALSE),0)</f>
        <v>40</v>
      </c>
      <c r="J17" s="142">
        <f>IFERROR(VLOOKUP(C17,Novice!$S$93:$U$134,3,FALSE),0)</f>
        <v>40</v>
      </c>
      <c r="K17" s="142">
        <f>IFERROR(VLOOKUP(C17,Novice!$W$93:$Y$134,3,FALSE),0)</f>
        <v>0</v>
      </c>
    </row>
    <row r="18" spans="1:11" ht="15" customHeight="1">
      <c r="A18" s="96" t="s">
        <v>1184</v>
      </c>
      <c r="B18" s="172" t="str">
        <f>Rookies!B13</f>
        <v>No</v>
      </c>
      <c r="C18" s="96" t="str">
        <f>Rookies!C13</f>
        <v>Tom Rendall</v>
      </c>
      <c r="D18" s="96">
        <f t="shared" si="0"/>
        <v>140</v>
      </c>
      <c r="E18" s="141">
        <f t="shared" si="1"/>
        <v>140</v>
      </c>
      <c r="F18" s="88">
        <f>IFERROR(VLOOKUP(C18,Rookies!$C$93:$E$134,3,FALSE),0)</f>
        <v>26</v>
      </c>
      <c r="G18" s="88">
        <f>IFERROR(VLOOKUP(C18,Rookies!$G$93:$I$134,3,FALSE),0)</f>
        <v>28</v>
      </c>
      <c r="H18" s="88">
        <f>IFERROR(VLOOKUP(C18,Rookies!$K$93:$M$134,3,FALSE),0)</f>
        <v>32</v>
      </c>
      <c r="I18" s="88">
        <f>IFERROR(VLOOKUP(C18,Rookies!$O$93:$Q$134,3,FALSE),0)</f>
        <v>29</v>
      </c>
      <c r="J18" s="142">
        <f>IFERROR(VLOOKUP(C18,Rookies!$S$93:$U$134,3,FALSE),0)</f>
        <v>25</v>
      </c>
      <c r="K18" s="142">
        <f>IFERROR(VLOOKUP(C18,Rookies!$W$93:$Y$134,3,FALSE),0)</f>
        <v>0</v>
      </c>
    </row>
    <row r="19" spans="1:11" ht="15" customHeight="1">
      <c r="A19" s="96" t="s">
        <v>1185</v>
      </c>
      <c r="B19" s="172" t="str">
        <f>Rookies!B12</f>
        <v>No</v>
      </c>
      <c r="C19" s="96" t="str">
        <f>Rookies!C12</f>
        <v>Jake Mckinnon</v>
      </c>
      <c r="D19" s="96">
        <f t="shared" si="0"/>
        <v>138</v>
      </c>
      <c r="E19" s="141">
        <f t="shared" si="1"/>
        <v>138</v>
      </c>
      <c r="F19" s="88">
        <f>IFERROR(VLOOKUP(C19,Rookies!$C$93:$E$134,3,FALSE),0)</f>
        <v>33</v>
      </c>
      <c r="G19" s="88">
        <f>IFERROR(VLOOKUP(C19,Rookies!$G$93:$I$134,3,FALSE),0)</f>
        <v>40</v>
      </c>
      <c r="H19" s="88">
        <f>IFERROR(VLOOKUP(C19,Rookies!$K$93:$M$134,3,FALSE),0)</f>
        <v>0</v>
      </c>
      <c r="I19" s="88">
        <f>IFERROR(VLOOKUP(C19,Rookies!$O$93:$Q$134,3,FALSE),0)</f>
        <v>32</v>
      </c>
      <c r="J19" s="142">
        <f>IFERROR(VLOOKUP(C19,Rookies!$S$93:$U$134,3,FALSE),0)</f>
        <v>33</v>
      </c>
      <c r="K19" s="142">
        <f>IFERROR(VLOOKUP(C19,Rookies!$W$93:$Y$134,3,FALSE),0)</f>
        <v>0</v>
      </c>
    </row>
    <row r="20" spans="1:11" ht="15" customHeight="1">
      <c r="A20" s="96" t="s">
        <v>1186</v>
      </c>
      <c r="B20" s="172" t="str">
        <f>Rookies!B14</f>
        <v>No</v>
      </c>
      <c r="C20" s="96" t="str">
        <f>Rookies!C14</f>
        <v>James Grima</v>
      </c>
      <c r="D20" s="96">
        <f t="shared" si="0"/>
        <v>162</v>
      </c>
      <c r="E20" s="141">
        <f t="shared" si="1"/>
        <v>137</v>
      </c>
      <c r="F20" s="88">
        <f>IFERROR(VLOOKUP(C20,Rookies!$C$93:$E$134,3,FALSE),0)</f>
        <v>25</v>
      </c>
      <c r="G20" s="88">
        <f>IFERROR(VLOOKUP(C20,Rookies!$G$93:$I$134,3,FALSE),0)</f>
        <v>29</v>
      </c>
      <c r="H20" s="88">
        <f>IFERROR(VLOOKUP(C20,Rookies!$K$93:$M$134,3,FALSE),0)</f>
        <v>31</v>
      </c>
      <c r="I20" s="88">
        <f>IFERROR(VLOOKUP(C20,Rookies!$O$93:$Q$134,3,FALSE),0)</f>
        <v>25</v>
      </c>
      <c r="J20" s="142">
        <f>IFERROR(VLOOKUP(C20,Rookies!$S$93:$U$134,3,FALSE),0)</f>
        <v>26</v>
      </c>
      <c r="K20" s="142">
        <f>IFERROR(VLOOKUP(C20,Rookies!$W$93:$Y$134,3,FALSE),0)</f>
        <v>26</v>
      </c>
    </row>
    <row r="21" spans="1:11" ht="15" customHeight="1">
      <c r="A21" s="96" t="s">
        <v>1187</v>
      </c>
      <c r="B21" s="172" t="str">
        <f>Rookies!B17</f>
        <v>Yes</v>
      </c>
      <c r="C21" s="96" t="str">
        <f>Rookies!C17</f>
        <v>Blake Lynch</v>
      </c>
      <c r="D21" s="96">
        <f t="shared" si="0"/>
        <v>129</v>
      </c>
      <c r="E21" s="141">
        <f t="shared" si="1"/>
        <v>129</v>
      </c>
      <c r="F21" s="88">
        <f>IFERROR(VLOOKUP(C21,Rookies!$C$93:$E$134,3,FALSE),0)</f>
        <v>14</v>
      </c>
      <c r="G21" s="88">
        <f>IFERROR(VLOOKUP(C21,Rookies!$G$93:$I$134,3,FALSE),0)</f>
        <v>32</v>
      </c>
      <c r="H21" s="88">
        <f>IFERROR(VLOOKUP(C21,Rookies!$K$93:$M$134,3,FALSE),0)</f>
        <v>27</v>
      </c>
      <c r="I21" s="88">
        <f>IFERROR(VLOOKUP(C21,Rookies!$O$93:$Q$134,3,FALSE),0)</f>
        <v>27</v>
      </c>
      <c r="J21" s="142">
        <f>IFERROR(VLOOKUP(C21,Rookies!$S$93:$U$134,3,FALSE),0)</f>
        <v>29</v>
      </c>
      <c r="K21" s="142">
        <f>IFERROR(VLOOKUP(C21,Rookies!$W$93:$Y$134,3,FALSE),0)</f>
        <v>0</v>
      </c>
    </row>
    <row r="22" spans="1:11" ht="15" customHeight="1">
      <c r="A22" s="96" t="s">
        <v>1188</v>
      </c>
      <c r="B22" s="172" t="str">
        <f>Rookies!B16</f>
        <v>No</v>
      </c>
      <c r="C22" s="96" t="str">
        <f>Rookies!C16</f>
        <v>Zac Stubbs</v>
      </c>
      <c r="D22" s="96">
        <f t="shared" si="0"/>
        <v>124</v>
      </c>
      <c r="E22" s="141">
        <f t="shared" si="1"/>
        <v>124</v>
      </c>
      <c r="F22" s="88">
        <f>IFERROR(VLOOKUP(C22,Rookies!$C$93:$E$134,3,FALSE),0)</f>
        <v>27</v>
      </c>
      <c r="G22" s="88">
        <f>IFERROR(VLOOKUP(C22,Rookies!$G$93:$I$134,3,FALSE),0)</f>
        <v>27</v>
      </c>
      <c r="H22" s="88">
        <f>IFERROR(VLOOKUP(C22,Rookies!$K$93:$M$134,3,FALSE),0)</f>
        <v>14</v>
      </c>
      <c r="I22" s="88">
        <f>IFERROR(VLOOKUP(C22,Rookies!$O$93:$Q$134,3,FALSE),0)</f>
        <v>24</v>
      </c>
      <c r="J22" s="142">
        <f>IFERROR(VLOOKUP(C22,Rookies!$S$93:$U$134,3,FALSE),0)</f>
        <v>32</v>
      </c>
      <c r="K22" s="142">
        <f>IFERROR(VLOOKUP(C22,Rookies!$W$93:$Y$134,3,FALSE),0)</f>
        <v>0</v>
      </c>
    </row>
    <row r="23" spans="1:11" ht="15" customHeight="1">
      <c r="A23" s="96" t="s">
        <v>1189</v>
      </c>
      <c r="B23" s="172" t="str">
        <f>Rookies!B15</f>
        <v>No</v>
      </c>
      <c r="C23" s="96" t="str">
        <f>Rookies!C15</f>
        <v>Tyler Koenig</v>
      </c>
      <c r="D23" s="96">
        <f t="shared" si="0"/>
        <v>124</v>
      </c>
      <c r="E23" s="141">
        <f t="shared" si="1"/>
        <v>124</v>
      </c>
      <c r="F23" s="88">
        <f>IFERROR(VLOOKUP(C23,Rookies!$C$93:$E$134,3,FALSE),0)</f>
        <v>0</v>
      </c>
      <c r="G23" s="88">
        <f>IFERROR(VLOOKUP(C23,Rookies!$G$93:$I$134,3,FALSE),0)</f>
        <v>14</v>
      </c>
      <c r="H23" s="88">
        <f>IFERROR(VLOOKUP(C23,Rookies!$K$93:$M$134,3,FALSE),0)</f>
        <v>14</v>
      </c>
      <c r="I23" s="88">
        <f>IFERROR(VLOOKUP(C23,Rookies!$O$93:$Q$134,3,FALSE),0)</f>
        <v>33</v>
      </c>
      <c r="J23" s="142">
        <f>IFERROR(VLOOKUP(C23,Rookies!$S$93:$U$134,3,FALSE),0)</f>
        <v>30</v>
      </c>
      <c r="K23" s="142">
        <f>IFERROR(VLOOKUP(C23,Rookies!$W$93:$Y$134,3,FALSE),0)</f>
        <v>33</v>
      </c>
    </row>
    <row r="24" spans="1:11" ht="15" customHeight="1">
      <c r="A24" s="96" t="s">
        <v>1190</v>
      </c>
      <c r="B24" s="172" t="str">
        <f>Novice!B11</f>
        <v>No</v>
      </c>
      <c r="C24" s="96" t="str">
        <f>Novice!C11</f>
        <v>Lachlan Watson</v>
      </c>
      <c r="D24" s="96">
        <f t="shared" si="0"/>
        <v>123</v>
      </c>
      <c r="E24" s="141">
        <f t="shared" si="1"/>
        <v>123</v>
      </c>
      <c r="F24" s="88">
        <f>IFERROR(VLOOKUP(C24,Novice!$C$93:$E$134,3,FALSE),0)</f>
        <v>0</v>
      </c>
      <c r="G24" s="88">
        <f>IFERROR(VLOOKUP(C24,Novice!$G$93:$I$134,3,FALSE),0)</f>
        <v>35</v>
      </c>
      <c r="H24" s="88">
        <f>IFERROR(VLOOKUP(C24,Novice!$K$93:$M$134,3,FALSE),0)</f>
        <v>14</v>
      </c>
      <c r="I24" s="88">
        <f>IFERROR(VLOOKUP(C24,Novice!$O$93:$Q$134,3,FALSE),0)</f>
        <v>37</v>
      </c>
      <c r="J24" s="142">
        <f>IFERROR(VLOOKUP(C24,Novice!$S$93:$U$134,3,FALSE),0)</f>
        <v>37</v>
      </c>
      <c r="K24" s="142">
        <f>IFERROR(VLOOKUP(C24,Novice!$W$93:$Y$134,3,FALSE),0)</f>
        <v>0</v>
      </c>
    </row>
    <row r="25" spans="1:11" ht="15" customHeight="1">
      <c r="A25" s="96" t="s">
        <v>1191</v>
      </c>
      <c r="B25" s="172" t="str">
        <f>Novice!B9</f>
        <v>Yes</v>
      </c>
      <c r="C25" s="96" t="str">
        <f>Novice!C9</f>
        <v>Luke Freeburn</v>
      </c>
      <c r="D25" s="96">
        <f t="shared" si="0"/>
        <v>115</v>
      </c>
      <c r="E25" s="141">
        <f t="shared" si="1"/>
        <v>115</v>
      </c>
      <c r="F25" s="88">
        <f>IFERROR(VLOOKUP(C25,Novice!$C$93:$E$134,3,FALSE),0)</f>
        <v>40</v>
      </c>
      <c r="G25" s="88">
        <f>IFERROR(VLOOKUP(C25,Novice!$G$93:$I$134,3,FALSE),0)</f>
        <v>39</v>
      </c>
      <c r="H25" s="88">
        <f>IFERROR(VLOOKUP(C25,Novice!$K$93:$M$134,3,FALSE),0)</f>
        <v>36</v>
      </c>
      <c r="I25" s="88">
        <f>IFERROR(VLOOKUP(C25,Novice!$O$93:$Q$134,3,FALSE),0)</f>
        <v>0</v>
      </c>
      <c r="J25" s="142">
        <f>IFERROR(VLOOKUP(C25,Novice!$S$93:$U$134,3,FALSE),0)</f>
        <v>0</v>
      </c>
      <c r="K25" s="142">
        <f>IFERROR(VLOOKUP(C25,Novice!$W$93:$Y$134,3,FALSE),0)</f>
        <v>0</v>
      </c>
    </row>
    <row r="26" spans="1:11" ht="15" customHeight="1">
      <c r="A26" s="96" t="s">
        <v>1192</v>
      </c>
      <c r="B26" s="172" t="str">
        <f>Novice!B13</f>
        <v>No</v>
      </c>
      <c r="C26" s="96" t="str">
        <f>Novice!C13</f>
        <v>Wade Cooper</v>
      </c>
      <c r="D26" s="96">
        <f t="shared" si="0"/>
        <v>111</v>
      </c>
      <c r="E26" s="141">
        <f t="shared" si="1"/>
        <v>111</v>
      </c>
      <c r="F26" s="88">
        <f>IFERROR(VLOOKUP(C26,Novice!$C$93:$E$134,3,FALSE),0)</f>
        <v>30</v>
      </c>
      <c r="G26" s="88">
        <f>IFERROR(VLOOKUP(C26,Novice!$G$93:$I$134,3,FALSE),0)</f>
        <v>33</v>
      </c>
      <c r="H26" s="88">
        <f>IFERROR(VLOOKUP(C26,Novice!$K$93:$M$134,3,FALSE),0)</f>
        <v>14</v>
      </c>
      <c r="I26" s="88">
        <f>IFERROR(VLOOKUP(C26,Novice!$O$93:$Q$134,3,FALSE),0)</f>
        <v>34</v>
      </c>
      <c r="J26" s="142">
        <f>IFERROR(VLOOKUP(C26,Novice!$S$93:$U$134,3,FALSE),0)</f>
        <v>0</v>
      </c>
      <c r="K26" s="142">
        <f>IFERROR(VLOOKUP(C26,Novice!$W$93:$Y$134,3,FALSE),0)</f>
        <v>0</v>
      </c>
    </row>
    <row r="27" spans="1:11" ht="15" customHeight="1">
      <c r="A27" s="96" t="s">
        <v>1193</v>
      </c>
      <c r="B27" s="172" t="str">
        <f>Rookies!B18</f>
        <v>Yes</v>
      </c>
      <c r="C27" s="96" t="str">
        <f>Rookies!C18</f>
        <v>Ethan Campbell</v>
      </c>
      <c r="D27" s="96">
        <f t="shared" si="0"/>
        <v>125</v>
      </c>
      <c r="E27" s="141">
        <f t="shared" si="1"/>
        <v>111</v>
      </c>
      <c r="F27" s="88">
        <f>IFERROR(VLOOKUP(C27,Rookies!$C$93:$E$134,3,FALSE),0)</f>
        <v>14</v>
      </c>
      <c r="G27" s="88">
        <f>IFERROR(VLOOKUP(C27,Rookies!$G$93:$I$134,3,FALSE),0)</f>
        <v>24</v>
      </c>
      <c r="H27" s="88">
        <f>IFERROR(VLOOKUP(C27,Rookies!$K$93:$M$134,3,FALSE),0)</f>
        <v>28</v>
      </c>
      <c r="I27" s="88">
        <f>IFERROR(VLOOKUP(C27,Rookies!$O$93:$Q$134,3,FALSE),0)</f>
        <v>20</v>
      </c>
      <c r="J27" s="142">
        <f>IFERROR(VLOOKUP(C27,Rookies!$S$93:$U$134,3,FALSE),0)</f>
        <v>14</v>
      </c>
      <c r="K27" s="142">
        <f>IFERROR(VLOOKUP(C27,Rookies!$W$93:$Y$134,3,FALSE),0)</f>
        <v>25</v>
      </c>
    </row>
    <row r="28" spans="1:11" ht="15" customHeight="1">
      <c r="A28" s="96" t="s">
        <v>1194</v>
      </c>
      <c r="B28" s="172" t="str">
        <f>Novice!B12</f>
        <v>Yes</v>
      </c>
      <c r="C28" s="96" t="str">
        <f>Novice!C12</f>
        <v>Oscar Singh</v>
      </c>
      <c r="D28" s="96">
        <f t="shared" si="0"/>
        <v>78</v>
      </c>
      <c r="E28" s="141">
        <f t="shared" si="1"/>
        <v>78</v>
      </c>
      <c r="F28" s="88">
        <f>IFERROR(VLOOKUP(C28,Novice!$C$93:$E$134,3,FALSE),0)</f>
        <v>39</v>
      </c>
      <c r="G28" s="88">
        <f>IFERROR(VLOOKUP(C28,Novice!$G$93:$I$134,3,FALSE),0)</f>
        <v>0</v>
      </c>
      <c r="H28" s="88">
        <f>IFERROR(VLOOKUP(C28,Novice!$K$93:$M$134,3,FALSE),0)</f>
        <v>39</v>
      </c>
      <c r="I28" s="88">
        <f>IFERROR(VLOOKUP(C28,Novice!$O$93:$Q$134,3,FALSE),0)</f>
        <v>0</v>
      </c>
      <c r="J28" s="142">
        <f>IFERROR(VLOOKUP(C28,Novice!$S$93:$U$134,3,FALSE),0)</f>
        <v>0</v>
      </c>
      <c r="K28" s="142">
        <f>IFERROR(VLOOKUP(C28,Novice!$W$93:$Y$134,3,FALSE),0)</f>
        <v>0</v>
      </c>
    </row>
    <row r="29" spans="1:11" ht="15" customHeight="1">
      <c r="A29" s="96" t="s">
        <v>1195</v>
      </c>
      <c r="B29" s="172" t="str">
        <f>Rookies!B20</f>
        <v>Yes</v>
      </c>
      <c r="C29" s="96" t="str">
        <f>Rookies!C20</f>
        <v>Jordan Holden</v>
      </c>
      <c r="D29" s="96">
        <f t="shared" si="0"/>
        <v>69</v>
      </c>
      <c r="E29" s="141">
        <f t="shared" si="1"/>
        <v>69</v>
      </c>
      <c r="F29" s="88">
        <f>IFERROR(VLOOKUP(C29,Rookies!$C$93:$E$134,3,FALSE),0)</f>
        <v>34</v>
      </c>
      <c r="G29" s="88">
        <f>IFERROR(VLOOKUP(C29,Rookies!$G$93:$I$134,3,FALSE),0)</f>
        <v>0</v>
      </c>
      <c r="H29" s="88">
        <f>IFERROR(VLOOKUP(C29,Rookies!$K$93:$M$134,3,FALSE),0)</f>
        <v>0</v>
      </c>
      <c r="I29" s="88">
        <f>IFERROR(VLOOKUP(C29,Rookies!$O$93:$Q$134,3,FALSE),0)</f>
        <v>0</v>
      </c>
      <c r="J29" s="142">
        <f>IFERROR(VLOOKUP(C29,Rookies!$S$93:$U$134,3,FALSE),0)</f>
        <v>0</v>
      </c>
      <c r="K29" s="142">
        <f>IFERROR(VLOOKUP(C29,Rookies!$W$93:$Y$134,3,FALSE),0)</f>
        <v>35</v>
      </c>
    </row>
    <row r="30" spans="1:11" ht="15" customHeight="1">
      <c r="A30" s="96" t="s">
        <v>1196</v>
      </c>
      <c r="B30" s="172" t="str">
        <f>Rookies!B19</f>
        <v>Yes</v>
      </c>
      <c r="C30" s="96" t="str">
        <f>Rookies!C19</f>
        <v>Bradley Freeburn</v>
      </c>
      <c r="D30" s="96">
        <f t="shared" si="0"/>
        <v>68</v>
      </c>
      <c r="E30" s="141">
        <f t="shared" si="1"/>
        <v>68</v>
      </c>
      <c r="F30" s="88">
        <f>IFERROR(VLOOKUP(C30,Rookies!$C$93:$E$134,3,FALSE),0)</f>
        <v>29</v>
      </c>
      <c r="G30" s="88">
        <f>IFERROR(VLOOKUP(C30,Rookies!$G$93:$I$134,3,FALSE),0)</f>
        <v>39</v>
      </c>
      <c r="H30" s="88">
        <f>IFERROR(VLOOKUP(C30,Rookies!$K$93:$M$134,3,FALSE),0)</f>
        <v>0</v>
      </c>
      <c r="I30" s="88">
        <f>IFERROR(VLOOKUP(C30,Rookies!$O$93:$Q$134,3,FALSE),0)</f>
        <v>0</v>
      </c>
      <c r="J30" s="142">
        <f>IFERROR(VLOOKUP(C30,Rookies!$S$93:$U$134,3,FALSE),0)</f>
        <v>0</v>
      </c>
      <c r="K30" s="142">
        <f>IFERROR(VLOOKUP(C30,Rookies!$W$93:$Y$134,3,FALSE),0)</f>
        <v>0</v>
      </c>
    </row>
    <row r="31" spans="1:11" ht="15" customHeight="1">
      <c r="A31" s="96" t="s">
        <v>1197</v>
      </c>
      <c r="B31" s="172" t="str">
        <f>Novice!B15</f>
        <v>No</v>
      </c>
      <c r="C31" s="96" t="str">
        <f>Novice!C15</f>
        <v>Daniel Banks</v>
      </c>
      <c r="D31" s="96">
        <f t="shared" si="0"/>
        <v>65</v>
      </c>
      <c r="E31" s="141">
        <f t="shared" si="1"/>
        <v>65</v>
      </c>
      <c r="F31" s="88">
        <f>IFERROR(VLOOKUP(C31,Novice!$C$93:$E$134,3,FALSE),0)</f>
        <v>0</v>
      </c>
      <c r="G31" s="88">
        <f>IFERROR(VLOOKUP(C31,Novice!$G$93:$I$134,3,FALSE),0)</f>
        <v>0</v>
      </c>
      <c r="H31" s="88">
        <f>IFERROR(VLOOKUP(C31,Novice!$K$93:$M$134,3,FALSE),0)</f>
        <v>0</v>
      </c>
      <c r="I31" s="88">
        <f>IFERROR(VLOOKUP(C31,Novice!$O$93:$Q$134,3,FALSE),0)</f>
        <v>33</v>
      </c>
      <c r="J31" s="142">
        <f>IFERROR(VLOOKUP(C31,Novice!$S$93:$U$134,3,FALSE),0)</f>
        <v>32</v>
      </c>
      <c r="K31" s="142">
        <f>IFERROR(VLOOKUP(C31,Novice!$W$93:$Y$134,3,FALSE),0)</f>
        <v>0</v>
      </c>
    </row>
    <row r="32" spans="1:11" ht="15" customHeight="1">
      <c r="A32" s="96" t="s">
        <v>1198</v>
      </c>
      <c r="B32" s="172" t="str">
        <f>Rookies!B21</f>
        <v>No</v>
      </c>
      <c r="C32" s="96" t="str">
        <f>Rookies!C21</f>
        <v>Bethany Emr</v>
      </c>
      <c r="D32" s="96">
        <f t="shared" si="0"/>
        <v>64</v>
      </c>
      <c r="E32" s="141">
        <f t="shared" si="1"/>
        <v>64</v>
      </c>
      <c r="F32" s="88">
        <f>IFERROR(VLOOKUP(C32,Rookies!$C$93:$E$134,3,FALSE),0)</f>
        <v>0</v>
      </c>
      <c r="G32" s="88">
        <f>IFERROR(VLOOKUP(C32,Rookies!$G$93:$I$134,3,FALSE),0)</f>
        <v>0</v>
      </c>
      <c r="H32" s="88">
        <f>IFERROR(VLOOKUP(C32,Rookies!$K$93:$M$134,3,FALSE),0)</f>
        <v>26</v>
      </c>
      <c r="I32" s="88">
        <f>IFERROR(VLOOKUP(C32,Rookies!$O$93:$Q$134,3,FALSE),0)</f>
        <v>14</v>
      </c>
      <c r="J32" s="142">
        <f>IFERROR(VLOOKUP(C32,Rookies!$S$93:$U$134,3,FALSE),0)</f>
        <v>0</v>
      </c>
      <c r="K32" s="142">
        <f>IFERROR(VLOOKUP(C32,Rookies!$W$93:$Y$134,3,FALSE),0)</f>
        <v>24</v>
      </c>
    </row>
    <row r="33" spans="1:11" ht="15" customHeight="1">
      <c r="A33" s="96" t="s">
        <v>1199</v>
      </c>
      <c r="B33" s="172" t="str">
        <f>Rookies!B22</f>
        <v>No</v>
      </c>
      <c r="C33" s="96" t="str">
        <f>Rookies!C22</f>
        <v>Jedd Wrigley</v>
      </c>
      <c r="D33" s="96">
        <f t="shared" si="0"/>
        <v>50</v>
      </c>
      <c r="E33" s="141">
        <f t="shared" si="1"/>
        <v>50</v>
      </c>
      <c r="F33" s="88">
        <f>IFERROR(VLOOKUP(C33,Rookies!$C$93:$E$134,3,FALSE),0)</f>
        <v>36</v>
      </c>
      <c r="G33" s="88">
        <f>IFERROR(VLOOKUP(C33,Rookies!$G$93:$I$134,3,FALSE),0)</f>
        <v>0</v>
      </c>
      <c r="H33" s="88">
        <f>IFERROR(VLOOKUP(C33,Rookies!$K$93:$M$134,3,FALSE),0)</f>
        <v>14</v>
      </c>
      <c r="I33" s="88">
        <f>IFERROR(VLOOKUP(C33,Rookies!$O$93:$Q$134,3,FALSE),0)</f>
        <v>0</v>
      </c>
      <c r="J33" s="142">
        <f>IFERROR(VLOOKUP(C33,Rookies!$S$93:$U$134,3,FALSE),0)</f>
        <v>0</v>
      </c>
      <c r="K33" s="142">
        <f>IFERROR(VLOOKUP(C33,Rookies!$W$93:$Y$134,3,FALSE),0)</f>
        <v>0</v>
      </c>
    </row>
    <row r="34" spans="1:11" ht="15" customHeight="1">
      <c r="A34" s="96" t="s">
        <v>1200</v>
      </c>
      <c r="B34" s="172" t="str">
        <f>Novice!B14</f>
        <v>Yes</v>
      </c>
      <c r="C34" s="96" t="str">
        <f>Novice!C14</f>
        <v>Koda Singh</v>
      </c>
      <c r="D34" s="96">
        <f t="shared" si="0"/>
        <v>49</v>
      </c>
      <c r="E34" s="141">
        <f t="shared" si="1"/>
        <v>49</v>
      </c>
      <c r="F34" s="88">
        <f>IFERROR(VLOOKUP(C34,Novice!$C$93:$E$134,3,FALSE),0)</f>
        <v>14</v>
      </c>
      <c r="G34" s="88">
        <f>IFERROR(VLOOKUP(C34,Novice!$G$93:$I$134,3,FALSE),0)</f>
        <v>0</v>
      </c>
      <c r="H34" s="88">
        <f>IFERROR(VLOOKUP(C34,Novice!$K$93:$M$134,3,FALSE),0)</f>
        <v>35</v>
      </c>
      <c r="I34" s="88">
        <f>IFERROR(VLOOKUP(C34,Novice!$O$93:$Q$134,3,FALSE),0)</f>
        <v>0</v>
      </c>
      <c r="J34" s="142">
        <f>IFERROR(VLOOKUP(C34,Novice!$S$93:$U$134,3,FALSE),0)</f>
        <v>0</v>
      </c>
      <c r="K34" s="142">
        <f>IFERROR(VLOOKUP(C34,Novice!$W$93:$Y$134,3,FALSE),0)</f>
        <v>0</v>
      </c>
    </row>
    <row r="35" spans="1:11" ht="15" customHeight="1">
      <c r="A35" s="96" t="s">
        <v>1201</v>
      </c>
      <c r="B35" s="172" t="str">
        <f>Rookies!B23</f>
        <v>No</v>
      </c>
      <c r="C35" s="96" t="str">
        <f>Rookies!C23</f>
        <v>Daniel Driscoll</v>
      </c>
      <c r="D35" s="96">
        <f t="shared" si="0"/>
        <v>45</v>
      </c>
      <c r="E35" s="141">
        <f t="shared" si="1"/>
        <v>45</v>
      </c>
      <c r="F35" s="88">
        <f>IFERROR(VLOOKUP(C35,Rookies!$C$93:$E$134,3,FALSE),0)</f>
        <v>24</v>
      </c>
      <c r="G35" s="88">
        <f>IFERROR(VLOOKUP(C35,Rookies!$G$93:$I$134,3,FALSE),0)</f>
        <v>0</v>
      </c>
      <c r="H35" s="88">
        <f>IFERROR(VLOOKUP(C35,Rookies!$K$93:$M$134,3,FALSE),0)</f>
        <v>0</v>
      </c>
      <c r="I35" s="88">
        <f>IFERROR(VLOOKUP(C35,Rookies!$O$93:$Q$134,3,FALSE),0)</f>
        <v>21</v>
      </c>
      <c r="J35" s="142">
        <f>IFERROR(VLOOKUP(C35,Rookies!$S$93:$U$134,3,FALSE),0)</f>
        <v>0</v>
      </c>
      <c r="K35" s="142">
        <f>IFERROR(VLOOKUP(C35,Rookies!$W$93:$Y$134,3,FALSE),0)</f>
        <v>0</v>
      </c>
    </row>
    <row r="36" spans="1:11" ht="15" customHeight="1">
      <c r="A36" s="96" t="s">
        <v>1202</v>
      </c>
      <c r="B36" s="172" t="str">
        <f>Rookies!B24</f>
        <v>No</v>
      </c>
      <c r="C36" s="96" t="str">
        <f>Rookies!C24</f>
        <v>Daniel Quimby</v>
      </c>
      <c r="D36" s="96">
        <f t="shared" si="0"/>
        <v>38</v>
      </c>
      <c r="E36" s="141">
        <f t="shared" si="1"/>
        <v>38</v>
      </c>
      <c r="F36" s="88">
        <f>IFERROR(VLOOKUP(C36,Rookies!$C$93:$E$134,3,FALSE),0)</f>
        <v>38</v>
      </c>
      <c r="G36" s="88">
        <f>IFERROR(VLOOKUP(C36,Rookies!$G$93:$I$134,3,FALSE),0)</f>
        <v>0</v>
      </c>
      <c r="H36" s="88">
        <f>IFERROR(VLOOKUP(C36,Rookies!$K$93:$M$134,3,FALSE),0)</f>
        <v>0</v>
      </c>
      <c r="I36" s="88">
        <f>IFERROR(VLOOKUP(C36,Rookies!$O$93:$Q$134,3,FALSE),0)</f>
        <v>0</v>
      </c>
      <c r="J36" s="142">
        <f>IFERROR(VLOOKUP(C36,Rookies!$S$93:$U$134,3,FALSE),0)</f>
        <v>0</v>
      </c>
      <c r="K36" s="142">
        <f>IFERROR(VLOOKUP(C36,Rookies!$W$93:$Y$134,3,FALSE),0)</f>
        <v>0</v>
      </c>
    </row>
    <row r="37" spans="1:11" ht="15" customHeight="1">
      <c r="A37" s="96" t="s">
        <v>1203</v>
      </c>
      <c r="B37" s="172" t="str">
        <f>Novice!B16</f>
        <v>No</v>
      </c>
      <c r="C37" s="96" t="str">
        <f>Novice!C16</f>
        <v>Zalia Mckinnon</v>
      </c>
      <c r="D37" s="96">
        <f t="shared" si="0"/>
        <v>29</v>
      </c>
      <c r="E37" s="141">
        <f t="shared" si="1"/>
        <v>29</v>
      </c>
      <c r="F37" s="88">
        <f>IFERROR(VLOOKUP(C37,Novice!$C$93:$E$134,3,FALSE),0)</f>
        <v>29</v>
      </c>
      <c r="G37" s="88">
        <f>IFERROR(VLOOKUP(C37,Novice!$G$93:$I$134,3,FALSE),0)</f>
        <v>0</v>
      </c>
      <c r="H37" s="88">
        <f>IFERROR(VLOOKUP(C37,Novice!$K$93:$M$134,3,FALSE),0)</f>
        <v>0</v>
      </c>
      <c r="I37" s="88">
        <f>IFERROR(VLOOKUP(C37,Novice!$O$93:$Q$134,3,FALSE),0)</f>
        <v>0</v>
      </c>
      <c r="J37" s="142">
        <f>IFERROR(VLOOKUP(C37,Novice!$S$93:$U$134,3,FALSE),0)</f>
        <v>0</v>
      </c>
      <c r="K37" s="142">
        <f>IFERROR(VLOOKUP(C37,Novice!$W$93:$Y$134,3,FALSE),0)</f>
        <v>0</v>
      </c>
    </row>
    <row r="38" spans="1:11" ht="15" customHeight="1">
      <c r="A38" s="96" t="s">
        <v>1204</v>
      </c>
      <c r="B38" s="172" t="str">
        <f>Rookies!B25</f>
        <v>No</v>
      </c>
      <c r="C38" s="96" t="str">
        <f>Rookies!C25</f>
        <v>Ayrton De Nova</v>
      </c>
      <c r="D38" s="96">
        <f t="shared" ref="D38:D69" si="2">SUM(F38:K38)</f>
        <v>26</v>
      </c>
      <c r="E38" s="141">
        <f t="shared" ref="E38:E69" si="3">SUM(F38:K38)-MIN(F38:K38)</f>
        <v>26</v>
      </c>
      <c r="F38" s="88">
        <f>IFERROR(VLOOKUP(C38,Rookies!$C$93:$E$134,3,FALSE),0)</f>
        <v>0</v>
      </c>
      <c r="G38" s="88">
        <f>IFERROR(VLOOKUP(C38,Rookies!$G$93:$I$134,3,FALSE),0)</f>
        <v>26</v>
      </c>
      <c r="H38" s="88">
        <f>IFERROR(VLOOKUP(C38,Rookies!$K$93:$M$134,3,FALSE),0)</f>
        <v>0</v>
      </c>
      <c r="I38" s="88">
        <f>IFERROR(VLOOKUP(C38,Rookies!$O$93:$Q$134,3,FALSE),0)</f>
        <v>0</v>
      </c>
      <c r="J38" s="142">
        <f>IFERROR(VLOOKUP(C38,Rookies!$S$93:$U$134,3,FALSE),0)</f>
        <v>0</v>
      </c>
      <c r="K38" s="142">
        <f>IFERROR(VLOOKUP(C38,Rookies!$W$93:$Y$134,3,FALSE),0)</f>
        <v>0</v>
      </c>
    </row>
    <row r="39" spans="1:11" ht="15" customHeight="1">
      <c r="A39" s="96" t="s">
        <v>1205</v>
      </c>
      <c r="B39" s="172" t="str">
        <f>Novice!B17</f>
        <v>No</v>
      </c>
      <c r="C39" s="96" t="str">
        <f>Novice!C17</f>
        <v>Neel Vats</v>
      </c>
      <c r="D39" s="96">
        <f t="shared" si="2"/>
        <v>14</v>
      </c>
      <c r="E39" s="141">
        <f t="shared" si="3"/>
        <v>14</v>
      </c>
      <c r="F39" s="88">
        <f>IFERROR(VLOOKUP(C39,Novice!$C$93:$E$134,3,FALSE),0)</f>
        <v>0</v>
      </c>
      <c r="G39" s="88">
        <f>IFERROR(VLOOKUP(C39,Novice!$G$93:$I$134,3,FALSE),0)</f>
        <v>0</v>
      </c>
      <c r="H39" s="88">
        <f>IFERROR(VLOOKUP(C39,Novice!$K$93:$M$134,3,FALSE),0)</f>
        <v>14</v>
      </c>
      <c r="I39" s="88">
        <f>IFERROR(VLOOKUP(C39,Novice!$O$93:$Q$134,3,FALSE),0)</f>
        <v>0</v>
      </c>
      <c r="J39" s="142">
        <f>IFERROR(VLOOKUP(C39,Novice!$S$93:$U$134,3,FALSE),0)</f>
        <v>0</v>
      </c>
      <c r="K39" s="142">
        <f>IFERROR(VLOOKUP(C39,Novice!$W$93:$Y$134,3,FALSE),0)</f>
        <v>0</v>
      </c>
    </row>
    <row r="40" spans="1:11" ht="15" customHeight="1">
      <c r="A40" s="96" t="s">
        <v>1206</v>
      </c>
      <c r="B40" s="172">
        <f>Novice!B18</f>
        <v>0</v>
      </c>
      <c r="C40" s="96">
        <f>Novice!C18</f>
        <v>0</v>
      </c>
      <c r="D40" s="96">
        <f t="shared" si="2"/>
        <v>0</v>
      </c>
      <c r="E40" s="141">
        <f t="shared" si="3"/>
        <v>0</v>
      </c>
      <c r="F40" s="88">
        <f>IFERROR(VLOOKUP(C40,Novice!$C$93:$E$134,3,FALSE),0)</f>
        <v>0</v>
      </c>
      <c r="G40" s="88">
        <f>IFERROR(VLOOKUP(C40,Novice!$G$93:$I$134,3,FALSE),0)</f>
        <v>0</v>
      </c>
      <c r="H40" s="88">
        <f>IFERROR(VLOOKUP(C40,Novice!$K$93:$M$134,3,FALSE),0)</f>
        <v>0</v>
      </c>
      <c r="I40" s="88">
        <f>IFERROR(VLOOKUP(C40,Novice!$O$93:$Q$134,3,FALSE),0)</f>
        <v>0</v>
      </c>
      <c r="J40" s="142">
        <f>IFERROR(VLOOKUP(C40,Novice!$S$93:$U$134,3,FALSE),0)</f>
        <v>0</v>
      </c>
      <c r="K40" s="142">
        <f>IFERROR(VLOOKUP(C40,Novice!$W$93:$Y$134,3,FALSE),0)</f>
        <v>0</v>
      </c>
    </row>
    <row r="41" spans="1:11" ht="15" customHeight="1">
      <c r="A41" s="96" t="s">
        <v>1207</v>
      </c>
      <c r="B41" s="172">
        <f>Novice!B19</f>
        <v>0</v>
      </c>
      <c r="C41" s="96">
        <f>Novice!C19</f>
        <v>0</v>
      </c>
      <c r="D41" s="96">
        <f t="shared" si="2"/>
        <v>0</v>
      </c>
      <c r="E41" s="141">
        <f t="shared" si="3"/>
        <v>0</v>
      </c>
      <c r="F41" s="88">
        <f>IFERROR(VLOOKUP(C41,Novice!$C$93:$E$134,3,FALSE),0)</f>
        <v>0</v>
      </c>
      <c r="G41" s="88">
        <f>IFERROR(VLOOKUP(C41,Novice!$G$93:$I$134,3,FALSE),0)</f>
        <v>0</v>
      </c>
      <c r="H41" s="88">
        <f>IFERROR(VLOOKUP(C41,Novice!$K$93:$M$134,3,FALSE),0)</f>
        <v>0</v>
      </c>
      <c r="I41" s="88">
        <f>IFERROR(VLOOKUP(C41,Novice!$O$93:$Q$134,3,FALSE),0)</f>
        <v>0</v>
      </c>
      <c r="J41" s="142">
        <f>IFERROR(VLOOKUP(C41,Novice!$S$93:$U$134,3,FALSE),0)</f>
        <v>0</v>
      </c>
      <c r="K41" s="142">
        <f>IFERROR(VLOOKUP(C41,Novice!$W$93:$Y$134,3,FALSE),0)</f>
        <v>0</v>
      </c>
    </row>
    <row r="42" spans="1:11" ht="15" customHeight="1">
      <c r="A42" s="96" t="s">
        <v>1208</v>
      </c>
      <c r="B42" s="172">
        <f>Novice!B20</f>
        <v>0</v>
      </c>
      <c r="C42" s="96">
        <f>Novice!C20</f>
        <v>0</v>
      </c>
      <c r="D42" s="96">
        <f t="shared" si="2"/>
        <v>0</v>
      </c>
      <c r="E42" s="141">
        <f t="shared" si="3"/>
        <v>0</v>
      </c>
      <c r="F42" s="88">
        <f>IFERROR(VLOOKUP(C42,Novice!$C$93:$E$134,3,FALSE),0)</f>
        <v>0</v>
      </c>
      <c r="G42" s="88">
        <f>IFERROR(VLOOKUP(C42,Novice!$G$93:$I$134,3,FALSE),0)</f>
        <v>0</v>
      </c>
      <c r="H42" s="88">
        <f>IFERROR(VLOOKUP(C42,Novice!$K$93:$M$134,3,FALSE),0)</f>
        <v>0</v>
      </c>
      <c r="I42" s="88">
        <f>IFERROR(VLOOKUP(C42,Novice!$O$93:$Q$134,3,FALSE),0)</f>
        <v>0</v>
      </c>
      <c r="J42" s="142">
        <f>IFERROR(VLOOKUP(C42,Novice!$S$93:$U$134,3,FALSE),0)</f>
        <v>0</v>
      </c>
      <c r="K42" s="142">
        <f>IFERROR(VLOOKUP(C42,Novice!$W$93:$Y$134,3,FALSE),0)</f>
        <v>0</v>
      </c>
    </row>
    <row r="43" spans="1:11" ht="15" customHeight="1">
      <c r="A43" s="96" t="s">
        <v>1209</v>
      </c>
      <c r="B43" s="172">
        <f>Novice!B21</f>
        <v>0</v>
      </c>
      <c r="C43" s="96">
        <f>Novice!C21</f>
        <v>0</v>
      </c>
      <c r="D43" s="96">
        <f t="shared" si="2"/>
        <v>0</v>
      </c>
      <c r="E43" s="141">
        <f t="shared" si="3"/>
        <v>0</v>
      </c>
      <c r="F43" s="88">
        <f>IFERROR(VLOOKUP(C43,Novice!$C$93:$E$134,3,FALSE),0)</f>
        <v>0</v>
      </c>
      <c r="G43" s="88">
        <f>IFERROR(VLOOKUP(C43,Novice!$G$93:$I$134,3,FALSE),0)</f>
        <v>0</v>
      </c>
      <c r="H43" s="88">
        <f>IFERROR(VLOOKUP(C43,Novice!$K$93:$M$134,3,FALSE),0)</f>
        <v>0</v>
      </c>
      <c r="I43" s="88">
        <f>IFERROR(VLOOKUP(C43,Novice!$O$93:$Q$134,3,FALSE),0)</f>
        <v>0</v>
      </c>
      <c r="J43" s="142">
        <f>IFERROR(VLOOKUP(C43,Novice!$S$93:$U$134,3,FALSE),0)</f>
        <v>0</v>
      </c>
      <c r="K43" s="142">
        <f>IFERROR(VLOOKUP(C43,Novice!$W$93:$Y$134,3,FALSE),0)</f>
        <v>0</v>
      </c>
    </row>
    <row r="44" spans="1:11" ht="15" customHeight="1">
      <c r="A44" s="96" t="s">
        <v>1210</v>
      </c>
      <c r="B44" s="172">
        <f>Novice!B22</f>
        <v>0</v>
      </c>
      <c r="C44" s="96">
        <f>Novice!C22</f>
        <v>0</v>
      </c>
      <c r="D44" s="96">
        <f t="shared" si="2"/>
        <v>0</v>
      </c>
      <c r="E44" s="141">
        <f t="shared" si="3"/>
        <v>0</v>
      </c>
      <c r="F44" s="88">
        <f>IFERROR(VLOOKUP(C44,Novice!$C$93:$E$134,3,FALSE),0)</f>
        <v>0</v>
      </c>
      <c r="G44" s="88">
        <f>IFERROR(VLOOKUP(C44,Novice!$G$93:$I$134,3,FALSE),0)</f>
        <v>0</v>
      </c>
      <c r="H44" s="88">
        <f>IFERROR(VLOOKUP(C44,Novice!$K$93:$M$134,3,FALSE),0)</f>
        <v>0</v>
      </c>
      <c r="I44" s="88">
        <f>IFERROR(VLOOKUP(C44,Novice!$O$93:$Q$134,3,FALSE),0)</f>
        <v>0</v>
      </c>
      <c r="J44" s="142">
        <f>IFERROR(VLOOKUP(C44,Novice!$S$93:$U$134,3,FALSE),0)</f>
        <v>0</v>
      </c>
      <c r="K44" s="142">
        <f>IFERROR(VLOOKUP(C44,Novice!$W$93:$Y$134,3,FALSE),0)</f>
        <v>0</v>
      </c>
    </row>
    <row r="45" spans="1:11" ht="15" customHeight="1">
      <c r="A45" s="96" t="s">
        <v>1211</v>
      </c>
      <c r="B45" s="172">
        <f>Novice!B23</f>
        <v>0</v>
      </c>
      <c r="C45" s="96">
        <f>Novice!C23</f>
        <v>0</v>
      </c>
      <c r="D45" s="96">
        <f t="shared" si="2"/>
        <v>0</v>
      </c>
      <c r="E45" s="141">
        <f t="shared" si="3"/>
        <v>0</v>
      </c>
      <c r="F45" s="88">
        <f>IFERROR(VLOOKUP(C45,Novice!$C$93:$E$134,3,FALSE),0)</f>
        <v>0</v>
      </c>
      <c r="G45" s="88">
        <f>IFERROR(VLOOKUP(C45,Novice!$G$93:$I$134,3,FALSE),0)</f>
        <v>0</v>
      </c>
      <c r="H45" s="88">
        <f>IFERROR(VLOOKUP(C45,Novice!$K$93:$M$134,3,FALSE),0)</f>
        <v>0</v>
      </c>
      <c r="I45" s="88">
        <f>IFERROR(VLOOKUP(C45,Novice!$O$93:$Q$134,3,FALSE),0)</f>
        <v>0</v>
      </c>
      <c r="J45" s="142">
        <f>IFERROR(VLOOKUP(C45,Novice!$S$93:$U$134,3,FALSE),0)</f>
        <v>0</v>
      </c>
      <c r="K45" s="142">
        <f>IFERROR(VLOOKUP(C45,Novice!$W$93:$Y$134,3,FALSE),0)</f>
        <v>0</v>
      </c>
    </row>
    <row r="46" spans="1:11" ht="15" customHeight="1">
      <c r="A46" s="96" t="s">
        <v>1212</v>
      </c>
      <c r="B46" s="172">
        <f>Novice!B24</f>
        <v>0</v>
      </c>
      <c r="C46" s="96">
        <f>Novice!C24</f>
        <v>0</v>
      </c>
      <c r="D46" s="96">
        <f t="shared" si="2"/>
        <v>0</v>
      </c>
      <c r="E46" s="141">
        <f t="shared" si="3"/>
        <v>0</v>
      </c>
      <c r="F46" s="88">
        <f>IFERROR(VLOOKUP(C46,Novice!$C$93:$E$134,3,FALSE),0)</f>
        <v>0</v>
      </c>
      <c r="G46" s="88">
        <f>IFERROR(VLOOKUP(C46,Novice!$G$93:$I$134,3,FALSE),0)</f>
        <v>0</v>
      </c>
      <c r="H46" s="88">
        <f>IFERROR(VLOOKUP(C46,Novice!$K$93:$M$134,3,FALSE),0)</f>
        <v>0</v>
      </c>
      <c r="I46" s="88">
        <f>IFERROR(VLOOKUP(C46,Novice!$O$93:$Q$134,3,FALSE),0)</f>
        <v>0</v>
      </c>
      <c r="J46" s="142">
        <f>IFERROR(VLOOKUP(C46,Novice!$S$93:$U$134,3,FALSE),0)</f>
        <v>0</v>
      </c>
      <c r="K46" s="142">
        <f>IFERROR(VLOOKUP(C46,Novice!$W$93:$Y$134,3,FALSE),0)</f>
        <v>0</v>
      </c>
    </row>
    <row r="47" spans="1:11" ht="15" customHeight="1">
      <c r="A47" s="96" t="s">
        <v>1213</v>
      </c>
      <c r="B47" s="172">
        <f>Novice!B25</f>
        <v>0</v>
      </c>
      <c r="C47" s="96">
        <f>Novice!C25</f>
        <v>0</v>
      </c>
      <c r="D47" s="96">
        <f t="shared" si="2"/>
        <v>0</v>
      </c>
      <c r="E47" s="141">
        <f t="shared" si="3"/>
        <v>0</v>
      </c>
      <c r="F47" s="88">
        <f>IFERROR(VLOOKUP(C47,Novice!$C$93:$E$134,3,FALSE),0)</f>
        <v>0</v>
      </c>
      <c r="G47" s="88">
        <f>IFERROR(VLOOKUP(C47,Novice!$G$93:$I$134,3,FALSE),0)</f>
        <v>0</v>
      </c>
      <c r="H47" s="88">
        <f>IFERROR(VLOOKUP(C47,Novice!$K$93:$M$134,3,FALSE),0)</f>
        <v>0</v>
      </c>
      <c r="I47" s="88">
        <f>IFERROR(VLOOKUP(C47,Novice!$O$93:$Q$134,3,FALSE),0)</f>
        <v>0</v>
      </c>
      <c r="J47" s="142">
        <f>IFERROR(VLOOKUP(C47,Novice!$S$93:$U$134,3,FALSE),0)</f>
        <v>0</v>
      </c>
      <c r="K47" s="142">
        <f>IFERROR(VLOOKUP(C47,Novice!$W$93:$Y$134,3,FALSE),0)</f>
        <v>0</v>
      </c>
    </row>
    <row r="48" spans="1:11" ht="15" customHeight="1">
      <c r="A48" s="96" t="s">
        <v>1214</v>
      </c>
      <c r="B48" s="172">
        <f>Novice!B26</f>
        <v>0</v>
      </c>
      <c r="C48" s="96">
        <f>Novice!C26</f>
        <v>0</v>
      </c>
      <c r="D48" s="96">
        <f t="shared" si="2"/>
        <v>0</v>
      </c>
      <c r="E48" s="141">
        <f t="shared" si="3"/>
        <v>0</v>
      </c>
      <c r="F48" s="88">
        <f>IFERROR(VLOOKUP(C48,Novice!$C$93:$E$134,3,FALSE),0)</f>
        <v>0</v>
      </c>
      <c r="G48" s="88">
        <f>IFERROR(VLOOKUP(C48,Novice!$G$93:$I$134,3,FALSE),0)</f>
        <v>0</v>
      </c>
      <c r="H48" s="88">
        <f>IFERROR(VLOOKUP(C48,Novice!$K$93:$M$134,3,FALSE),0)</f>
        <v>0</v>
      </c>
      <c r="I48" s="88">
        <f>IFERROR(VLOOKUP(C48,Novice!$O$93:$Q$134,3,FALSE),0)</f>
        <v>0</v>
      </c>
      <c r="J48" s="142">
        <f>IFERROR(VLOOKUP(C48,Novice!$S$93:$U$134,3,FALSE),0)</f>
        <v>0</v>
      </c>
      <c r="K48" s="142">
        <f>IFERROR(VLOOKUP(C48,Novice!$W$93:$Y$134,3,FALSE),0)</f>
        <v>0</v>
      </c>
    </row>
    <row r="49" spans="1:11" ht="15" customHeight="1">
      <c r="A49" s="96" t="s">
        <v>1215</v>
      </c>
      <c r="B49" s="172">
        <f>Novice!B27</f>
        <v>0</v>
      </c>
      <c r="C49" s="96">
        <f>Novice!C27</f>
        <v>0</v>
      </c>
      <c r="D49" s="96">
        <f t="shared" si="2"/>
        <v>0</v>
      </c>
      <c r="E49" s="141">
        <f t="shared" si="3"/>
        <v>0</v>
      </c>
      <c r="F49" s="88">
        <f>IFERROR(VLOOKUP(C49,Novice!$C$93:$E$134,3,FALSE),0)</f>
        <v>0</v>
      </c>
      <c r="G49" s="88">
        <f>IFERROR(VLOOKUP(C49,Novice!$G$93:$I$134,3,FALSE),0)</f>
        <v>0</v>
      </c>
      <c r="H49" s="88">
        <f>IFERROR(VLOOKUP(C49,Novice!$K$93:$M$134,3,FALSE),0)</f>
        <v>0</v>
      </c>
      <c r="I49" s="88">
        <f>IFERROR(VLOOKUP(C49,Novice!$O$93:$Q$134,3,FALSE),0)</f>
        <v>0</v>
      </c>
      <c r="J49" s="142">
        <f>IFERROR(VLOOKUP(C49,Novice!$S$93:$U$134,3,FALSE),0)</f>
        <v>0</v>
      </c>
      <c r="K49" s="142">
        <f>IFERROR(VLOOKUP(C49,Novice!$W$93:$Y$134,3,FALSE),0)</f>
        <v>0</v>
      </c>
    </row>
    <row r="50" spans="1:11" ht="15" customHeight="1">
      <c r="A50" s="96" t="s">
        <v>1216</v>
      </c>
      <c r="B50" s="172">
        <f>Novice!B28</f>
        <v>0</v>
      </c>
      <c r="C50" s="96">
        <f>Novice!C28</f>
        <v>0</v>
      </c>
      <c r="D50" s="96">
        <f t="shared" si="2"/>
        <v>0</v>
      </c>
      <c r="E50" s="141">
        <f t="shared" si="3"/>
        <v>0</v>
      </c>
      <c r="F50" s="88">
        <f>IFERROR(VLOOKUP(C50,Novice!$C$93:$E$134,3,FALSE),0)</f>
        <v>0</v>
      </c>
      <c r="G50" s="88">
        <f>IFERROR(VLOOKUP(C50,Novice!$G$93:$I$134,3,FALSE),0)</f>
        <v>0</v>
      </c>
      <c r="H50" s="88">
        <f>IFERROR(VLOOKUP(C50,Novice!$K$93:$M$134,3,FALSE),0)</f>
        <v>0</v>
      </c>
      <c r="I50" s="88">
        <f>IFERROR(VLOOKUP(C50,Novice!$O$93:$Q$134,3,FALSE),0)</f>
        <v>0</v>
      </c>
      <c r="J50" s="142">
        <f>IFERROR(VLOOKUP(C50,Novice!$S$93:$U$134,3,FALSE),0)</f>
        <v>0</v>
      </c>
      <c r="K50" s="142">
        <f>IFERROR(VLOOKUP(C50,Novice!$W$93:$Y$134,3,FALSE),0)</f>
        <v>0</v>
      </c>
    </row>
    <row r="51" spans="1:11" ht="15" customHeight="1">
      <c r="A51" s="96" t="s">
        <v>1217</v>
      </c>
      <c r="B51" s="172">
        <f>Novice!B29</f>
        <v>0</v>
      </c>
      <c r="C51" s="96">
        <f>Novice!C29</f>
        <v>0</v>
      </c>
      <c r="D51" s="96">
        <f t="shared" si="2"/>
        <v>0</v>
      </c>
      <c r="E51" s="141">
        <f t="shared" si="3"/>
        <v>0</v>
      </c>
      <c r="F51" s="88">
        <f>IFERROR(VLOOKUP(C51,Novice!$C$93:$E$134,3,FALSE),0)</f>
        <v>0</v>
      </c>
      <c r="G51" s="88">
        <f>IFERROR(VLOOKUP(C51,Novice!$G$93:$I$134,3,FALSE),0)</f>
        <v>0</v>
      </c>
      <c r="H51" s="88">
        <f>IFERROR(VLOOKUP(C51,Novice!$K$93:$M$134,3,FALSE),0)</f>
        <v>0</v>
      </c>
      <c r="I51" s="88">
        <f>IFERROR(VLOOKUP(C51,Novice!$O$93:$Q$134,3,FALSE),0)</f>
        <v>0</v>
      </c>
      <c r="J51" s="142">
        <f>IFERROR(VLOOKUP(C51,Novice!$S$93:$U$134,3,FALSE),0)</f>
        <v>0</v>
      </c>
      <c r="K51" s="142">
        <f>IFERROR(VLOOKUP(C51,Novice!$W$93:$Y$134,3,FALSE),0)</f>
        <v>0</v>
      </c>
    </row>
    <row r="52" spans="1:11" ht="15" customHeight="1">
      <c r="A52" s="96" t="s">
        <v>1218</v>
      </c>
      <c r="B52" s="172">
        <f>Novice!B30</f>
        <v>0</v>
      </c>
      <c r="C52" s="96">
        <f>Novice!C30</f>
        <v>0</v>
      </c>
      <c r="D52" s="96">
        <f t="shared" si="2"/>
        <v>0</v>
      </c>
      <c r="E52" s="141">
        <f t="shared" si="3"/>
        <v>0</v>
      </c>
      <c r="F52" s="88">
        <f>IFERROR(VLOOKUP(C52,Novice!$C$93:$E$134,3,FALSE),0)</f>
        <v>0</v>
      </c>
      <c r="G52" s="88">
        <f>IFERROR(VLOOKUP(C52,Novice!$G$93:$I$134,3,FALSE),0)</f>
        <v>0</v>
      </c>
      <c r="H52" s="88">
        <f>IFERROR(VLOOKUP(C52,Novice!$K$93:$M$134,3,FALSE),0)</f>
        <v>0</v>
      </c>
      <c r="I52" s="88">
        <f>IFERROR(VLOOKUP(C52,Novice!$O$93:$Q$134,3,FALSE),0)</f>
        <v>0</v>
      </c>
      <c r="J52" s="142">
        <f>IFERROR(VLOOKUP(C52,Novice!$S$93:$U$134,3,FALSE),0)</f>
        <v>0</v>
      </c>
      <c r="K52" s="142">
        <f>IFERROR(VLOOKUP(C52,Novice!$W$93:$Y$134,3,FALSE),0)</f>
        <v>0</v>
      </c>
    </row>
    <row r="53" spans="1:11" ht="15" customHeight="1">
      <c r="A53" s="96" t="s">
        <v>1219</v>
      </c>
      <c r="B53" s="172">
        <f>Novice!B31</f>
        <v>0</v>
      </c>
      <c r="C53" s="96">
        <f>Novice!C31</f>
        <v>0</v>
      </c>
      <c r="D53" s="96">
        <f t="shared" si="2"/>
        <v>0</v>
      </c>
      <c r="E53" s="141">
        <f t="shared" si="3"/>
        <v>0</v>
      </c>
      <c r="F53" s="88">
        <f>IFERROR(VLOOKUP(C53,Novice!$C$93:$E$134,3,FALSE),0)</f>
        <v>0</v>
      </c>
      <c r="G53" s="88">
        <f>IFERROR(VLOOKUP(C53,Novice!$G$93:$I$134,3,FALSE),0)</f>
        <v>0</v>
      </c>
      <c r="H53" s="88">
        <f>IFERROR(VLOOKUP(C53,Novice!$K$93:$M$134,3,FALSE),0)</f>
        <v>0</v>
      </c>
      <c r="I53" s="88">
        <f>IFERROR(VLOOKUP(C53,Novice!$O$93:$Q$134,3,FALSE),0)</f>
        <v>0</v>
      </c>
      <c r="J53" s="142">
        <f>IFERROR(VLOOKUP(C53,Novice!$S$93:$U$134,3,FALSE),0)</f>
        <v>0</v>
      </c>
      <c r="K53" s="142">
        <f>IFERROR(VLOOKUP(C53,Novice!$W$93:$Y$134,3,FALSE),0)</f>
        <v>0</v>
      </c>
    </row>
    <row r="54" spans="1:11" ht="15" customHeight="1">
      <c r="A54" s="96" t="s">
        <v>1220</v>
      </c>
      <c r="B54" s="172">
        <f>Novice!B32</f>
        <v>0</v>
      </c>
      <c r="C54" s="96">
        <f>Novice!C32</f>
        <v>0</v>
      </c>
      <c r="D54" s="96">
        <f t="shared" si="2"/>
        <v>0</v>
      </c>
      <c r="E54" s="141">
        <f t="shared" si="3"/>
        <v>0</v>
      </c>
      <c r="F54" s="88">
        <f>IFERROR(VLOOKUP(C54,Novice!$C$93:$E$134,3,FALSE),0)</f>
        <v>0</v>
      </c>
      <c r="G54" s="88">
        <f>IFERROR(VLOOKUP(C54,Novice!$G$93:$I$134,3,FALSE),0)</f>
        <v>0</v>
      </c>
      <c r="H54" s="88">
        <f>IFERROR(VLOOKUP(C54,Novice!$K$93:$M$134,3,FALSE),0)</f>
        <v>0</v>
      </c>
      <c r="I54" s="88">
        <f>IFERROR(VLOOKUP(C54,Novice!$O$93:$Q$134,3,FALSE),0)</f>
        <v>0</v>
      </c>
      <c r="J54" s="142">
        <f>IFERROR(VLOOKUP(C54,Novice!$S$93:$U$134,3,FALSE),0)</f>
        <v>0</v>
      </c>
      <c r="K54" s="142">
        <f>IFERROR(VLOOKUP(C54,Novice!$W$93:$Y$134,3,FALSE),0)</f>
        <v>0</v>
      </c>
    </row>
    <row r="55" spans="1:11" ht="15" customHeight="1">
      <c r="A55" s="96" t="s">
        <v>1221</v>
      </c>
      <c r="B55" s="172">
        <f>Novice!B33</f>
        <v>0</v>
      </c>
      <c r="C55" s="96">
        <f>Novice!C33</f>
        <v>0</v>
      </c>
      <c r="D55" s="96">
        <f t="shared" si="2"/>
        <v>0</v>
      </c>
      <c r="E55" s="141">
        <f t="shared" si="3"/>
        <v>0</v>
      </c>
      <c r="F55" s="88">
        <f>IFERROR(VLOOKUP(C55,Novice!$C$93:$E$134,3,FALSE),0)</f>
        <v>0</v>
      </c>
      <c r="G55" s="88">
        <f>IFERROR(VLOOKUP(C55,Novice!$G$93:$I$134,3,FALSE),0)</f>
        <v>0</v>
      </c>
      <c r="H55" s="88">
        <f>IFERROR(VLOOKUP(C55,Novice!$K$93:$M$134,3,FALSE),0)</f>
        <v>0</v>
      </c>
      <c r="I55" s="88">
        <f>IFERROR(VLOOKUP(C55,Novice!$O$93:$Q$134,3,FALSE),0)</f>
        <v>0</v>
      </c>
      <c r="J55" s="142">
        <f>IFERROR(VLOOKUP(C55,Novice!$S$93:$U$134,3,FALSE),0)</f>
        <v>0</v>
      </c>
      <c r="K55" s="142">
        <f>IFERROR(VLOOKUP(C55,Novice!$W$93:$Y$134,3,FALSE),0)</f>
        <v>0</v>
      </c>
    </row>
    <row r="56" spans="1:11" ht="15" customHeight="1">
      <c r="A56" s="96" t="s">
        <v>1222</v>
      </c>
      <c r="B56" s="172">
        <f>Novice!B34</f>
        <v>0</v>
      </c>
      <c r="C56" s="96">
        <f>Novice!C34</f>
        <v>0</v>
      </c>
      <c r="D56" s="96">
        <f t="shared" si="2"/>
        <v>0</v>
      </c>
      <c r="E56" s="141">
        <f t="shared" si="3"/>
        <v>0</v>
      </c>
      <c r="F56" s="88">
        <f>IFERROR(VLOOKUP(C56,Novice!$C$93:$E$134,3,FALSE),0)</f>
        <v>0</v>
      </c>
      <c r="G56" s="88">
        <f>IFERROR(VLOOKUP(C56,Novice!$G$93:$I$134,3,FALSE),0)</f>
        <v>0</v>
      </c>
      <c r="H56" s="88">
        <f>IFERROR(VLOOKUP(C56,Novice!$K$93:$M$134,3,FALSE),0)</f>
        <v>0</v>
      </c>
      <c r="I56" s="88">
        <f>IFERROR(VLOOKUP(C56,Novice!$O$93:$Q$134,3,FALSE),0)</f>
        <v>0</v>
      </c>
      <c r="J56" s="142">
        <f>IFERROR(VLOOKUP(C56,Novice!$S$93:$U$134,3,FALSE),0)</f>
        <v>0</v>
      </c>
      <c r="K56" s="142">
        <f>IFERROR(VLOOKUP(C56,Novice!$W$93:$Y$134,3,FALSE),0)</f>
        <v>0</v>
      </c>
    </row>
    <row r="57" spans="1:11" ht="15" customHeight="1">
      <c r="A57" s="96" t="s">
        <v>1223</v>
      </c>
      <c r="B57" s="172">
        <f>Novice!B35</f>
        <v>0</v>
      </c>
      <c r="C57" s="96">
        <f>Novice!C35</f>
        <v>0</v>
      </c>
      <c r="D57" s="96">
        <f t="shared" si="2"/>
        <v>0</v>
      </c>
      <c r="E57" s="141">
        <f t="shared" si="3"/>
        <v>0</v>
      </c>
      <c r="F57" s="88">
        <f>IFERROR(VLOOKUP(C57,Novice!$C$93:$E$134,3,FALSE),0)</f>
        <v>0</v>
      </c>
      <c r="G57" s="88">
        <f>IFERROR(VLOOKUP(C57,Novice!$G$93:$I$134,3,FALSE),0)</f>
        <v>0</v>
      </c>
      <c r="H57" s="88">
        <f>IFERROR(VLOOKUP(C57,Novice!$K$93:$M$134,3,FALSE),0)</f>
        <v>0</v>
      </c>
      <c r="I57" s="88">
        <f>IFERROR(VLOOKUP(C57,Novice!$O$93:$Q$134,3,FALSE),0)</f>
        <v>0</v>
      </c>
      <c r="J57" s="142">
        <f>IFERROR(VLOOKUP(C57,Novice!$S$93:$U$134,3,FALSE),0)</f>
        <v>0</v>
      </c>
      <c r="K57" s="142">
        <f>IFERROR(VLOOKUP(C57,Novice!$W$93:$Y$134,3,FALSE),0)</f>
        <v>0</v>
      </c>
    </row>
    <row r="58" spans="1:11" ht="15" customHeight="1">
      <c r="A58" s="96" t="s">
        <v>1224</v>
      </c>
      <c r="B58" s="172">
        <f>Novice!B36</f>
        <v>0</v>
      </c>
      <c r="C58" s="96">
        <f>Novice!C36</f>
        <v>0</v>
      </c>
      <c r="D58" s="96">
        <f t="shared" si="2"/>
        <v>0</v>
      </c>
      <c r="E58" s="141">
        <f t="shared" si="3"/>
        <v>0</v>
      </c>
      <c r="F58" s="88">
        <f>IFERROR(VLOOKUP(C58,Novice!$C$93:$E$134,3,FALSE),0)</f>
        <v>0</v>
      </c>
      <c r="G58" s="88">
        <f>IFERROR(VLOOKUP(C58,Novice!$G$93:$I$134,3,FALSE),0)</f>
        <v>0</v>
      </c>
      <c r="H58" s="88">
        <f>IFERROR(VLOOKUP(C58,Novice!$K$93:$M$134,3,FALSE),0)</f>
        <v>0</v>
      </c>
      <c r="I58" s="88">
        <f>IFERROR(VLOOKUP(C58,Novice!$O$93:$Q$134,3,FALSE),0)</f>
        <v>0</v>
      </c>
      <c r="J58" s="142">
        <f>IFERROR(VLOOKUP(C58,Novice!$S$93:$U$134,3,FALSE),0)</f>
        <v>0</v>
      </c>
      <c r="K58" s="142">
        <f>IFERROR(VLOOKUP(C58,Novice!$W$93:$Y$134,3,FALSE),0)</f>
        <v>0</v>
      </c>
    </row>
    <row r="59" spans="1:11" ht="15" customHeight="1">
      <c r="A59" s="96" t="s">
        <v>1225</v>
      </c>
      <c r="B59" s="172">
        <f>Novice!B37</f>
        <v>0</v>
      </c>
      <c r="C59" s="96">
        <f>Novice!C37</f>
        <v>0</v>
      </c>
      <c r="D59" s="96">
        <f t="shared" si="2"/>
        <v>0</v>
      </c>
      <c r="E59" s="141">
        <f t="shared" si="3"/>
        <v>0</v>
      </c>
      <c r="F59" s="88">
        <f>IFERROR(VLOOKUP(C59,Novice!$C$93:$E$134,3,FALSE),0)</f>
        <v>0</v>
      </c>
      <c r="G59" s="88">
        <f>IFERROR(VLOOKUP(C59,Novice!$G$93:$I$134,3,FALSE),0)</f>
        <v>0</v>
      </c>
      <c r="H59" s="88">
        <f>IFERROR(VLOOKUP(C59,Novice!$K$93:$M$134,3,FALSE),0)</f>
        <v>0</v>
      </c>
      <c r="I59" s="88">
        <f>IFERROR(VLOOKUP(C59,Novice!$O$93:$Q$134,3,FALSE),0)</f>
        <v>0</v>
      </c>
      <c r="J59" s="142">
        <f>IFERROR(VLOOKUP(C59,Novice!$S$93:$U$134,3,FALSE),0)</f>
        <v>0</v>
      </c>
      <c r="K59" s="142">
        <f>IFERROR(VLOOKUP(C59,Novice!$W$93:$Y$134,3,FALSE),0)</f>
        <v>0</v>
      </c>
    </row>
    <row r="60" spans="1:11" ht="15" customHeight="1">
      <c r="A60" s="96" t="s">
        <v>1226</v>
      </c>
      <c r="B60" s="172">
        <f>Novice!B38</f>
        <v>0</v>
      </c>
      <c r="C60" s="96">
        <f>Novice!C38</f>
        <v>0</v>
      </c>
      <c r="D60" s="96">
        <f t="shared" si="2"/>
        <v>0</v>
      </c>
      <c r="E60" s="141">
        <f t="shared" si="3"/>
        <v>0</v>
      </c>
      <c r="F60" s="88">
        <f>IFERROR(VLOOKUP(C60,Novice!$C$93:$E$134,3,FALSE),0)</f>
        <v>0</v>
      </c>
      <c r="G60" s="88">
        <f>IFERROR(VLOOKUP(C60,Novice!$G$93:$I$134,3,FALSE),0)</f>
        <v>0</v>
      </c>
      <c r="H60" s="88">
        <f>IFERROR(VLOOKUP(C60,Novice!$K$93:$M$134,3,FALSE),0)</f>
        <v>0</v>
      </c>
      <c r="I60" s="88">
        <f>IFERROR(VLOOKUP(C60,Novice!$O$93:$Q$134,3,FALSE),0)</f>
        <v>0</v>
      </c>
      <c r="J60" s="142">
        <f>IFERROR(VLOOKUP(C60,Novice!$S$93:$U$134,3,FALSE),0)</f>
        <v>0</v>
      </c>
      <c r="K60" s="142">
        <f>IFERROR(VLOOKUP(C60,Novice!$W$93:$Y$134,3,FALSE),0)</f>
        <v>0</v>
      </c>
    </row>
    <row r="61" spans="1:11" ht="15" customHeight="1">
      <c r="A61" s="96" t="s">
        <v>1227</v>
      </c>
      <c r="B61" s="172">
        <f>Novice!B39</f>
        <v>0</v>
      </c>
      <c r="C61" s="96">
        <f>Novice!C39</f>
        <v>0</v>
      </c>
      <c r="D61" s="96">
        <f t="shared" si="2"/>
        <v>0</v>
      </c>
      <c r="E61" s="141">
        <f t="shared" si="3"/>
        <v>0</v>
      </c>
      <c r="F61" s="88">
        <f>IFERROR(VLOOKUP(C61,Novice!$C$93:$E$134,3,FALSE),0)</f>
        <v>0</v>
      </c>
      <c r="G61" s="88">
        <f>IFERROR(VLOOKUP(C61,Novice!$G$93:$I$134,3,FALSE),0)</f>
        <v>0</v>
      </c>
      <c r="H61" s="88">
        <f>IFERROR(VLOOKUP(C61,Novice!$K$93:$M$134,3,FALSE),0)</f>
        <v>0</v>
      </c>
      <c r="I61" s="88">
        <f>IFERROR(VLOOKUP(C61,Novice!$O$93:$Q$134,3,FALSE),0)</f>
        <v>0</v>
      </c>
      <c r="J61" s="142">
        <f>IFERROR(VLOOKUP(C61,Novice!$S$93:$U$134,3,FALSE),0)</f>
        <v>0</v>
      </c>
      <c r="K61" s="142">
        <f>IFERROR(VLOOKUP(C61,Novice!$W$93:$Y$134,3,FALSE),0)</f>
        <v>0</v>
      </c>
    </row>
    <row r="62" spans="1:11" ht="15" customHeight="1">
      <c r="A62" s="96" t="s">
        <v>1228</v>
      </c>
      <c r="B62" s="172">
        <f>Rookies!B27</f>
        <v>0</v>
      </c>
      <c r="C62" s="96">
        <f>Rookies!C27</f>
        <v>0</v>
      </c>
      <c r="D62" s="96">
        <f t="shared" si="2"/>
        <v>0</v>
      </c>
      <c r="E62" s="141">
        <f t="shared" si="3"/>
        <v>0</v>
      </c>
      <c r="F62" s="88">
        <f>IFERROR(VLOOKUP(C62,Rookies!$C$93:$E$134,3,FALSE),0)</f>
        <v>0</v>
      </c>
      <c r="G62" s="88">
        <f>IFERROR(VLOOKUP(C62,Rookies!$G$93:$I$134,3,FALSE),0)</f>
        <v>0</v>
      </c>
      <c r="H62" s="88">
        <f>IFERROR(VLOOKUP(C62,Rookies!$K$93:$M$134,3,FALSE),0)</f>
        <v>0</v>
      </c>
      <c r="I62" s="88">
        <f>IFERROR(VLOOKUP(C62,Rookies!$O$93:$Q$134,3,FALSE),0)</f>
        <v>0</v>
      </c>
      <c r="J62" s="142">
        <f>IFERROR(VLOOKUP(C62,Rookies!$S$93:$U$134,3,FALSE),0)</f>
        <v>0</v>
      </c>
      <c r="K62" s="142">
        <f>IFERROR(VLOOKUP(C62,Rookies!$W$93:$Y$134,3,FALSE),0)</f>
        <v>0</v>
      </c>
    </row>
    <row r="63" spans="1:11" ht="15" customHeight="1">
      <c r="A63" s="96" t="s">
        <v>1229</v>
      </c>
      <c r="B63" s="172">
        <f>Rookies!B28</f>
        <v>0</v>
      </c>
      <c r="C63" s="96">
        <f>Rookies!C28</f>
        <v>0</v>
      </c>
      <c r="D63" s="96">
        <f t="shared" si="2"/>
        <v>0</v>
      </c>
      <c r="E63" s="141">
        <f t="shared" si="3"/>
        <v>0</v>
      </c>
      <c r="F63" s="88">
        <f>IFERROR(VLOOKUP(C63,Rookies!$C$93:$E$134,3,FALSE),0)</f>
        <v>0</v>
      </c>
      <c r="G63" s="88">
        <f>IFERROR(VLOOKUP(C63,Rookies!$G$93:$I$134,3,FALSE),0)</f>
        <v>0</v>
      </c>
      <c r="H63" s="88">
        <f>IFERROR(VLOOKUP(C63,Rookies!$K$93:$M$134,3,FALSE),0)</f>
        <v>0</v>
      </c>
      <c r="I63" s="88">
        <f>IFERROR(VLOOKUP(C63,Rookies!$O$93:$Q$134,3,FALSE),0)</f>
        <v>0</v>
      </c>
      <c r="J63" s="142">
        <f>IFERROR(VLOOKUP(C63,Rookies!$S$93:$U$134,3,FALSE),0)</f>
        <v>0</v>
      </c>
      <c r="K63" s="142">
        <f>IFERROR(VLOOKUP(C63,Rookies!$W$93:$Y$134,3,FALSE),0)</f>
        <v>0</v>
      </c>
    </row>
    <row r="64" spans="1:11" ht="15" customHeight="1">
      <c r="A64" s="96" t="s">
        <v>1230</v>
      </c>
      <c r="B64" s="172">
        <f>Rookies!B29</f>
        <v>0</v>
      </c>
      <c r="C64" s="96">
        <f>Rookies!C29</f>
        <v>0</v>
      </c>
      <c r="D64" s="96">
        <f t="shared" si="2"/>
        <v>0</v>
      </c>
      <c r="E64" s="141">
        <f t="shared" si="3"/>
        <v>0</v>
      </c>
      <c r="F64" s="88">
        <f>IFERROR(VLOOKUP(C64,Rookies!$C$93:$E$134,3,FALSE),0)</f>
        <v>0</v>
      </c>
      <c r="G64" s="88">
        <f>IFERROR(VLOOKUP(C64,Rookies!$G$93:$I$134,3,FALSE),0)</f>
        <v>0</v>
      </c>
      <c r="H64" s="88">
        <f>IFERROR(VLOOKUP(C64,Rookies!$K$93:$M$134,3,FALSE),0)</f>
        <v>0</v>
      </c>
      <c r="I64" s="88">
        <f>IFERROR(VLOOKUP(C64,Rookies!$O$93:$Q$134,3,FALSE),0)</f>
        <v>0</v>
      </c>
      <c r="J64" s="142">
        <f>IFERROR(VLOOKUP(C64,Rookies!$S$93:$U$134,3,FALSE),0)</f>
        <v>0</v>
      </c>
      <c r="K64" s="142">
        <f>IFERROR(VLOOKUP(C64,Rookies!$W$93:$Y$134,3,FALSE),0)</f>
        <v>0</v>
      </c>
    </row>
    <row r="65" spans="1:11" ht="15" customHeight="1">
      <c r="A65" s="96" t="s">
        <v>1231</v>
      </c>
      <c r="B65" s="172">
        <f>Rookies!B30</f>
        <v>0</v>
      </c>
      <c r="C65" s="96">
        <f>Rookies!C30</f>
        <v>0</v>
      </c>
      <c r="D65" s="96">
        <f t="shared" si="2"/>
        <v>0</v>
      </c>
      <c r="E65" s="141">
        <f t="shared" si="3"/>
        <v>0</v>
      </c>
      <c r="F65" s="88">
        <f>IFERROR(VLOOKUP(C65,Rookies!$C$93:$E$134,3,FALSE),0)</f>
        <v>0</v>
      </c>
      <c r="G65" s="88">
        <f>IFERROR(VLOOKUP(C65,Rookies!$G$93:$I$134,3,FALSE),0)</f>
        <v>0</v>
      </c>
      <c r="H65" s="88">
        <f>IFERROR(VLOOKUP(C65,Rookies!$K$93:$M$134,3,FALSE),0)</f>
        <v>0</v>
      </c>
      <c r="I65" s="88">
        <f>IFERROR(VLOOKUP(C65,Rookies!$O$93:$Q$134,3,FALSE),0)</f>
        <v>0</v>
      </c>
      <c r="J65" s="142">
        <f>IFERROR(VLOOKUP(C65,Rookies!$S$93:$U$134,3,FALSE),0)</f>
        <v>0</v>
      </c>
      <c r="K65" s="142">
        <f>IFERROR(VLOOKUP(C65,Rookies!$W$93:$Y$134,3,FALSE),0)</f>
        <v>0</v>
      </c>
    </row>
    <row r="66" spans="1:11" ht="15" customHeight="1">
      <c r="A66" s="96" t="s">
        <v>1232</v>
      </c>
      <c r="B66" s="172">
        <f>Rookies!B31</f>
        <v>0</v>
      </c>
      <c r="C66" s="96">
        <f>Rookies!C31</f>
        <v>0</v>
      </c>
      <c r="D66" s="96">
        <f t="shared" si="2"/>
        <v>0</v>
      </c>
      <c r="E66" s="141">
        <f t="shared" si="3"/>
        <v>0</v>
      </c>
      <c r="F66" s="88">
        <f>IFERROR(VLOOKUP(C66,Rookies!$C$93:$E$134,3,FALSE),0)</f>
        <v>0</v>
      </c>
      <c r="G66" s="88">
        <f>IFERROR(VLOOKUP(C66,Rookies!$G$93:$I$134,3,FALSE),0)</f>
        <v>0</v>
      </c>
      <c r="H66" s="88">
        <f>IFERROR(VLOOKUP(C66,Rookies!$K$93:$M$134,3,FALSE),0)</f>
        <v>0</v>
      </c>
      <c r="I66" s="88">
        <f>IFERROR(VLOOKUP(C66,Rookies!$O$93:$Q$134,3,FALSE),0)</f>
        <v>0</v>
      </c>
      <c r="J66" s="142">
        <f>IFERROR(VLOOKUP(C66,Rookies!$S$93:$U$134,3,FALSE),0)</f>
        <v>0</v>
      </c>
      <c r="K66" s="142">
        <f>IFERROR(VLOOKUP(C66,Rookies!$W$93:$Y$134,3,FALSE),0)</f>
        <v>0</v>
      </c>
    </row>
    <row r="67" spans="1:11" ht="15" customHeight="1">
      <c r="A67" s="96" t="s">
        <v>1233</v>
      </c>
      <c r="B67" s="172">
        <f>Rookies!B32</f>
        <v>0</v>
      </c>
      <c r="C67" s="96">
        <f>Rookies!C32</f>
        <v>0</v>
      </c>
      <c r="D67" s="96">
        <f t="shared" si="2"/>
        <v>0</v>
      </c>
      <c r="E67" s="141">
        <f t="shared" si="3"/>
        <v>0</v>
      </c>
      <c r="F67" s="88">
        <f>IFERROR(VLOOKUP(C67,Rookies!$C$93:$E$134,3,FALSE),0)</f>
        <v>0</v>
      </c>
      <c r="G67" s="88">
        <f>IFERROR(VLOOKUP(C67,Rookies!$G$93:$I$134,3,FALSE),0)</f>
        <v>0</v>
      </c>
      <c r="H67" s="88">
        <f>IFERROR(VLOOKUP(C67,Rookies!$K$93:$M$134,3,FALSE),0)</f>
        <v>0</v>
      </c>
      <c r="I67" s="88">
        <f>IFERROR(VLOOKUP(C67,Rookies!$O$93:$Q$134,3,FALSE),0)</f>
        <v>0</v>
      </c>
      <c r="J67" s="142">
        <f>IFERROR(VLOOKUP(C67,Rookies!$S$93:$U$134,3,FALSE),0)</f>
        <v>0</v>
      </c>
      <c r="K67" s="142">
        <f>IFERROR(VLOOKUP(C67,Rookies!$W$93:$Y$134,3,FALSE),0)</f>
        <v>0</v>
      </c>
    </row>
    <row r="68" spans="1:11" ht="15" customHeight="1">
      <c r="A68" s="96" t="s">
        <v>1234</v>
      </c>
      <c r="B68" s="172">
        <f>Rookies!B33</f>
        <v>0</v>
      </c>
      <c r="C68" s="96">
        <f>Rookies!C33</f>
        <v>0</v>
      </c>
      <c r="D68" s="96">
        <f t="shared" si="2"/>
        <v>0</v>
      </c>
      <c r="E68" s="141">
        <f t="shared" si="3"/>
        <v>0</v>
      </c>
      <c r="F68" s="88">
        <f>IFERROR(VLOOKUP(C68,Rookies!$C$93:$E$134,3,FALSE),0)</f>
        <v>0</v>
      </c>
      <c r="G68" s="88">
        <f>IFERROR(VLOOKUP(C68,Rookies!$G$93:$I$134,3,FALSE),0)</f>
        <v>0</v>
      </c>
      <c r="H68" s="88">
        <f>IFERROR(VLOOKUP(C68,Rookies!$K$93:$M$134,3,FALSE),0)</f>
        <v>0</v>
      </c>
      <c r="I68" s="88">
        <f>IFERROR(VLOOKUP(C68,Rookies!$O$93:$Q$134,3,FALSE),0)</f>
        <v>0</v>
      </c>
      <c r="J68" s="142">
        <f>IFERROR(VLOOKUP(C68,Rookies!$S$93:$U$134,3,FALSE),0)</f>
        <v>0</v>
      </c>
      <c r="K68" s="142">
        <f>IFERROR(VLOOKUP(C68,Rookies!$W$93:$Y$134,3,FALSE),0)</f>
        <v>0</v>
      </c>
    </row>
    <row r="69" spans="1:11" ht="15" customHeight="1">
      <c r="A69" s="96" t="s">
        <v>1235</v>
      </c>
      <c r="B69" s="172">
        <f>Rookies!B34</f>
        <v>0</v>
      </c>
      <c r="C69" s="96">
        <f>Rookies!C34</f>
        <v>0</v>
      </c>
      <c r="D69" s="96">
        <f t="shared" si="2"/>
        <v>0</v>
      </c>
      <c r="E69" s="141">
        <f t="shared" si="3"/>
        <v>0</v>
      </c>
      <c r="F69" s="88">
        <f>IFERROR(VLOOKUP(C69,Rookies!$C$93:$E$134,3,FALSE),0)</f>
        <v>0</v>
      </c>
      <c r="G69" s="88">
        <f>IFERROR(VLOOKUP(C69,Rookies!$G$93:$I$134,3,FALSE),0)</f>
        <v>0</v>
      </c>
      <c r="H69" s="88">
        <f>IFERROR(VLOOKUP(C69,Rookies!$K$93:$M$134,3,FALSE),0)</f>
        <v>0</v>
      </c>
      <c r="I69" s="88">
        <f>IFERROR(VLOOKUP(C69,Rookies!$O$93:$Q$134,3,FALSE),0)</f>
        <v>0</v>
      </c>
      <c r="J69" s="142">
        <f>IFERROR(VLOOKUP(C69,Rookies!$S$93:$U$134,3,FALSE),0)</f>
        <v>0</v>
      </c>
      <c r="K69" s="142">
        <f>IFERROR(VLOOKUP(C69,Rookies!$W$93:$Y$134,3,FALSE),0)</f>
        <v>0</v>
      </c>
    </row>
    <row r="70" spans="1:11" ht="15" customHeight="1">
      <c r="A70" s="96" t="s">
        <v>1236</v>
      </c>
      <c r="B70" s="172">
        <f>Rookies!B35</f>
        <v>0</v>
      </c>
      <c r="C70" s="96">
        <f>Rookies!C35</f>
        <v>0</v>
      </c>
      <c r="D70" s="96">
        <f t="shared" ref="D70:D85" si="4">SUM(F70:K70)</f>
        <v>0</v>
      </c>
      <c r="E70" s="141">
        <f t="shared" ref="E70:E85" si="5">SUM(F70:K70)-MIN(F70:K70)</f>
        <v>0</v>
      </c>
      <c r="F70" s="88">
        <f>IFERROR(VLOOKUP(C70,Rookies!$C$93:$E$134,3,FALSE),0)</f>
        <v>0</v>
      </c>
      <c r="G70" s="88">
        <f>IFERROR(VLOOKUP(C70,Rookies!$G$93:$I$134,3,FALSE),0)</f>
        <v>0</v>
      </c>
      <c r="H70" s="88">
        <f>IFERROR(VLOOKUP(C70,Rookies!$K$93:$M$134,3,FALSE),0)</f>
        <v>0</v>
      </c>
      <c r="I70" s="88">
        <f>IFERROR(VLOOKUP(C70,Rookies!$O$93:$Q$134,3,FALSE),0)</f>
        <v>0</v>
      </c>
      <c r="J70" s="142">
        <f>IFERROR(VLOOKUP(C70,Rookies!$S$93:$U$134,3,FALSE),0)</f>
        <v>0</v>
      </c>
      <c r="K70" s="142">
        <f>IFERROR(VLOOKUP(C70,Rookies!$W$93:$Y$134,3,FALSE),0)</f>
        <v>0</v>
      </c>
    </row>
    <row r="71" spans="1:11" ht="15" customHeight="1">
      <c r="A71" s="96" t="s">
        <v>1237</v>
      </c>
      <c r="B71" s="172">
        <f>Rookies!B36</f>
        <v>0</v>
      </c>
      <c r="C71" s="96">
        <f>Rookies!C36</f>
        <v>0</v>
      </c>
      <c r="D71" s="96">
        <f t="shared" si="4"/>
        <v>0</v>
      </c>
      <c r="E71" s="141">
        <f t="shared" si="5"/>
        <v>0</v>
      </c>
      <c r="F71" s="88">
        <f>IFERROR(VLOOKUP(C71,Rookies!$C$93:$E$134,3,FALSE),0)</f>
        <v>0</v>
      </c>
      <c r="G71" s="88">
        <f>IFERROR(VLOOKUP(C71,Rookies!$G$93:$I$134,3,FALSE),0)</f>
        <v>0</v>
      </c>
      <c r="H71" s="88">
        <f>IFERROR(VLOOKUP(C71,Rookies!$K$93:$M$134,3,FALSE),0)</f>
        <v>0</v>
      </c>
      <c r="I71" s="88">
        <f>IFERROR(VLOOKUP(C71,Rookies!$O$93:$Q$134,3,FALSE),0)</f>
        <v>0</v>
      </c>
      <c r="J71" s="142">
        <f>IFERROR(VLOOKUP(C71,Rookies!$S$93:$U$134,3,FALSE),0)</f>
        <v>0</v>
      </c>
      <c r="K71" s="142">
        <f>IFERROR(VLOOKUP(C71,Rookies!$W$93:$Y$134,3,FALSE),0)</f>
        <v>0</v>
      </c>
    </row>
    <row r="72" spans="1:11" ht="15" customHeight="1">
      <c r="A72" s="96" t="s">
        <v>1238</v>
      </c>
      <c r="B72" s="172">
        <f>Rookies!B37</f>
        <v>0</v>
      </c>
      <c r="C72" s="96">
        <f>Rookies!C37</f>
        <v>0</v>
      </c>
      <c r="D72" s="96">
        <f t="shared" si="4"/>
        <v>0</v>
      </c>
      <c r="E72" s="141">
        <f t="shared" si="5"/>
        <v>0</v>
      </c>
      <c r="F72" s="88">
        <f>IFERROR(VLOOKUP(C72,Rookies!$C$93:$E$134,3,FALSE),0)</f>
        <v>0</v>
      </c>
      <c r="G72" s="88">
        <f>IFERROR(VLOOKUP(C72,Rookies!$G$93:$I$134,3,FALSE),0)</f>
        <v>0</v>
      </c>
      <c r="H72" s="88">
        <f>IFERROR(VLOOKUP(C72,Rookies!$K$93:$M$134,3,FALSE),0)</f>
        <v>0</v>
      </c>
      <c r="I72" s="88">
        <f>IFERROR(VLOOKUP(C72,Rookies!$O$93:$Q$134,3,FALSE),0)</f>
        <v>0</v>
      </c>
      <c r="J72" s="142">
        <f>IFERROR(VLOOKUP(C72,Rookies!$S$93:$U$134,3,FALSE),0)</f>
        <v>0</v>
      </c>
      <c r="K72" s="142">
        <f>IFERROR(VLOOKUP(C72,Rookies!$W$93:$Y$134,3,FALSE),0)</f>
        <v>0</v>
      </c>
    </row>
    <row r="73" spans="1:11" ht="15" customHeight="1">
      <c r="A73" s="96" t="s">
        <v>1239</v>
      </c>
      <c r="B73" s="172">
        <f>Rookies!B38</f>
        <v>0</v>
      </c>
      <c r="C73" s="96">
        <f>Rookies!C38</f>
        <v>0</v>
      </c>
      <c r="D73" s="96">
        <f t="shared" si="4"/>
        <v>0</v>
      </c>
      <c r="E73" s="141">
        <f t="shared" si="5"/>
        <v>0</v>
      </c>
      <c r="F73" s="88">
        <f>IFERROR(VLOOKUP(C73,Rookies!$C$93:$E$134,3,FALSE),0)</f>
        <v>0</v>
      </c>
      <c r="G73" s="88">
        <f>IFERROR(VLOOKUP(C73,Rookies!$G$93:$I$134,3,FALSE),0)</f>
        <v>0</v>
      </c>
      <c r="H73" s="88">
        <f>IFERROR(VLOOKUP(C73,Rookies!$K$93:$M$134,3,FALSE),0)</f>
        <v>0</v>
      </c>
      <c r="I73" s="88">
        <f>IFERROR(VLOOKUP(C73,Rookies!$O$93:$Q$134,3,FALSE),0)</f>
        <v>0</v>
      </c>
      <c r="J73" s="142">
        <f>IFERROR(VLOOKUP(C73,Rookies!$S$93:$U$134,3,FALSE),0)</f>
        <v>0</v>
      </c>
      <c r="K73" s="142">
        <f>IFERROR(VLOOKUP(C73,Rookies!$W$93:$Y$134,3,FALSE),0)</f>
        <v>0</v>
      </c>
    </row>
    <row r="74" spans="1:11" ht="15" customHeight="1">
      <c r="A74" s="96" t="s">
        <v>1240</v>
      </c>
      <c r="B74" s="172">
        <f>Rookies!B39</f>
        <v>0</v>
      </c>
      <c r="C74" s="96">
        <f>Rookies!C39</f>
        <v>0</v>
      </c>
      <c r="D74" s="96">
        <f t="shared" si="4"/>
        <v>0</v>
      </c>
      <c r="E74" s="141">
        <f t="shared" si="5"/>
        <v>0</v>
      </c>
      <c r="F74" s="88">
        <f>IFERROR(VLOOKUP(C74,Rookies!$C$93:$E$134,3,FALSE),0)</f>
        <v>0</v>
      </c>
      <c r="G74" s="88">
        <f>IFERROR(VLOOKUP(C74,Rookies!$G$93:$I$134,3,FALSE),0)</f>
        <v>0</v>
      </c>
      <c r="H74" s="88">
        <f>IFERROR(VLOOKUP(C74,Rookies!$K$93:$M$134,3,FALSE),0)</f>
        <v>0</v>
      </c>
      <c r="I74" s="88">
        <f>IFERROR(VLOOKUP(C74,Rookies!$O$93:$Q$134,3,FALSE),0)</f>
        <v>0</v>
      </c>
      <c r="J74" s="142">
        <f>IFERROR(VLOOKUP(C74,Rookies!$S$93:$U$134,3,FALSE),0)</f>
        <v>0</v>
      </c>
      <c r="K74" s="142">
        <f>IFERROR(VLOOKUP(C74,Rookies!$W$93:$Y$134,3,FALSE),0)</f>
        <v>0</v>
      </c>
    </row>
    <row r="75" spans="1:11" ht="15" customHeight="1">
      <c r="A75" s="96" t="s">
        <v>1241</v>
      </c>
      <c r="B75" s="172">
        <f>Rookies!B40</f>
        <v>0</v>
      </c>
      <c r="C75" s="96">
        <f>Rookies!C40</f>
        <v>0</v>
      </c>
      <c r="D75" s="96">
        <f t="shared" si="4"/>
        <v>0</v>
      </c>
      <c r="E75" s="141">
        <f t="shared" si="5"/>
        <v>0</v>
      </c>
      <c r="F75" s="88">
        <f>IFERROR(VLOOKUP(C75,Rookies!$C$93:$E$134,3,FALSE),0)</f>
        <v>0</v>
      </c>
      <c r="G75" s="88">
        <f>IFERROR(VLOOKUP(C75,Rookies!$G$93:$I$134,3,FALSE),0)</f>
        <v>0</v>
      </c>
      <c r="H75" s="88">
        <f>IFERROR(VLOOKUP(C75,Rookies!$K$93:$M$134,3,FALSE),0)</f>
        <v>0</v>
      </c>
      <c r="I75" s="88">
        <f>IFERROR(VLOOKUP(C75,Rookies!$O$93:$Q$134,3,FALSE),0)</f>
        <v>0</v>
      </c>
      <c r="J75" s="142">
        <f>IFERROR(VLOOKUP(C75,Rookies!$S$93:$U$134,3,FALSE),0)</f>
        <v>0</v>
      </c>
      <c r="K75" s="142">
        <f>IFERROR(VLOOKUP(C75,Rookies!$W$93:$Y$134,3,FALSE),0)</f>
        <v>0</v>
      </c>
    </row>
    <row r="76" spans="1:11" ht="15" customHeight="1">
      <c r="A76" s="96" t="s">
        <v>1242</v>
      </c>
      <c r="B76" s="172">
        <f>Rookies!B41</f>
        <v>0</v>
      </c>
      <c r="C76" s="96">
        <f>Rookies!C41</f>
        <v>0</v>
      </c>
      <c r="D76" s="96">
        <f t="shared" si="4"/>
        <v>0</v>
      </c>
      <c r="E76" s="141">
        <f t="shared" si="5"/>
        <v>0</v>
      </c>
      <c r="F76" s="88">
        <f>IFERROR(VLOOKUP(C76,Rookies!$C$93:$E$134,3,FALSE),0)</f>
        <v>0</v>
      </c>
      <c r="G76" s="88">
        <f>IFERROR(VLOOKUP(C76,Rookies!$G$93:$I$134,3,FALSE),0)</f>
        <v>0</v>
      </c>
      <c r="H76" s="88">
        <f>IFERROR(VLOOKUP(C76,Rookies!$K$93:$M$134,3,FALSE),0)</f>
        <v>0</v>
      </c>
      <c r="I76" s="88">
        <f>IFERROR(VLOOKUP(C76,Rookies!$O$93:$Q$134,3,FALSE),0)</f>
        <v>0</v>
      </c>
      <c r="J76" s="142">
        <f>IFERROR(VLOOKUP(C76,Rookies!$S$93:$U$134,3,FALSE),0)</f>
        <v>0</v>
      </c>
      <c r="K76" s="142">
        <f>IFERROR(VLOOKUP(C76,Rookies!$W$93:$Y$134,3,FALSE),0)</f>
        <v>0</v>
      </c>
    </row>
    <row r="77" spans="1:11" ht="15" customHeight="1">
      <c r="A77" s="96" t="s">
        <v>1243</v>
      </c>
      <c r="B77" s="172">
        <f>Rookies!B42</f>
        <v>0</v>
      </c>
      <c r="C77" s="96">
        <f>Rookies!C42</f>
        <v>0</v>
      </c>
      <c r="D77" s="96">
        <f t="shared" si="4"/>
        <v>0</v>
      </c>
      <c r="E77" s="141">
        <f t="shared" si="5"/>
        <v>0</v>
      </c>
      <c r="F77" s="88">
        <f>IFERROR(VLOOKUP(C77,Rookies!$C$93:$E$134,3,FALSE),0)</f>
        <v>0</v>
      </c>
      <c r="G77" s="88">
        <f>IFERROR(VLOOKUP(C77,Rookies!$G$93:$I$134,3,FALSE),0)</f>
        <v>0</v>
      </c>
      <c r="H77" s="88">
        <f>IFERROR(VLOOKUP(C77,Rookies!$K$93:$M$134,3,FALSE),0)</f>
        <v>0</v>
      </c>
      <c r="I77" s="88">
        <f>IFERROR(VLOOKUP(C77,Rookies!$O$93:$Q$134,3,FALSE),0)</f>
        <v>0</v>
      </c>
      <c r="J77" s="142">
        <f>IFERROR(VLOOKUP(C77,Rookies!$S$93:$U$134,3,FALSE),0)</f>
        <v>0</v>
      </c>
      <c r="K77" s="142">
        <f>IFERROR(VLOOKUP(C77,Rookies!$W$93:$Y$134,3,FALSE),0)</f>
        <v>0</v>
      </c>
    </row>
    <row r="78" spans="1:11" ht="15" customHeight="1">
      <c r="A78" s="96" t="s">
        <v>1244</v>
      </c>
      <c r="B78" s="172">
        <f>Rookies!B43</f>
        <v>0</v>
      </c>
      <c r="C78" s="96">
        <f>Rookies!C43</f>
        <v>0</v>
      </c>
      <c r="D78" s="96">
        <f t="shared" si="4"/>
        <v>0</v>
      </c>
      <c r="E78" s="141">
        <f t="shared" si="5"/>
        <v>0</v>
      </c>
      <c r="F78" s="88">
        <f>IFERROR(VLOOKUP(C78,Rookies!$C$93:$E$134,3,FALSE),0)</f>
        <v>0</v>
      </c>
      <c r="G78" s="88">
        <f>IFERROR(VLOOKUP(C78,Rookies!$G$93:$I$134,3,FALSE),0)</f>
        <v>0</v>
      </c>
      <c r="H78" s="88">
        <f>IFERROR(VLOOKUP(C78,Rookies!$K$93:$M$134,3,FALSE),0)</f>
        <v>0</v>
      </c>
      <c r="I78" s="88">
        <f>IFERROR(VLOOKUP(C78,Rookies!$O$93:$Q$134,3,FALSE),0)</f>
        <v>0</v>
      </c>
      <c r="J78" s="142">
        <f>IFERROR(VLOOKUP(C78,Rookies!$S$93:$U$134,3,FALSE),0)</f>
        <v>0</v>
      </c>
      <c r="K78" s="142">
        <f>IFERROR(VLOOKUP(C78,Rookies!$W$93:$Y$134,3,FALSE),0)</f>
        <v>0</v>
      </c>
    </row>
    <row r="79" spans="1:11" ht="15" customHeight="1">
      <c r="A79" s="96" t="s">
        <v>1245</v>
      </c>
      <c r="B79" s="172">
        <f>Rookies!B44</f>
        <v>0</v>
      </c>
      <c r="C79" s="96">
        <f>Rookies!C44</f>
        <v>0</v>
      </c>
      <c r="D79" s="96">
        <f t="shared" si="4"/>
        <v>0</v>
      </c>
      <c r="E79" s="141">
        <f t="shared" si="5"/>
        <v>0</v>
      </c>
      <c r="F79" s="88">
        <f>IFERROR(VLOOKUP(C79,Rookies!$C$93:$E$134,3,FALSE),0)</f>
        <v>0</v>
      </c>
      <c r="G79" s="88">
        <f>IFERROR(VLOOKUP(C79,Rookies!$G$93:$I$134,3,FALSE),0)</f>
        <v>0</v>
      </c>
      <c r="H79" s="88">
        <f>IFERROR(VLOOKUP(C79,Rookies!$K$93:$M$134,3,FALSE),0)</f>
        <v>0</v>
      </c>
      <c r="I79" s="88">
        <f>IFERROR(VLOOKUP(C79,Rookies!$O$93:$Q$134,3,FALSE),0)</f>
        <v>0</v>
      </c>
      <c r="J79" s="142">
        <f>IFERROR(VLOOKUP(C79,Rookies!$S$93:$U$134,3,FALSE),0)</f>
        <v>0</v>
      </c>
      <c r="K79" s="142">
        <f>IFERROR(VLOOKUP(C79,Rookies!$W$93:$Y$134,3,FALSE),0)</f>
        <v>0</v>
      </c>
    </row>
    <row r="80" spans="1:11" ht="15" customHeight="1">
      <c r="A80" s="96" t="s">
        <v>1246</v>
      </c>
      <c r="B80" s="172">
        <f>Rookies!B45</f>
        <v>0</v>
      </c>
      <c r="C80" s="96">
        <f>Rookies!C45</f>
        <v>0</v>
      </c>
      <c r="D80" s="96">
        <f t="shared" si="4"/>
        <v>0</v>
      </c>
      <c r="E80" s="141">
        <f t="shared" si="5"/>
        <v>0</v>
      </c>
      <c r="F80" s="88">
        <f>IFERROR(VLOOKUP(C80,Rookies!$C$93:$E$134,3,FALSE),0)</f>
        <v>0</v>
      </c>
      <c r="G80" s="88">
        <f>IFERROR(VLOOKUP(C80,Rookies!$G$93:$I$134,3,FALSE),0)</f>
        <v>0</v>
      </c>
      <c r="H80" s="88">
        <f>IFERROR(VLOOKUP(C80,Rookies!$K$93:$M$134,3,FALSE),0)</f>
        <v>0</v>
      </c>
      <c r="I80" s="88">
        <f>IFERROR(VLOOKUP(C80,Rookies!$O$93:$Q$134,3,FALSE),0)</f>
        <v>0</v>
      </c>
      <c r="J80" s="142">
        <f>IFERROR(VLOOKUP(C80,Rookies!$S$93:$U$134,3,FALSE),0)</f>
        <v>0</v>
      </c>
      <c r="K80" s="142">
        <f>IFERROR(VLOOKUP(C80,Rookies!$W$93:$Y$134,3,FALSE),0)</f>
        <v>0</v>
      </c>
    </row>
    <row r="81" spans="1:11" ht="15" customHeight="1">
      <c r="A81" s="96" t="s">
        <v>1247</v>
      </c>
      <c r="B81" s="172">
        <f>Rookies!B46</f>
        <v>0</v>
      </c>
      <c r="C81" s="96">
        <f>Rookies!C46</f>
        <v>0</v>
      </c>
      <c r="D81" s="96">
        <f t="shared" si="4"/>
        <v>0</v>
      </c>
      <c r="E81" s="141">
        <f t="shared" si="5"/>
        <v>0</v>
      </c>
      <c r="F81" s="88">
        <f>IFERROR(VLOOKUP(C81,Rookies!$C$93:$E$134,3,FALSE),0)</f>
        <v>0</v>
      </c>
      <c r="G81" s="88">
        <f>IFERROR(VLOOKUP(C81,Rookies!$G$93:$I$134,3,FALSE),0)</f>
        <v>0</v>
      </c>
      <c r="H81" s="88">
        <f>IFERROR(VLOOKUP(C81,Rookies!$K$93:$M$134,3,FALSE),0)</f>
        <v>0</v>
      </c>
      <c r="I81" s="88">
        <f>IFERROR(VLOOKUP(C81,Rookies!$O$93:$Q$134,3,FALSE),0)</f>
        <v>0</v>
      </c>
      <c r="J81" s="142">
        <f>IFERROR(VLOOKUP(C81,Rookies!$S$93:$U$134,3,FALSE),0)</f>
        <v>0</v>
      </c>
      <c r="K81" s="142">
        <f>IFERROR(VLOOKUP(C81,Rookies!$W$93:$Y$134,3,FALSE),0)</f>
        <v>0</v>
      </c>
    </row>
    <row r="82" spans="1:11" ht="15" customHeight="1">
      <c r="A82" s="96" t="s">
        <v>1248</v>
      </c>
      <c r="B82" s="172">
        <f>Rookies!B47</f>
        <v>0</v>
      </c>
      <c r="C82" s="96">
        <f>Rookies!C47</f>
        <v>0</v>
      </c>
      <c r="D82" s="96">
        <f t="shared" si="4"/>
        <v>0</v>
      </c>
      <c r="E82" s="141">
        <f t="shared" si="5"/>
        <v>0</v>
      </c>
      <c r="F82" s="88">
        <f>IFERROR(VLOOKUP(C82,Rookies!$C$93:$E$134,3,FALSE),0)</f>
        <v>0</v>
      </c>
      <c r="G82" s="88">
        <f>IFERROR(VLOOKUP(C82,Rookies!$G$93:$I$134,3,FALSE),0)</f>
        <v>0</v>
      </c>
      <c r="H82" s="88">
        <f>IFERROR(VLOOKUP(C82,Rookies!$K$93:$M$134,3,FALSE),0)</f>
        <v>0</v>
      </c>
      <c r="I82" s="88">
        <f>IFERROR(VLOOKUP(C82,Rookies!$O$93:$Q$134,3,FALSE),0)</f>
        <v>0</v>
      </c>
      <c r="J82" s="142">
        <f>IFERROR(VLOOKUP(C82,Rookies!$S$93:$U$134,3,FALSE),0)</f>
        <v>0</v>
      </c>
      <c r="K82" s="142">
        <f>IFERROR(VLOOKUP(C82,Rookies!$W$93:$Y$134,3,FALSE),0)</f>
        <v>0</v>
      </c>
    </row>
    <row r="83" spans="1:11" ht="15" customHeight="1">
      <c r="A83" s="96" t="s">
        <v>1249</v>
      </c>
      <c r="B83" s="172">
        <f>Rookies!B48</f>
        <v>0</v>
      </c>
      <c r="C83" s="96">
        <f>Rookies!C48</f>
        <v>0</v>
      </c>
      <c r="D83" s="96">
        <f t="shared" si="4"/>
        <v>0</v>
      </c>
      <c r="E83" s="141">
        <f t="shared" si="5"/>
        <v>0</v>
      </c>
      <c r="F83" s="88">
        <f>IFERROR(VLOOKUP(C83,Rookies!$C$93:$E$134,3,FALSE),0)</f>
        <v>0</v>
      </c>
      <c r="G83" s="88">
        <f>IFERROR(VLOOKUP(C83,Rookies!$G$93:$I$134,3,FALSE),0)</f>
        <v>0</v>
      </c>
      <c r="H83" s="88">
        <f>IFERROR(VLOOKUP(C83,Rookies!$K$93:$M$134,3,FALSE),0)</f>
        <v>0</v>
      </c>
      <c r="I83" s="88">
        <f>IFERROR(VLOOKUP(C83,Rookies!$O$93:$Q$134,3,FALSE),0)</f>
        <v>0</v>
      </c>
      <c r="J83" s="142">
        <f>IFERROR(VLOOKUP(C83,Rookies!$S$93:$U$134,3,FALSE),0)</f>
        <v>0</v>
      </c>
      <c r="K83" s="142">
        <f>IFERROR(VLOOKUP(C83,Rookies!$W$93:$Y$134,3,FALSE),0)</f>
        <v>0</v>
      </c>
    </row>
    <row r="84" spans="1:11" ht="15" customHeight="1">
      <c r="A84" s="96" t="s">
        <v>1250</v>
      </c>
      <c r="B84" s="172">
        <f>Rookies!B49</f>
        <v>0</v>
      </c>
      <c r="C84" s="96">
        <f>Rookies!C49</f>
        <v>0</v>
      </c>
      <c r="D84" s="96">
        <f t="shared" si="4"/>
        <v>0</v>
      </c>
      <c r="E84" s="141">
        <f t="shared" si="5"/>
        <v>0</v>
      </c>
      <c r="F84" s="88">
        <f>IFERROR(VLOOKUP(C84,Rookies!$C$93:$E$134,3,FALSE),0)</f>
        <v>0</v>
      </c>
      <c r="G84" s="88">
        <f>IFERROR(VLOOKUP(C84,Rookies!$G$93:$I$134,3,FALSE),0)</f>
        <v>0</v>
      </c>
      <c r="H84" s="88">
        <f>IFERROR(VLOOKUP(C84,Rookies!$K$93:$M$134,3,FALSE),0)</f>
        <v>0</v>
      </c>
      <c r="I84" s="88">
        <f>IFERROR(VLOOKUP(C84,Rookies!$O$93:$Q$134,3,FALSE),0)</f>
        <v>0</v>
      </c>
      <c r="J84" s="142">
        <f>IFERROR(VLOOKUP(C84,Rookies!$S$93:$U$134,3,FALSE),0)</f>
        <v>0</v>
      </c>
      <c r="K84" s="142">
        <f>IFERROR(VLOOKUP(C84,Rookies!$W$93:$Y$134,3,FALSE),0)</f>
        <v>0</v>
      </c>
    </row>
    <row r="85" spans="1:11" ht="15" customHeight="1">
      <c r="A85" s="96" t="s">
        <v>1251</v>
      </c>
      <c r="B85" s="172">
        <f>Rookies!B50</f>
        <v>0</v>
      </c>
      <c r="C85" s="96">
        <f>Rookies!C50</f>
        <v>0</v>
      </c>
      <c r="D85" s="96">
        <f t="shared" si="4"/>
        <v>0</v>
      </c>
      <c r="E85" s="141">
        <f t="shared" si="5"/>
        <v>0</v>
      </c>
      <c r="F85" s="88">
        <f>IFERROR(VLOOKUP(C85,Rookies!$C$93:$E$134,3,FALSE),0)</f>
        <v>0</v>
      </c>
      <c r="G85" s="88">
        <f>IFERROR(VLOOKUP(C85,Rookies!$G$93:$I$134,3,FALSE),0)</f>
        <v>0</v>
      </c>
      <c r="H85" s="88">
        <f>IFERROR(VLOOKUP(C85,Rookies!$K$93:$M$134,3,FALSE),0)</f>
        <v>0</v>
      </c>
      <c r="I85" s="88">
        <f>IFERROR(VLOOKUP(C85,Rookies!$O$93:$Q$134,3,FALSE),0)</f>
        <v>0</v>
      </c>
      <c r="J85" s="142">
        <f>IFERROR(VLOOKUP(C85,Rookies!$S$93:$U$134,3,FALSE),0)</f>
        <v>0</v>
      </c>
      <c r="K85" s="142">
        <f>IFERROR(VLOOKUP(C85,Rookies!$W$93:$Y$134,3,FALSE),0)</f>
        <v>0</v>
      </c>
    </row>
  </sheetData>
  <autoFilter ref="A5:K85"/>
  <mergeCells count="2">
    <mergeCell ref="F2:G2"/>
    <mergeCell ref="B2:D2"/>
  </mergeCells>
  <phoneticPr fontId="2" type="noConversion"/>
  <pageMargins left="0.17" right="0.16" top="0.23" bottom="0.19" header="0.17" footer="0.16"/>
  <pageSetup scale="55"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211">
    <tabColor theme="5" tint="-0.249977111117893"/>
    <pageSetUpPr fitToPage="1"/>
  </sheetPr>
  <dimension ref="A1:AE136"/>
  <sheetViews>
    <sheetView workbookViewId="0">
      <selection activeCell="A6" sqref="A6"/>
    </sheetView>
  </sheetViews>
  <sheetFormatPr defaultColWidth="8.85546875" defaultRowHeight="12.75"/>
  <cols>
    <col min="1" max="1" width="19.5703125" style="218" bestFit="1" customWidth="1"/>
    <col min="2" max="2" width="15.42578125" style="99" bestFit="1" customWidth="1"/>
    <col min="3" max="3" width="23.42578125" style="99" customWidth="1"/>
    <col min="4" max="4" width="19.42578125" style="99" bestFit="1" customWidth="1"/>
    <col min="5" max="5" width="24.7109375" style="108" bestFit="1" customWidth="1"/>
    <col min="6" max="13" width="19.140625" style="108" customWidth="1"/>
    <col min="14" max="14" width="6.28515625" style="108" bestFit="1" customWidth="1"/>
    <col min="15" max="15" width="15.140625" style="108" customWidth="1"/>
    <col min="16" max="16" width="11.5703125" style="99" bestFit="1" customWidth="1"/>
    <col min="17" max="17" width="18.85546875" style="99" bestFit="1" customWidth="1"/>
    <col min="18" max="18" width="6.28515625" style="99" bestFit="1" customWidth="1"/>
    <col min="19" max="19" width="16.140625" style="99" customWidth="1"/>
    <col min="20" max="20" width="11.5703125" style="99" bestFit="1" customWidth="1"/>
    <col min="21" max="21" width="18.85546875" style="99" bestFit="1" customWidth="1"/>
    <col min="22" max="22" width="6.28515625" style="99" bestFit="1" customWidth="1"/>
    <col min="23" max="23" width="19" style="99" customWidth="1"/>
    <col min="24" max="24" width="11.5703125" style="99" bestFit="1" customWidth="1"/>
    <col min="25" max="25" width="18.85546875" style="99" bestFit="1" customWidth="1"/>
    <col min="26" max="35" width="12.5703125" style="99" customWidth="1"/>
    <col min="36" max="16384" width="8.85546875" style="99"/>
  </cols>
  <sheetData>
    <row r="1" spans="1:31" ht="15" customHeight="1"/>
    <row r="2" spans="1:31" ht="19.5">
      <c r="A2" s="223" t="s">
        <v>6</v>
      </c>
      <c r="B2" s="243" t="s">
        <v>77</v>
      </c>
      <c r="C2" s="243"/>
      <c r="E2" s="244"/>
      <c r="F2" s="244"/>
    </row>
    <row r="3" spans="1:31" ht="15" customHeight="1"/>
    <row r="4" spans="1:31" ht="15" customHeight="1">
      <c r="B4" s="10"/>
      <c r="C4" s="170"/>
      <c r="D4" s="170"/>
    </row>
    <row r="5" spans="1:31" s="104" customFormat="1" ht="15" customHeight="1">
      <c r="A5" s="107" t="s">
        <v>1252</v>
      </c>
      <c r="B5" s="107" t="s">
        <v>9</v>
      </c>
      <c r="C5" s="107" t="s">
        <v>8</v>
      </c>
      <c r="D5" s="107" t="s">
        <v>5</v>
      </c>
      <c r="E5" s="107" t="s">
        <v>10</v>
      </c>
      <c r="F5" s="151" t="s">
        <v>152</v>
      </c>
      <c r="G5" s="152" t="s">
        <v>153</v>
      </c>
      <c r="H5" s="167" t="s">
        <v>51</v>
      </c>
      <c r="I5" s="159" t="s">
        <v>154</v>
      </c>
      <c r="J5" s="155" t="s">
        <v>155</v>
      </c>
      <c r="K5" s="156" t="s">
        <v>156</v>
      </c>
      <c r="L5" s="99"/>
    </row>
    <row r="6" spans="1:31" s="104" customFormat="1" ht="15" customHeight="1">
      <c r="A6" s="141" t="s">
        <v>1174</v>
      </c>
      <c r="B6" s="51" t="s">
        <v>249</v>
      </c>
      <c r="C6" s="96" t="s">
        <v>101</v>
      </c>
      <c r="D6" s="133">
        <f t="shared" ref="D6:D30" si="0">SUM(F6:K6)</f>
        <v>164</v>
      </c>
      <c r="E6" s="157">
        <f>SUM(F6:K6)-MIN(F6:K6)</f>
        <v>143</v>
      </c>
      <c r="F6" s="213">
        <f t="shared" ref="F6:F30" si="1">IFERROR(VLOOKUP(C6,$C$93:$D$134,2,FALSE),0)</f>
        <v>23</v>
      </c>
      <c r="G6" s="213">
        <f t="shared" ref="G6:G30" si="2">IFERROR(VLOOKUP(C6,$G$93:$H$134,2,FALSE),0)</f>
        <v>25</v>
      </c>
      <c r="H6" s="213">
        <f t="shared" ref="H6:H30" si="3">IFERROR(VLOOKUP(C6,$K$93:$L$134,2,FALSE),0)</f>
        <v>21</v>
      </c>
      <c r="I6" s="213">
        <f t="shared" ref="I6:I30" si="4">IFERROR(VLOOKUP(C6,$O$93:$P$134,2,FALSE),0)</f>
        <v>37</v>
      </c>
      <c r="J6" s="213">
        <f t="shared" ref="J6:J30" si="5">IFERROR(VLOOKUP(C6,$S$93:$T$134,2,FALSE),0)</f>
        <v>30</v>
      </c>
      <c r="K6" s="213">
        <f t="shared" ref="K6:K30" si="6">IFERROR(VLOOKUP(C6,$W$93:$X$134,2,FALSE),0)</f>
        <v>28</v>
      </c>
      <c r="L6" s="99"/>
      <c r="M6" s="99"/>
      <c r="N6" s="99"/>
      <c r="O6" s="99"/>
      <c r="P6" s="99"/>
      <c r="Q6" s="99"/>
      <c r="R6" s="99"/>
      <c r="S6" s="99"/>
      <c r="T6" s="99"/>
      <c r="U6" s="99"/>
      <c r="V6" s="99"/>
      <c r="W6" s="99"/>
      <c r="X6" s="99"/>
      <c r="Y6" s="99"/>
      <c r="Z6" s="99"/>
      <c r="AA6" s="99"/>
      <c r="AB6" s="99"/>
      <c r="AC6" s="99"/>
      <c r="AD6" s="99"/>
      <c r="AE6" s="99"/>
    </row>
    <row r="7" spans="1:31" ht="15" customHeight="1">
      <c r="A7" s="141" t="s">
        <v>1175</v>
      </c>
      <c r="B7" s="51" t="s">
        <v>47</v>
      </c>
      <c r="C7" s="96" t="s">
        <v>179</v>
      </c>
      <c r="D7" s="133">
        <f t="shared" si="0"/>
        <v>110</v>
      </c>
      <c r="E7" s="157">
        <f t="shared" ref="E7:E70" si="7">SUM(F7:K7)-MIN(F7:K7)</f>
        <v>110</v>
      </c>
      <c r="F7" s="213">
        <f t="shared" si="1"/>
        <v>0</v>
      </c>
      <c r="G7" s="213">
        <f t="shared" si="2"/>
        <v>14</v>
      </c>
      <c r="H7" s="213">
        <f t="shared" si="3"/>
        <v>25</v>
      </c>
      <c r="I7" s="213">
        <f t="shared" si="4"/>
        <v>0</v>
      </c>
      <c r="J7" s="213">
        <f t="shared" si="5"/>
        <v>37</v>
      </c>
      <c r="K7" s="213">
        <f t="shared" si="6"/>
        <v>34</v>
      </c>
      <c r="L7" s="99"/>
      <c r="M7" s="99"/>
      <c r="N7" s="99"/>
      <c r="O7" s="99"/>
    </row>
    <row r="8" spans="1:31" ht="15" customHeight="1">
      <c r="A8" s="141" t="s">
        <v>1176</v>
      </c>
      <c r="B8" s="51" t="s">
        <v>47</v>
      </c>
      <c r="C8" s="96" t="s">
        <v>110</v>
      </c>
      <c r="D8" s="133">
        <f t="shared" si="0"/>
        <v>107</v>
      </c>
      <c r="E8" s="157">
        <f t="shared" si="7"/>
        <v>107</v>
      </c>
      <c r="F8" s="213">
        <f t="shared" si="1"/>
        <v>33</v>
      </c>
      <c r="G8" s="213">
        <f t="shared" si="2"/>
        <v>37</v>
      </c>
      <c r="H8" s="213">
        <f t="shared" si="3"/>
        <v>37</v>
      </c>
      <c r="I8" s="213">
        <f t="shared" si="4"/>
        <v>0</v>
      </c>
      <c r="J8" s="213">
        <f t="shared" si="5"/>
        <v>0</v>
      </c>
      <c r="K8" s="213">
        <f t="shared" si="6"/>
        <v>0</v>
      </c>
      <c r="L8" s="99"/>
      <c r="M8" s="99"/>
      <c r="N8" s="99"/>
      <c r="O8" s="99"/>
    </row>
    <row r="9" spans="1:31" ht="15" customHeight="1">
      <c r="A9" s="141" t="s">
        <v>1177</v>
      </c>
      <c r="B9" s="51" t="s">
        <v>249</v>
      </c>
      <c r="C9" s="96" t="s">
        <v>131</v>
      </c>
      <c r="D9" s="133">
        <f t="shared" si="0"/>
        <v>102</v>
      </c>
      <c r="E9" s="157">
        <f t="shared" si="7"/>
        <v>102</v>
      </c>
      <c r="F9" s="213">
        <f t="shared" si="1"/>
        <v>22</v>
      </c>
      <c r="G9" s="213">
        <f t="shared" si="2"/>
        <v>18</v>
      </c>
      <c r="H9" s="213">
        <f t="shared" si="3"/>
        <v>16</v>
      </c>
      <c r="I9" s="213">
        <f t="shared" si="4"/>
        <v>25</v>
      </c>
      <c r="J9" s="213">
        <f t="shared" si="5"/>
        <v>21</v>
      </c>
      <c r="K9" s="213">
        <f t="shared" si="6"/>
        <v>0</v>
      </c>
      <c r="L9" s="99"/>
      <c r="M9" s="99"/>
      <c r="N9" s="99"/>
      <c r="O9" s="99"/>
    </row>
    <row r="10" spans="1:31" s="104" customFormat="1" ht="15" customHeight="1">
      <c r="A10" s="141" t="s">
        <v>1178</v>
      </c>
      <c r="B10" s="51" t="s">
        <v>249</v>
      </c>
      <c r="C10" s="96" t="s">
        <v>102</v>
      </c>
      <c r="D10" s="133">
        <f t="shared" si="0"/>
        <v>95</v>
      </c>
      <c r="E10" s="157">
        <f t="shared" si="7"/>
        <v>95</v>
      </c>
      <c r="F10" s="213">
        <f t="shared" si="1"/>
        <v>14</v>
      </c>
      <c r="G10" s="213">
        <f t="shared" si="2"/>
        <v>21</v>
      </c>
      <c r="H10" s="213">
        <f t="shared" si="3"/>
        <v>17</v>
      </c>
      <c r="I10" s="213">
        <f t="shared" si="4"/>
        <v>18</v>
      </c>
      <c r="J10" s="213">
        <f t="shared" si="5"/>
        <v>25</v>
      </c>
      <c r="K10" s="213">
        <f t="shared" si="6"/>
        <v>0</v>
      </c>
      <c r="L10" s="99"/>
      <c r="M10" s="99"/>
      <c r="N10" s="99"/>
      <c r="O10" s="99"/>
      <c r="P10" s="99"/>
      <c r="Q10" s="99"/>
      <c r="R10" s="99"/>
      <c r="S10" s="99"/>
      <c r="T10" s="99"/>
      <c r="U10" s="99"/>
      <c r="V10" s="99"/>
      <c r="W10" s="99"/>
      <c r="X10" s="99"/>
      <c r="Y10" s="99"/>
      <c r="Z10" s="99"/>
      <c r="AA10" s="99"/>
      <c r="AB10" s="99"/>
      <c r="AC10" s="99"/>
      <c r="AD10" s="99"/>
      <c r="AE10" s="99"/>
    </row>
    <row r="11" spans="1:31" ht="15" customHeight="1">
      <c r="A11" s="141" t="s">
        <v>1179</v>
      </c>
      <c r="B11" s="51" t="s">
        <v>47</v>
      </c>
      <c r="C11" s="96" t="s">
        <v>87</v>
      </c>
      <c r="D11" s="133">
        <f t="shared" si="0"/>
        <v>59</v>
      </c>
      <c r="E11" s="157">
        <f t="shared" si="7"/>
        <v>59</v>
      </c>
      <c r="F11" s="213">
        <f t="shared" si="1"/>
        <v>29</v>
      </c>
      <c r="G11" s="213">
        <f t="shared" si="2"/>
        <v>0</v>
      </c>
      <c r="H11" s="213">
        <f t="shared" si="3"/>
        <v>30</v>
      </c>
      <c r="I11" s="213">
        <f t="shared" si="4"/>
        <v>0</v>
      </c>
      <c r="J11" s="213">
        <f t="shared" si="5"/>
        <v>0</v>
      </c>
      <c r="K11" s="213">
        <f t="shared" si="6"/>
        <v>0</v>
      </c>
      <c r="L11" s="99"/>
      <c r="M11" s="99"/>
      <c r="N11" s="99"/>
      <c r="O11" s="99"/>
    </row>
    <row r="12" spans="1:31" ht="15" customHeight="1">
      <c r="A12" s="141" t="s">
        <v>1180</v>
      </c>
      <c r="B12" s="51" t="s">
        <v>47</v>
      </c>
      <c r="C12" s="96" t="s">
        <v>923</v>
      </c>
      <c r="D12" s="133">
        <f t="shared" si="0"/>
        <v>53</v>
      </c>
      <c r="E12" s="157">
        <f t="shared" si="7"/>
        <v>53</v>
      </c>
      <c r="F12" s="213">
        <f t="shared" si="1"/>
        <v>0</v>
      </c>
      <c r="G12" s="213">
        <f t="shared" si="2"/>
        <v>0</v>
      </c>
      <c r="H12" s="213">
        <f t="shared" si="3"/>
        <v>18</v>
      </c>
      <c r="I12" s="213">
        <f t="shared" si="4"/>
        <v>21</v>
      </c>
      <c r="J12" s="213">
        <f t="shared" si="5"/>
        <v>14</v>
      </c>
      <c r="K12" s="213">
        <f t="shared" si="6"/>
        <v>0</v>
      </c>
      <c r="L12" s="99"/>
      <c r="M12" s="99"/>
      <c r="N12" s="99"/>
      <c r="O12" s="99"/>
    </row>
    <row r="13" spans="1:31" ht="15" customHeight="1">
      <c r="A13" s="141" t="s">
        <v>1181</v>
      </c>
      <c r="B13" s="51" t="s">
        <v>47</v>
      </c>
      <c r="C13" s="96" t="s">
        <v>1019</v>
      </c>
      <c r="D13" s="133">
        <f t="shared" si="0"/>
        <v>52</v>
      </c>
      <c r="E13" s="157">
        <f t="shared" si="7"/>
        <v>52</v>
      </c>
      <c r="F13" s="213">
        <f t="shared" si="1"/>
        <v>0</v>
      </c>
      <c r="G13" s="213">
        <f t="shared" si="2"/>
        <v>0</v>
      </c>
      <c r="H13" s="213">
        <f t="shared" si="3"/>
        <v>0</v>
      </c>
      <c r="I13" s="213">
        <f t="shared" si="4"/>
        <v>17</v>
      </c>
      <c r="J13" s="213">
        <f t="shared" si="5"/>
        <v>18</v>
      </c>
      <c r="K13" s="213">
        <f t="shared" si="6"/>
        <v>17</v>
      </c>
      <c r="L13" s="99"/>
      <c r="M13" s="99"/>
      <c r="N13" s="99"/>
      <c r="O13" s="99"/>
    </row>
    <row r="14" spans="1:31" ht="15" customHeight="1">
      <c r="A14" s="141" t="s">
        <v>1182</v>
      </c>
      <c r="B14" s="51" t="s">
        <v>47</v>
      </c>
      <c r="C14" s="96" t="s">
        <v>1162</v>
      </c>
      <c r="D14" s="133">
        <f t="shared" si="0"/>
        <v>38</v>
      </c>
      <c r="E14" s="157">
        <f t="shared" si="7"/>
        <v>38</v>
      </c>
      <c r="F14" s="213">
        <f t="shared" si="1"/>
        <v>0</v>
      </c>
      <c r="G14" s="213">
        <f t="shared" si="2"/>
        <v>0</v>
      </c>
      <c r="H14" s="213">
        <f t="shared" si="3"/>
        <v>0</v>
      </c>
      <c r="I14" s="213">
        <f t="shared" si="4"/>
        <v>0</v>
      </c>
      <c r="J14" s="213">
        <f t="shared" si="5"/>
        <v>0</v>
      </c>
      <c r="K14" s="213">
        <f t="shared" si="6"/>
        <v>38</v>
      </c>
      <c r="L14" s="99"/>
      <c r="M14" s="99"/>
      <c r="N14" s="99"/>
      <c r="O14" s="99"/>
    </row>
    <row r="15" spans="1:31" ht="15" customHeight="1">
      <c r="A15" s="141" t="s">
        <v>1183</v>
      </c>
      <c r="B15" s="51" t="s">
        <v>47</v>
      </c>
      <c r="C15" s="96" t="s">
        <v>1143</v>
      </c>
      <c r="D15" s="133">
        <f t="shared" si="0"/>
        <v>37</v>
      </c>
      <c r="E15" s="157">
        <f t="shared" si="7"/>
        <v>37</v>
      </c>
      <c r="F15" s="213">
        <f t="shared" si="1"/>
        <v>37</v>
      </c>
      <c r="G15" s="213">
        <f t="shared" si="2"/>
        <v>0</v>
      </c>
      <c r="H15" s="213">
        <f t="shared" si="3"/>
        <v>0</v>
      </c>
      <c r="I15" s="213">
        <f t="shared" si="4"/>
        <v>0</v>
      </c>
      <c r="J15" s="213">
        <f t="shared" si="5"/>
        <v>0</v>
      </c>
      <c r="K15" s="213">
        <f t="shared" si="6"/>
        <v>0</v>
      </c>
      <c r="L15" s="99"/>
      <c r="M15" s="99"/>
      <c r="N15" s="99"/>
      <c r="O15" s="99"/>
      <c r="X15" s="104"/>
      <c r="Y15" s="104"/>
      <c r="Z15" s="104"/>
      <c r="AA15" s="104"/>
      <c r="AB15" s="104"/>
      <c r="AC15" s="104"/>
      <c r="AD15" s="104"/>
      <c r="AE15" s="104"/>
    </row>
    <row r="16" spans="1:31" ht="15" customHeight="1">
      <c r="A16" s="141" t="s">
        <v>1184</v>
      </c>
      <c r="B16" s="51" t="s">
        <v>249</v>
      </c>
      <c r="C16" s="96" t="s">
        <v>226</v>
      </c>
      <c r="D16" s="133">
        <f t="shared" si="0"/>
        <v>30</v>
      </c>
      <c r="E16" s="157">
        <f t="shared" si="7"/>
        <v>30</v>
      </c>
      <c r="F16" s="213">
        <f t="shared" si="1"/>
        <v>0</v>
      </c>
      <c r="G16" s="213">
        <f t="shared" si="2"/>
        <v>30</v>
      </c>
      <c r="H16" s="213">
        <f t="shared" si="3"/>
        <v>0</v>
      </c>
      <c r="I16" s="213">
        <f t="shared" si="4"/>
        <v>0</v>
      </c>
      <c r="J16" s="213">
        <f t="shared" si="5"/>
        <v>0</v>
      </c>
      <c r="K16" s="213">
        <f t="shared" si="6"/>
        <v>0</v>
      </c>
      <c r="L16" s="99"/>
      <c r="M16" s="99"/>
      <c r="N16" s="99"/>
      <c r="O16" s="99"/>
    </row>
    <row r="17" spans="1:31" ht="15" customHeight="1">
      <c r="A17" s="141" t="s">
        <v>1185</v>
      </c>
      <c r="B17" s="51" t="s">
        <v>47</v>
      </c>
      <c r="C17" s="96" t="s">
        <v>1076</v>
      </c>
      <c r="D17" s="133">
        <f t="shared" si="0"/>
        <v>17</v>
      </c>
      <c r="E17" s="157">
        <f t="shared" si="7"/>
        <v>17</v>
      </c>
      <c r="F17" s="213">
        <f t="shared" si="1"/>
        <v>0</v>
      </c>
      <c r="G17" s="213">
        <f t="shared" si="2"/>
        <v>0</v>
      </c>
      <c r="H17" s="213">
        <f t="shared" si="3"/>
        <v>0</v>
      </c>
      <c r="I17" s="213">
        <f t="shared" si="4"/>
        <v>0</v>
      </c>
      <c r="J17" s="213">
        <f t="shared" si="5"/>
        <v>17</v>
      </c>
      <c r="K17" s="213">
        <f t="shared" si="6"/>
        <v>0</v>
      </c>
      <c r="L17" s="99"/>
      <c r="M17" s="99"/>
      <c r="N17" s="99"/>
      <c r="O17" s="99"/>
    </row>
    <row r="18" spans="1:31" ht="15" customHeight="1">
      <c r="A18" s="141" t="s">
        <v>1186</v>
      </c>
      <c r="B18" s="51" t="s">
        <v>47</v>
      </c>
      <c r="C18" s="96" t="s">
        <v>178</v>
      </c>
      <c r="D18" s="133">
        <f t="shared" si="0"/>
        <v>14</v>
      </c>
      <c r="E18" s="157">
        <f t="shared" si="7"/>
        <v>14</v>
      </c>
      <c r="F18" s="213">
        <f t="shared" si="1"/>
        <v>14</v>
      </c>
      <c r="G18" s="213">
        <f t="shared" si="2"/>
        <v>0</v>
      </c>
      <c r="H18" s="213">
        <f t="shared" si="3"/>
        <v>0</v>
      </c>
      <c r="I18" s="213">
        <f t="shared" si="4"/>
        <v>0</v>
      </c>
      <c r="J18" s="213">
        <f t="shared" si="5"/>
        <v>0</v>
      </c>
      <c r="K18" s="213">
        <f t="shared" si="6"/>
        <v>0</v>
      </c>
      <c r="L18" s="99"/>
      <c r="M18" s="99"/>
      <c r="N18" s="99"/>
      <c r="O18" s="99"/>
    </row>
    <row r="19" spans="1:31" ht="15" customHeight="1">
      <c r="A19" s="141" t="s">
        <v>1187</v>
      </c>
      <c r="B19" s="51" t="s">
        <v>47</v>
      </c>
      <c r="C19" s="96" t="s">
        <v>83</v>
      </c>
      <c r="D19" s="133">
        <f t="shared" si="0"/>
        <v>14</v>
      </c>
      <c r="E19" s="157">
        <f t="shared" si="7"/>
        <v>14</v>
      </c>
      <c r="F19" s="213">
        <f t="shared" si="1"/>
        <v>14</v>
      </c>
      <c r="G19" s="213">
        <f t="shared" si="2"/>
        <v>0</v>
      </c>
      <c r="H19" s="213">
        <f t="shared" si="3"/>
        <v>0</v>
      </c>
      <c r="I19" s="213">
        <f t="shared" si="4"/>
        <v>0</v>
      </c>
      <c r="J19" s="213">
        <f t="shared" si="5"/>
        <v>0</v>
      </c>
      <c r="K19" s="213">
        <f t="shared" si="6"/>
        <v>0</v>
      </c>
      <c r="L19" s="99"/>
      <c r="M19" s="99"/>
      <c r="N19" s="99"/>
      <c r="O19" s="99"/>
    </row>
    <row r="20" spans="1:31" ht="15" customHeight="1">
      <c r="A20" s="141" t="s">
        <v>1188</v>
      </c>
      <c r="B20" s="51" t="s">
        <v>47</v>
      </c>
      <c r="C20" s="96" t="s">
        <v>132</v>
      </c>
      <c r="D20" s="133">
        <f t="shared" si="0"/>
        <v>14</v>
      </c>
      <c r="E20" s="157">
        <f t="shared" si="7"/>
        <v>14</v>
      </c>
      <c r="F20" s="213">
        <f t="shared" si="1"/>
        <v>14</v>
      </c>
      <c r="G20" s="213">
        <f t="shared" si="2"/>
        <v>0</v>
      </c>
      <c r="H20" s="213">
        <f t="shared" si="3"/>
        <v>0</v>
      </c>
      <c r="I20" s="213">
        <f t="shared" si="4"/>
        <v>0</v>
      </c>
      <c r="J20" s="213">
        <f t="shared" si="5"/>
        <v>0</v>
      </c>
      <c r="K20" s="213">
        <f t="shared" si="6"/>
        <v>0</v>
      </c>
      <c r="L20" s="99"/>
      <c r="M20" s="99"/>
      <c r="N20" s="99"/>
      <c r="O20" s="99"/>
    </row>
    <row r="21" spans="1:31" ht="15" customHeight="1">
      <c r="A21" s="141" t="s">
        <v>1189</v>
      </c>
      <c r="B21" s="51" t="s">
        <v>47</v>
      </c>
      <c r="C21" s="96" t="s">
        <v>79</v>
      </c>
      <c r="D21" s="133">
        <f t="shared" si="0"/>
        <v>14</v>
      </c>
      <c r="E21" s="157">
        <f t="shared" si="7"/>
        <v>14</v>
      </c>
      <c r="F21" s="213">
        <f t="shared" si="1"/>
        <v>14</v>
      </c>
      <c r="G21" s="213">
        <f t="shared" si="2"/>
        <v>0</v>
      </c>
      <c r="H21" s="213">
        <f t="shared" si="3"/>
        <v>0</v>
      </c>
      <c r="I21" s="213">
        <f t="shared" si="4"/>
        <v>0</v>
      </c>
      <c r="J21" s="213">
        <f t="shared" si="5"/>
        <v>0</v>
      </c>
      <c r="K21" s="213">
        <f t="shared" si="6"/>
        <v>0</v>
      </c>
      <c r="L21" s="99"/>
      <c r="M21" s="99"/>
      <c r="N21" s="99"/>
      <c r="O21" s="99"/>
    </row>
    <row r="22" spans="1:31" s="104" customFormat="1" ht="15" customHeight="1">
      <c r="A22" s="141" t="s">
        <v>1190</v>
      </c>
      <c r="B22" s="51"/>
      <c r="C22" s="96"/>
      <c r="D22" s="133">
        <f t="shared" si="0"/>
        <v>0</v>
      </c>
      <c r="E22" s="157">
        <f t="shared" si="7"/>
        <v>0</v>
      </c>
      <c r="F22" s="213">
        <f t="shared" si="1"/>
        <v>0</v>
      </c>
      <c r="G22" s="213">
        <f t="shared" si="2"/>
        <v>0</v>
      </c>
      <c r="H22" s="213">
        <f t="shared" si="3"/>
        <v>0</v>
      </c>
      <c r="I22" s="213">
        <f t="shared" si="4"/>
        <v>0</v>
      </c>
      <c r="J22" s="213">
        <f t="shared" si="5"/>
        <v>0</v>
      </c>
      <c r="K22" s="213">
        <f t="shared" si="6"/>
        <v>0</v>
      </c>
      <c r="L22" s="99"/>
      <c r="M22" s="99"/>
      <c r="N22" s="99"/>
      <c r="O22" s="99"/>
      <c r="P22" s="99"/>
      <c r="Q22" s="99"/>
      <c r="R22" s="99"/>
      <c r="S22" s="99"/>
      <c r="T22" s="99"/>
      <c r="U22" s="99"/>
      <c r="V22" s="99"/>
      <c r="W22" s="99"/>
      <c r="X22" s="99"/>
      <c r="Y22" s="99"/>
      <c r="Z22" s="99"/>
      <c r="AA22" s="99"/>
      <c r="AB22" s="99"/>
      <c r="AC22" s="99"/>
      <c r="AD22" s="99"/>
      <c r="AE22" s="99"/>
    </row>
    <row r="23" spans="1:31">
      <c r="A23" s="141" t="s">
        <v>1191</v>
      </c>
      <c r="B23" s="51"/>
      <c r="C23" s="96"/>
      <c r="D23" s="133">
        <f t="shared" si="0"/>
        <v>0</v>
      </c>
      <c r="E23" s="157">
        <f t="shared" si="7"/>
        <v>0</v>
      </c>
      <c r="F23" s="213">
        <f t="shared" si="1"/>
        <v>0</v>
      </c>
      <c r="G23" s="213">
        <f t="shared" si="2"/>
        <v>0</v>
      </c>
      <c r="H23" s="213">
        <f t="shared" si="3"/>
        <v>0</v>
      </c>
      <c r="I23" s="213">
        <f t="shared" si="4"/>
        <v>0</v>
      </c>
      <c r="J23" s="213">
        <f t="shared" si="5"/>
        <v>0</v>
      </c>
      <c r="K23" s="213">
        <f t="shared" si="6"/>
        <v>0</v>
      </c>
      <c r="L23" s="99"/>
      <c r="M23" s="99"/>
      <c r="N23" s="99"/>
      <c r="O23" s="99"/>
    </row>
    <row r="24" spans="1:31">
      <c r="A24" s="141" t="s">
        <v>1192</v>
      </c>
      <c r="B24" s="51"/>
      <c r="C24" s="96"/>
      <c r="D24" s="133">
        <f t="shared" si="0"/>
        <v>0</v>
      </c>
      <c r="E24" s="157">
        <f t="shared" si="7"/>
        <v>0</v>
      </c>
      <c r="F24" s="213">
        <f t="shared" si="1"/>
        <v>0</v>
      </c>
      <c r="G24" s="213">
        <f t="shared" si="2"/>
        <v>0</v>
      </c>
      <c r="H24" s="213">
        <f t="shared" si="3"/>
        <v>0</v>
      </c>
      <c r="I24" s="213">
        <f t="shared" si="4"/>
        <v>0</v>
      </c>
      <c r="J24" s="213">
        <f t="shared" si="5"/>
        <v>0</v>
      </c>
      <c r="K24" s="213">
        <f t="shared" si="6"/>
        <v>0</v>
      </c>
      <c r="L24" s="99"/>
      <c r="M24" s="99"/>
      <c r="N24" s="99"/>
      <c r="O24" s="99"/>
    </row>
    <row r="25" spans="1:31">
      <c r="A25" s="141" t="s">
        <v>1193</v>
      </c>
      <c r="B25" s="214"/>
      <c r="C25" s="96"/>
      <c r="D25" s="133">
        <f t="shared" si="0"/>
        <v>0</v>
      </c>
      <c r="E25" s="157">
        <f t="shared" si="7"/>
        <v>0</v>
      </c>
      <c r="F25" s="213">
        <f t="shared" si="1"/>
        <v>0</v>
      </c>
      <c r="G25" s="213">
        <f t="shared" si="2"/>
        <v>0</v>
      </c>
      <c r="H25" s="213">
        <f t="shared" si="3"/>
        <v>0</v>
      </c>
      <c r="I25" s="213">
        <f t="shared" si="4"/>
        <v>0</v>
      </c>
      <c r="J25" s="213">
        <f t="shared" si="5"/>
        <v>0</v>
      </c>
      <c r="K25" s="213">
        <f t="shared" si="6"/>
        <v>0</v>
      </c>
      <c r="L25" s="99"/>
      <c r="M25" s="99"/>
      <c r="N25" s="99"/>
      <c r="O25" s="99"/>
    </row>
    <row r="26" spans="1:31">
      <c r="A26" s="141" t="s">
        <v>1194</v>
      </c>
      <c r="B26" s="51"/>
      <c r="C26" s="96"/>
      <c r="D26" s="133">
        <f t="shared" si="0"/>
        <v>0</v>
      </c>
      <c r="E26" s="157">
        <f t="shared" si="7"/>
        <v>0</v>
      </c>
      <c r="F26" s="213">
        <f t="shared" si="1"/>
        <v>0</v>
      </c>
      <c r="G26" s="213">
        <f t="shared" si="2"/>
        <v>0</v>
      </c>
      <c r="H26" s="213">
        <f t="shared" si="3"/>
        <v>0</v>
      </c>
      <c r="I26" s="213">
        <f t="shared" si="4"/>
        <v>0</v>
      </c>
      <c r="J26" s="213">
        <f t="shared" si="5"/>
        <v>0</v>
      </c>
      <c r="K26" s="213">
        <f t="shared" si="6"/>
        <v>0</v>
      </c>
      <c r="L26" s="99"/>
      <c r="M26" s="99"/>
      <c r="N26" s="99"/>
      <c r="O26" s="99"/>
    </row>
    <row r="27" spans="1:31">
      <c r="A27" s="141" t="s">
        <v>1195</v>
      </c>
      <c r="B27" s="51"/>
      <c r="C27" s="96"/>
      <c r="D27" s="133">
        <f t="shared" si="0"/>
        <v>0</v>
      </c>
      <c r="E27" s="157">
        <f t="shared" si="7"/>
        <v>0</v>
      </c>
      <c r="F27" s="213">
        <f t="shared" si="1"/>
        <v>0</v>
      </c>
      <c r="G27" s="213">
        <f t="shared" si="2"/>
        <v>0</v>
      </c>
      <c r="H27" s="213">
        <f t="shared" si="3"/>
        <v>0</v>
      </c>
      <c r="I27" s="213">
        <f t="shared" si="4"/>
        <v>0</v>
      </c>
      <c r="J27" s="213">
        <f t="shared" si="5"/>
        <v>0</v>
      </c>
      <c r="K27" s="213">
        <f t="shared" si="6"/>
        <v>0</v>
      </c>
      <c r="L27" s="99"/>
      <c r="M27" s="99"/>
      <c r="N27" s="99"/>
      <c r="O27" s="99"/>
    </row>
    <row r="28" spans="1:31">
      <c r="A28" s="141" t="s">
        <v>1196</v>
      </c>
      <c r="B28" s="51"/>
      <c r="C28" s="96"/>
      <c r="D28" s="133">
        <f t="shared" si="0"/>
        <v>0</v>
      </c>
      <c r="E28" s="157">
        <f t="shared" si="7"/>
        <v>0</v>
      </c>
      <c r="F28" s="213">
        <f t="shared" si="1"/>
        <v>0</v>
      </c>
      <c r="G28" s="213">
        <f t="shared" si="2"/>
        <v>0</v>
      </c>
      <c r="H28" s="213">
        <f t="shared" si="3"/>
        <v>0</v>
      </c>
      <c r="I28" s="213">
        <f t="shared" si="4"/>
        <v>0</v>
      </c>
      <c r="J28" s="213">
        <f t="shared" si="5"/>
        <v>0</v>
      </c>
      <c r="K28" s="213">
        <f t="shared" si="6"/>
        <v>0</v>
      </c>
      <c r="L28" s="99"/>
      <c r="M28" s="99"/>
      <c r="N28" s="99"/>
      <c r="O28" s="99"/>
    </row>
    <row r="29" spans="1:31">
      <c r="A29" s="141" t="s">
        <v>1197</v>
      </c>
      <c r="B29" s="51"/>
      <c r="C29" s="96"/>
      <c r="D29" s="133">
        <f t="shared" si="0"/>
        <v>0</v>
      </c>
      <c r="E29" s="157">
        <f t="shared" si="7"/>
        <v>0</v>
      </c>
      <c r="F29" s="213">
        <f t="shared" si="1"/>
        <v>0</v>
      </c>
      <c r="G29" s="213">
        <f t="shared" si="2"/>
        <v>0</v>
      </c>
      <c r="H29" s="213">
        <f t="shared" si="3"/>
        <v>0</v>
      </c>
      <c r="I29" s="213">
        <f t="shared" si="4"/>
        <v>0</v>
      </c>
      <c r="J29" s="213">
        <f t="shared" si="5"/>
        <v>0</v>
      </c>
      <c r="K29" s="213">
        <f t="shared" si="6"/>
        <v>0</v>
      </c>
      <c r="L29" s="210"/>
      <c r="M29" s="210"/>
      <c r="N29" s="210"/>
      <c r="O29" s="99"/>
    </row>
    <row r="30" spans="1:31">
      <c r="A30" s="141" t="s">
        <v>1198</v>
      </c>
      <c r="B30" s="51"/>
      <c r="C30" s="96"/>
      <c r="D30" s="133">
        <f t="shared" si="0"/>
        <v>0</v>
      </c>
      <c r="E30" s="157">
        <f t="shared" si="7"/>
        <v>0</v>
      </c>
      <c r="F30" s="213">
        <f t="shared" si="1"/>
        <v>0</v>
      </c>
      <c r="G30" s="213">
        <f t="shared" si="2"/>
        <v>0</v>
      </c>
      <c r="H30" s="213">
        <f t="shared" si="3"/>
        <v>0</v>
      </c>
      <c r="I30" s="213">
        <f t="shared" si="4"/>
        <v>0</v>
      </c>
      <c r="J30" s="213">
        <f t="shared" si="5"/>
        <v>0</v>
      </c>
      <c r="K30" s="213">
        <f t="shared" si="6"/>
        <v>0</v>
      </c>
      <c r="L30" s="210"/>
      <c r="M30" s="210"/>
      <c r="N30" s="210"/>
      <c r="O30" s="99"/>
    </row>
    <row r="31" spans="1:31" hidden="1">
      <c r="B31" s="58"/>
      <c r="C31" s="96"/>
      <c r="D31" s="133">
        <f t="shared" ref="D31:D62" si="8">SUM(F31:N31)</f>
        <v>0</v>
      </c>
      <c r="E31" s="157">
        <f t="shared" si="7"/>
        <v>0</v>
      </c>
      <c r="F31" s="118">
        <f t="shared" ref="F31:F37" si="9">IFERROR(VLOOKUP(C31,$C$93:$D$134,2,FALSE),0)</f>
        <v>0</v>
      </c>
      <c r="G31" s="118">
        <f t="shared" ref="G31:G37" si="10">IFERROR(VLOOKUP(C31,$G$93:$H$134,2,FALSE),0)</f>
        <v>0</v>
      </c>
      <c r="H31" s="118">
        <f t="shared" ref="H31:H37" si="11">IFERROR(VLOOKUP(C31,$K$93:$L$134,2,FALSE),0)</f>
        <v>0</v>
      </c>
      <c r="I31" s="118">
        <f t="shared" ref="I31:I37" si="12">IFERROR(VLOOKUP(C31,$O$93:$P$134,2,FALSE),0)</f>
        <v>0</v>
      </c>
      <c r="J31" s="118">
        <f t="shared" ref="J31:J37" si="13">IFERROR(VLOOKUP(C31,$S$93:$T$134,2,FALSE),0)</f>
        <v>0</v>
      </c>
      <c r="K31" s="213">
        <f t="shared" ref="K31:K37" si="14">IFERROR(VLOOKUP(C31,$W$93:$X$134,2,FALSE),0)</f>
        <v>0</v>
      </c>
      <c r="L31" s="210"/>
      <c r="M31" s="210"/>
      <c r="N31" s="210"/>
      <c r="O31" s="99"/>
    </row>
    <row r="32" spans="1:31" hidden="1">
      <c r="B32" s="58"/>
      <c r="C32" s="96"/>
      <c r="D32" s="133">
        <f t="shared" si="8"/>
        <v>0</v>
      </c>
      <c r="E32" s="157">
        <f t="shared" si="7"/>
        <v>0</v>
      </c>
      <c r="F32" s="118">
        <f t="shared" si="9"/>
        <v>0</v>
      </c>
      <c r="G32" s="118">
        <f t="shared" si="10"/>
        <v>0</v>
      </c>
      <c r="H32" s="118">
        <f t="shared" si="11"/>
        <v>0</v>
      </c>
      <c r="I32" s="118">
        <f t="shared" si="12"/>
        <v>0</v>
      </c>
      <c r="J32" s="118">
        <f t="shared" si="13"/>
        <v>0</v>
      </c>
      <c r="K32" s="213">
        <f t="shared" si="14"/>
        <v>0</v>
      </c>
      <c r="L32" s="210"/>
      <c r="M32" s="210"/>
      <c r="N32" s="210"/>
      <c r="O32" s="99"/>
    </row>
    <row r="33" spans="2:15" hidden="1">
      <c r="B33" s="58"/>
      <c r="C33" s="91"/>
      <c r="D33" s="133">
        <f t="shared" si="8"/>
        <v>0</v>
      </c>
      <c r="E33" s="157">
        <f t="shared" si="7"/>
        <v>0</v>
      </c>
      <c r="F33" s="118">
        <f t="shared" si="9"/>
        <v>0</v>
      </c>
      <c r="G33" s="118">
        <f t="shared" si="10"/>
        <v>0</v>
      </c>
      <c r="H33" s="118">
        <f t="shared" si="11"/>
        <v>0</v>
      </c>
      <c r="I33" s="118">
        <f t="shared" si="12"/>
        <v>0</v>
      </c>
      <c r="J33" s="118">
        <f t="shared" si="13"/>
        <v>0</v>
      </c>
      <c r="K33" s="213">
        <f t="shared" si="14"/>
        <v>0</v>
      </c>
      <c r="L33" s="210"/>
      <c r="M33" s="210"/>
      <c r="N33" s="210"/>
      <c r="O33" s="99"/>
    </row>
    <row r="34" spans="2:15" hidden="1">
      <c r="B34" s="58"/>
      <c r="C34" s="91"/>
      <c r="D34" s="133">
        <f t="shared" si="8"/>
        <v>0</v>
      </c>
      <c r="E34" s="157">
        <f t="shared" si="7"/>
        <v>0</v>
      </c>
      <c r="F34" s="118">
        <f t="shared" si="9"/>
        <v>0</v>
      </c>
      <c r="G34" s="118">
        <f t="shared" si="10"/>
        <v>0</v>
      </c>
      <c r="H34" s="118">
        <f t="shared" si="11"/>
        <v>0</v>
      </c>
      <c r="I34" s="118">
        <f t="shared" si="12"/>
        <v>0</v>
      </c>
      <c r="J34" s="118">
        <f t="shared" si="13"/>
        <v>0</v>
      </c>
      <c r="K34" s="213">
        <f t="shared" si="14"/>
        <v>0</v>
      </c>
      <c r="L34" s="210"/>
      <c r="M34" s="210"/>
      <c r="N34" s="210"/>
      <c r="O34" s="99"/>
    </row>
    <row r="35" spans="2:15" hidden="1">
      <c r="B35" s="58"/>
      <c r="C35" s="91"/>
      <c r="D35" s="133">
        <f t="shared" si="8"/>
        <v>0</v>
      </c>
      <c r="E35" s="157">
        <f t="shared" si="7"/>
        <v>0</v>
      </c>
      <c r="F35" s="118">
        <f t="shared" si="9"/>
        <v>0</v>
      </c>
      <c r="G35" s="118">
        <f t="shared" si="10"/>
        <v>0</v>
      </c>
      <c r="H35" s="118">
        <f t="shared" si="11"/>
        <v>0</v>
      </c>
      <c r="I35" s="118">
        <f t="shared" si="12"/>
        <v>0</v>
      </c>
      <c r="J35" s="118">
        <f t="shared" si="13"/>
        <v>0</v>
      </c>
      <c r="K35" s="213">
        <f t="shared" si="14"/>
        <v>0</v>
      </c>
      <c r="L35" s="210"/>
      <c r="M35" s="210"/>
      <c r="N35" s="210"/>
      <c r="O35" s="99"/>
    </row>
    <row r="36" spans="2:15" hidden="1">
      <c r="B36" s="58"/>
      <c r="C36" s="91"/>
      <c r="D36" s="133">
        <f t="shared" si="8"/>
        <v>0</v>
      </c>
      <c r="E36" s="157">
        <f t="shared" si="7"/>
        <v>0</v>
      </c>
      <c r="F36" s="118">
        <f t="shared" si="9"/>
        <v>0</v>
      </c>
      <c r="G36" s="118">
        <f t="shared" si="10"/>
        <v>0</v>
      </c>
      <c r="H36" s="118">
        <f t="shared" si="11"/>
        <v>0</v>
      </c>
      <c r="I36" s="118">
        <f t="shared" si="12"/>
        <v>0</v>
      </c>
      <c r="J36" s="118">
        <f t="shared" si="13"/>
        <v>0</v>
      </c>
      <c r="K36" s="213">
        <f t="shared" si="14"/>
        <v>0</v>
      </c>
      <c r="L36" s="210"/>
      <c r="M36" s="210"/>
      <c r="N36" s="210"/>
      <c r="O36" s="99"/>
    </row>
    <row r="37" spans="2:15" hidden="1">
      <c r="B37" s="58"/>
      <c r="C37" s="91"/>
      <c r="D37" s="133">
        <f t="shared" si="8"/>
        <v>0</v>
      </c>
      <c r="E37" s="157">
        <f t="shared" si="7"/>
        <v>0</v>
      </c>
      <c r="F37" s="118">
        <f t="shared" si="9"/>
        <v>0</v>
      </c>
      <c r="G37" s="118">
        <f t="shared" si="10"/>
        <v>0</v>
      </c>
      <c r="H37" s="118">
        <f t="shared" si="11"/>
        <v>0</v>
      </c>
      <c r="I37" s="118">
        <f t="shared" si="12"/>
        <v>0</v>
      </c>
      <c r="J37" s="118">
        <f t="shared" si="13"/>
        <v>0</v>
      </c>
      <c r="K37" s="213">
        <f t="shared" si="14"/>
        <v>0</v>
      </c>
      <c r="L37" s="210"/>
      <c r="M37" s="210"/>
      <c r="N37" s="210"/>
      <c r="O37" s="99"/>
    </row>
    <row r="38" spans="2:15" hidden="1">
      <c r="B38" s="58"/>
      <c r="C38" s="91"/>
      <c r="D38" s="133">
        <f t="shared" si="8"/>
        <v>0</v>
      </c>
      <c r="E38" s="157">
        <f t="shared" si="7"/>
        <v>0</v>
      </c>
      <c r="F38" s="118">
        <f t="shared" ref="F38:F69" si="15">IFERROR(VLOOKUP(C38,$C$93:$D$134,2,FALSE),0)</f>
        <v>0</v>
      </c>
      <c r="G38" s="118">
        <f t="shared" ref="G38:G69" si="16">IFERROR(VLOOKUP(C38,$G$93:$H$134,2,FALSE),0)</f>
        <v>0</v>
      </c>
      <c r="H38" s="118">
        <f t="shared" ref="H38:H69" si="17">IFERROR(VLOOKUP(C38,$K$93:$L$134,2,FALSE),0)</f>
        <v>0</v>
      </c>
      <c r="I38" s="118">
        <f t="shared" ref="I38:I69" si="18">IFERROR(VLOOKUP(C38,$O$93:$P$134,2,FALSE),0)</f>
        <v>0</v>
      </c>
      <c r="J38" s="118">
        <f t="shared" ref="J38:J69" si="19">IFERROR(VLOOKUP(C38,$S$93:$T$134,2,FALSE),0)</f>
        <v>0</v>
      </c>
      <c r="K38" s="213">
        <f t="shared" ref="K38:K69" si="20">IFERROR(VLOOKUP(C38,$W$93:$X$134,2,FALSE),0)</f>
        <v>0</v>
      </c>
      <c r="L38" s="210"/>
      <c r="M38" s="210"/>
      <c r="N38" s="210"/>
      <c r="O38" s="99"/>
    </row>
    <row r="39" spans="2:15" hidden="1">
      <c r="B39" s="58"/>
      <c r="C39" s="91"/>
      <c r="D39" s="133">
        <f t="shared" si="8"/>
        <v>0</v>
      </c>
      <c r="E39" s="157">
        <f t="shared" si="7"/>
        <v>0</v>
      </c>
      <c r="F39" s="118">
        <f t="shared" si="15"/>
        <v>0</v>
      </c>
      <c r="G39" s="118">
        <f t="shared" si="16"/>
        <v>0</v>
      </c>
      <c r="H39" s="118">
        <f t="shared" si="17"/>
        <v>0</v>
      </c>
      <c r="I39" s="118">
        <f t="shared" si="18"/>
        <v>0</v>
      </c>
      <c r="J39" s="118">
        <f t="shared" si="19"/>
        <v>0</v>
      </c>
      <c r="K39" s="213">
        <f t="shared" si="20"/>
        <v>0</v>
      </c>
      <c r="L39" s="210"/>
      <c r="M39" s="210"/>
      <c r="N39" s="210"/>
      <c r="O39" s="99"/>
    </row>
    <row r="40" spans="2:15" hidden="1">
      <c r="B40" s="58"/>
      <c r="C40" s="91"/>
      <c r="D40" s="133">
        <f t="shared" si="8"/>
        <v>0</v>
      </c>
      <c r="E40" s="157">
        <f t="shared" si="7"/>
        <v>0</v>
      </c>
      <c r="F40" s="118">
        <f t="shared" si="15"/>
        <v>0</v>
      </c>
      <c r="G40" s="118">
        <f t="shared" si="16"/>
        <v>0</v>
      </c>
      <c r="H40" s="118">
        <f t="shared" si="17"/>
        <v>0</v>
      </c>
      <c r="I40" s="118">
        <f t="shared" si="18"/>
        <v>0</v>
      </c>
      <c r="J40" s="118">
        <f t="shared" si="19"/>
        <v>0</v>
      </c>
      <c r="K40" s="213">
        <f t="shared" si="20"/>
        <v>0</v>
      </c>
      <c r="L40" s="210"/>
      <c r="M40" s="210"/>
      <c r="N40" s="210"/>
      <c r="O40" s="99"/>
    </row>
    <row r="41" spans="2:15" hidden="1">
      <c r="B41" s="58"/>
      <c r="C41" s="91"/>
      <c r="D41" s="133">
        <f t="shared" si="8"/>
        <v>0</v>
      </c>
      <c r="E41" s="157">
        <f t="shared" si="7"/>
        <v>0</v>
      </c>
      <c r="F41" s="118">
        <f t="shared" si="15"/>
        <v>0</v>
      </c>
      <c r="G41" s="118">
        <f t="shared" si="16"/>
        <v>0</v>
      </c>
      <c r="H41" s="118">
        <f t="shared" si="17"/>
        <v>0</v>
      </c>
      <c r="I41" s="118">
        <f t="shared" si="18"/>
        <v>0</v>
      </c>
      <c r="J41" s="118">
        <f t="shared" si="19"/>
        <v>0</v>
      </c>
      <c r="K41" s="213">
        <f t="shared" si="20"/>
        <v>0</v>
      </c>
      <c r="L41" s="210"/>
      <c r="M41" s="210"/>
      <c r="N41" s="210"/>
      <c r="O41" s="99"/>
    </row>
    <row r="42" spans="2:15" hidden="1">
      <c r="B42" s="58"/>
      <c r="C42" s="91"/>
      <c r="D42" s="133">
        <f t="shared" si="8"/>
        <v>0</v>
      </c>
      <c r="E42" s="157">
        <f t="shared" si="7"/>
        <v>0</v>
      </c>
      <c r="F42" s="118">
        <f t="shared" si="15"/>
        <v>0</v>
      </c>
      <c r="G42" s="118">
        <f t="shared" si="16"/>
        <v>0</v>
      </c>
      <c r="H42" s="118">
        <f t="shared" si="17"/>
        <v>0</v>
      </c>
      <c r="I42" s="118">
        <f t="shared" si="18"/>
        <v>0</v>
      </c>
      <c r="J42" s="118">
        <f t="shared" si="19"/>
        <v>0</v>
      </c>
      <c r="K42" s="213">
        <f t="shared" si="20"/>
        <v>0</v>
      </c>
      <c r="L42" s="210"/>
      <c r="M42" s="210"/>
      <c r="N42" s="210"/>
      <c r="O42" s="99"/>
    </row>
    <row r="43" spans="2:15" hidden="1">
      <c r="B43" s="58"/>
      <c r="C43" s="91"/>
      <c r="D43" s="133">
        <f t="shared" si="8"/>
        <v>0</v>
      </c>
      <c r="E43" s="157">
        <f t="shared" si="7"/>
        <v>0</v>
      </c>
      <c r="F43" s="118">
        <f t="shared" si="15"/>
        <v>0</v>
      </c>
      <c r="G43" s="118">
        <f t="shared" si="16"/>
        <v>0</v>
      </c>
      <c r="H43" s="118">
        <f t="shared" si="17"/>
        <v>0</v>
      </c>
      <c r="I43" s="118">
        <f t="shared" si="18"/>
        <v>0</v>
      </c>
      <c r="J43" s="118">
        <f t="shared" si="19"/>
        <v>0</v>
      </c>
      <c r="K43" s="213">
        <f t="shared" si="20"/>
        <v>0</v>
      </c>
      <c r="L43" s="210"/>
      <c r="M43" s="210"/>
      <c r="N43" s="210"/>
      <c r="O43" s="99"/>
    </row>
    <row r="44" spans="2:15" hidden="1">
      <c r="B44" s="58"/>
      <c r="C44" s="91"/>
      <c r="D44" s="133">
        <f t="shared" si="8"/>
        <v>0</v>
      </c>
      <c r="E44" s="157">
        <f t="shared" si="7"/>
        <v>0</v>
      </c>
      <c r="F44" s="118">
        <f t="shared" si="15"/>
        <v>0</v>
      </c>
      <c r="G44" s="118">
        <f t="shared" si="16"/>
        <v>0</v>
      </c>
      <c r="H44" s="118">
        <f t="shared" si="17"/>
        <v>0</v>
      </c>
      <c r="I44" s="118">
        <f t="shared" si="18"/>
        <v>0</v>
      </c>
      <c r="J44" s="118">
        <f t="shared" si="19"/>
        <v>0</v>
      </c>
      <c r="K44" s="213">
        <f t="shared" si="20"/>
        <v>0</v>
      </c>
      <c r="L44" s="210"/>
      <c r="M44" s="210"/>
      <c r="N44" s="210"/>
      <c r="O44" s="99"/>
    </row>
    <row r="45" spans="2:15" hidden="1">
      <c r="B45" s="58"/>
      <c r="C45" s="91"/>
      <c r="D45" s="133">
        <f t="shared" si="8"/>
        <v>0</v>
      </c>
      <c r="E45" s="157">
        <f t="shared" si="7"/>
        <v>0</v>
      </c>
      <c r="F45" s="118">
        <f t="shared" si="15"/>
        <v>0</v>
      </c>
      <c r="G45" s="118">
        <f t="shared" si="16"/>
        <v>0</v>
      </c>
      <c r="H45" s="118">
        <f t="shared" si="17"/>
        <v>0</v>
      </c>
      <c r="I45" s="118">
        <f t="shared" si="18"/>
        <v>0</v>
      </c>
      <c r="J45" s="118">
        <f t="shared" si="19"/>
        <v>0</v>
      </c>
      <c r="K45" s="213">
        <f t="shared" si="20"/>
        <v>0</v>
      </c>
      <c r="L45" s="210"/>
      <c r="M45" s="210"/>
      <c r="N45" s="210"/>
      <c r="O45" s="99"/>
    </row>
    <row r="46" spans="2:15" hidden="1">
      <c r="B46" s="58"/>
      <c r="C46" s="91"/>
      <c r="D46" s="133">
        <f t="shared" si="8"/>
        <v>0</v>
      </c>
      <c r="E46" s="157">
        <f t="shared" si="7"/>
        <v>0</v>
      </c>
      <c r="F46" s="118">
        <f t="shared" si="15"/>
        <v>0</v>
      </c>
      <c r="G46" s="118">
        <f t="shared" si="16"/>
        <v>0</v>
      </c>
      <c r="H46" s="118">
        <f t="shared" si="17"/>
        <v>0</v>
      </c>
      <c r="I46" s="118">
        <f t="shared" si="18"/>
        <v>0</v>
      </c>
      <c r="J46" s="118">
        <f t="shared" si="19"/>
        <v>0</v>
      </c>
      <c r="K46" s="213">
        <f t="shared" si="20"/>
        <v>0</v>
      </c>
      <c r="L46" s="210"/>
      <c r="M46" s="210"/>
      <c r="N46" s="210"/>
      <c r="O46" s="99"/>
    </row>
    <row r="47" spans="2:15" hidden="1">
      <c r="B47" s="58"/>
      <c r="C47" s="91"/>
      <c r="D47" s="133">
        <f t="shared" si="8"/>
        <v>0</v>
      </c>
      <c r="E47" s="157">
        <f t="shared" si="7"/>
        <v>0</v>
      </c>
      <c r="F47" s="118">
        <f t="shared" si="15"/>
        <v>0</v>
      </c>
      <c r="G47" s="118">
        <f t="shared" si="16"/>
        <v>0</v>
      </c>
      <c r="H47" s="118">
        <f t="shared" si="17"/>
        <v>0</v>
      </c>
      <c r="I47" s="118">
        <f t="shared" si="18"/>
        <v>0</v>
      </c>
      <c r="J47" s="118">
        <f t="shared" si="19"/>
        <v>0</v>
      </c>
      <c r="K47" s="213">
        <f t="shared" si="20"/>
        <v>0</v>
      </c>
      <c r="L47" s="210"/>
      <c r="M47" s="210"/>
      <c r="N47" s="210"/>
      <c r="O47" s="99"/>
    </row>
    <row r="48" spans="2:15" hidden="1">
      <c r="B48" s="58"/>
      <c r="C48" s="91"/>
      <c r="D48" s="133">
        <f t="shared" si="8"/>
        <v>0</v>
      </c>
      <c r="E48" s="157">
        <f t="shared" si="7"/>
        <v>0</v>
      </c>
      <c r="F48" s="118">
        <f t="shared" si="15"/>
        <v>0</v>
      </c>
      <c r="G48" s="118">
        <f t="shared" si="16"/>
        <v>0</v>
      </c>
      <c r="H48" s="118">
        <f t="shared" si="17"/>
        <v>0</v>
      </c>
      <c r="I48" s="118">
        <f t="shared" si="18"/>
        <v>0</v>
      </c>
      <c r="J48" s="118">
        <f t="shared" si="19"/>
        <v>0</v>
      </c>
      <c r="K48" s="213">
        <f t="shared" si="20"/>
        <v>0</v>
      </c>
      <c r="L48" s="210"/>
      <c r="M48" s="210"/>
      <c r="N48" s="210"/>
      <c r="O48" s="99"/>
    </row>
    <row r="49" spans="2:15" hidden="1">
      <c r="B49" s="58"/>
      <c r="C49" s="91"/>
      <c r="D49" s="133">
        <f t="shared" si="8"/>
        <v>0</v>
      </c>
      <c r="E49" s="157">
        <f t="shared" si="7"/>
        <v>0</v>
      </c>
      <c r="F49" s="118">
        <f t="shared" si="15"/>
        <v>0</v>
      </c>
      <c r="G49" s="118">
        <f t="shared" si="16"/>
        <v>0</v>
      </c>
      <c r="H49" s="118">
        <f t="shared" si="17"/>
        <v>0</v>
      </c>
      <c r="I49" s="118">
        <f t="shared" si="18"/>
        <v>0</v>
      </c>
      <c r="J49" s="118">
        <f t="shared" si="19"/>
        <v>0</v>
      </c>
      <c r="K49" s="213">
        <f t="shared" si="20"/>
        <v>0</v>
      </c>
      <c r="L49" s="210"/>
      <c r="M49" s="210"/>
      <c r="N49" s="210"/>
      <c r="O49" s="99"/>
    </row>
    <row r="50" spans="2:15" hidden="1">
      <c r="B50" s="58"/>
      <c r="C50" s="91"/>
      <c r="D50" s="133">
        <f t="shared" si="8"/>
        <v>0</v>
      </c>
      <c r="E50" s="157">
        <f t="shared" si="7"/>
        <v>0</v>
      </c>
      <c r="F50" s="118">
        <f t="shared" si="15"/>
        <v>0</v>
      </c>
      <c r="G50" s="118">
        <f t="shared" si="16"/>
        <v>0</v>
      </c>
      <c r="H50" s="118">
        <f t="shared" si="17"/>
        <v>0</v>
      </c>
      <c r="I50" s="118">
        <f t="shared" si="18"/>
        <v>0</v>
      </c>
      <c r="J50" s="118">
        <f t="shared" si="19"/>
        <v>0</v>
      </c>
      <c r="K50" s="213">
        <f t="shared" si="20"/>
        <v>0</v>
      </c>
      <c r="L50" s="210"/>
      <c r="M50" s="210"/>
      <c r="N50" s="210"/>
      <c r="O50" s="99"/>
    </row>
    <row r="51" spans="2:15" hidden="1">
      <c r="B51" s="58"/>
      <c r="C51" s="91"/>
      <c r="D51" s="133">
        <f t="shared" si="8"/>
        <v>0</v>
      </c>
      <c r="E51" s="157">
        <f t="shared" si="7"/>
        <v>0</v>
      </c>
      <c r="F51" s="118">
        <f t="shared" si="15"/>
        <v>0</v>
      </c>
      <c r="G51" s="118">
        <f t="shared" si="16"/>
        <v>0</v>
      </c>
      <c r="H51" s="118">
        <f t="shared" si="17"/>
        <v>0</v>
      </c>
      <c r="I51" s="118">
        <f t="shared" si="18"/>
        <v>0</v>
      </c>
      <c r="J51" s="118">
        <f t="shared" si="19"/>
        <v>0</v>
      </c>
      <c r="K51" s="213">
        <f t="shared" si="20"/>
        <v>0</v>
      </c>
      <c r="L51" s="210"/>
      <c r="M51" s="210"/>
      <c r="N51" s="210"/>
      <c r="O51" s="99"/>
    </row>
    <row r="52" spans="2:15" hidden="1">
      <c r="B52" s="58"/>
      <c r="C52" s="91"/>
      <c r="D52" s="133">
        <f t="shared" si="8"/>
        <v>0</v>
      </c>
      <c r="E52" s="157">
        <f t="shared" si="7"/>
        <v>0</v>
      </c>
      <c r="F52" s="118">
        <f t="shared" si="15"/>
        <v>0</v>
      </c>
      <c r="G52" s="118">
        <f t="shared" si="16"/>
        <v>0</v>
      </c>
      <c r="H52" s="118">
        <f t="shared" si="17"/>
        <v>0</v>
      </c>
      <c r="I52" s="118">
        <f t="shared" si="18"/>
        <v>0</v>
      </c>
      <c r="J52" s="118">
        <f t="shared" si="19"/>
        <v>0</v>
      </c>
      <c r="K52" s="213">
        <f t="shared" si="20"/>
        <v>0</v>
      </c>
      <c r="L52" s="210"/>
      <c r="M52" s="210"/>
      <c r="N52" s="210"/>
      <c r="O52" s="99"/>
    </row>
    <row r="53" spans="2:15" hidden="1">
      <c r="B53" s="58"/>
      <c r="C53" s="91"/>
      <c r="D53" s="133">
        <f t="shared" si="8"/>
        <v>0</v>
      </c>
      <c r="E53" s="157">
        <f t="shared" si="7"/>
        <v>0</v>
      </c>
      <c r="F53" s="118">
        <f t="shared" si="15"/>
        <v>0</v>
      </c>
      <c r="G53" s="118">
        <f t="shared" si="16"/>
        <v>0</v>
      </c>
      <c r="H53" s="118">
        <f t="shared" si="17"/>
        <v>0</v>
      </c>
      <c r="I53" s="118">
        <f t="shared" si="18"/>
        <v>0</v>
      </c>
      <c r="J53" s="118">
        <f t="shared" si="19"/>
        <v>0</v>
      </c>
      <c r="K53" s="213">
        <f t="shared" si="20"/>
        <v>0</v>
      </c>
      <c r="L53" s="210"/>
      <c r="M53" s="210"/>
      <c r="N53" s="210"/>
      <c r="O53" s="99"/>
    </row>
    <row r="54" spans="2:15" hidden="1">
      <c r="B54" s="58"/>
      <c r="C54" s="91"/>
      <c r="D54" s="133">
        <f t="shared" si="8"/>
        <v>0</v>
      </c>
      <c r="E54" s="157">
        <f t="shared" si="7"/>
        <v>0</v>
      </c>
      <c r="F54" s="118">
        <f t="shared" si="15"/>
        <v>0</v>
      </c>
      <c r="G54" s="118">
        <f t="shared" si="16"/>
        <v>0</v>
      </c>
      <c r="H54" s="118">
        <f t="shared" si="17"/>
        <v>0</v>
      </c>
      <c r="I54" s="118">
        <f t="shared" si="18"/>
        <v>0</v>
      </c>
      <c r="J54" s="118">
        <f t="shared" si="19"/>
        <v>0</v>
      </c>
      <c r="K54" s="213">
        <f t="shared" si="20"/>
        <v>0</v>
      </c>
      <c r="L54" s="210"/>
      <c r="M54" s="210"/>
      <c r="N54" s="210"/>
      <c r="O54" s="99"/>
    </row>
    <row r="55" spans="2:15" hidden="1">
      <c r="B55" s="58"/>
      <c r="C55" s="91"/>
      <c r="D55" s="133">
        <f t="shared" si="8"/>
        <v>0</v>
      </c>
      <c r="E55" s="157">
        <f t="shared" si="7"/>
        <v>0</v>
      </c>
      <c r="F55" s="118">
        <f t="shared" si="15"/>
        <v>0</v>
      </c>
      <c r="G55" s="118">
        <f t="shared" si="16"/>
        <v>0</v>
      </c>
      <c r="H55" s="118">
        <f t="shared" si="17"/>
        <v>0</v>
      </c>
      <c r="I55" s="118">
        <f t="shared" si="18"/>
        <v>0</v>
      </c>
      <c r="J55" s="118">
        <f t="shared" si="19"/>
        <v>0</v>
      </c>
      <c r="K55" s="213">
        <f t="shared" si="20"/>
        <v>0</v>
      </c>
      <c r="L55" s="210"/>
      <c r="M55" s="210"/>
      <c r="N55" s="210"/>
      <c r="O55" s="99"/>
    </row>
    <row r="56" spans="2:15" hidden="1">
      <c r="B56" s="58"/>
      <c r="C56" s="91"/>
      <c r="D56" s="133">
        <f t="shared" si="8"/>
        <v>0</v>
      </c>
      <c r="E56" s="157">
        <f t="shared" si="7"/>
        <v>0</v>
      </c>
      <c r="F56" s="118">
        <f t="shared" si="15"/>
        <v>0</v>
      </c>
      <c r="G56" s="118">
        <f t="shared" si="16"/>
        <v>0</v>
      </c>
      <c r="H56" s="118">
        <f t="shared" si="17"/>
        <v>0</v>
      </c>
      <c r="I56" s="118">
        <f t="shared" si="18"/>
        <v>0</v>
      </c>
      <c r="J56" s="118">
        <f t="shared" si="19"/>
        <v>0</v>
      </c>
      <c r="K56" s="213">
        <f t="shared" si="20"/>
        <v>0</v>
      </c>
      <c r="L56" s="210"/>
      <c r="M56" s="210"/>
      <c r="N56" s="210"/>
      <c r="O56" s="99"/>
    </row>
    <row r="57" spans="2:15" hidden="1">
      <c r="B57" s="58"/>
      <c r="C57" s="91"/>
      <c r="D57" s="133">
        <f t="shared" si="8"/>
        <v>0</v>
      </c>
      <c r="E57" s="157">
        <f t="shared" si="7"/>
        <v>0</v>
      </c>
      <c r="F57" s="118">
        <f t="shared" si="15"/>
        <v>0</v>
      </c>
      <c r="G57" s="118">
        <f t="shared" si="16"/>
        <v>0</v>
      </c>
      <c r="H57" s="118">
        <f t="shared" si="17"/>
        <v>0</v>
      </c>
      <c r="I57" s="118">
        <f t="shared" si="18"/>
        <v>0</v>
      </c>
      <c r="J57" s="118">
        <f t="shared" si="19"/>
        <v>0</v>
      </c>
      <c r="K57" s="213">
        <f t="shared" si="20"/>
        <v>0</v>
      </c>
      <c r="L57" s="210"/>
      <c r="M57" s="210"/>
      <c r="N57" s="210"/>
      <c r="O57" s="99"/>
    </row>
    <row r="58" spans="2:15" hidden="1">
      <c r="B58" s="58"/>
      <c r="C58" s="91"/>
      <c r="D58" s="133">
        <f t="shared" si="8"/>
        <v>0</v>
      </c>
      <c r="E58" s="157">
        <f t="shared" si="7"/>
        <v>0</v>
      </c>
      <c r="F58" s="118">
        <f t="shared" si="15"/>
        <v>0</v>
      </c>
      <c r="G58" s="118">
        <f t="shared" si="16"/>
        <v>0</v>
      </c>
      <c r="H58" s="118">
        <f t="shared" si="17"/>
        <v>0</v>
      </c>
      <c r="I58" s="118">
        <f t="shared" si="18"/>
        <v>0</v>
      </c>
      <c r="J58" s="118">
        <f t="shared" si="19"/>
        <v>0</v>
      </c>
      <c r="K58" s="213">
        <f t="shared" si="20"/>
        <v>0</v>
      </c>
      <c r="L58" s="210"/>
      <c r="M58" s="210"/>
      <c r="N58" s="210"/>
      <c r="O58" s="99"/>
    </row>
    <row r="59" spans="2:15" hidden="1">
      <c r="B59" s="58"/>
      <c r="C59" s="91"/>
      <c r="D59" s="133">
        <f t="shared" si="8"/>
        <v>0</v>
      </c>
      <c r="E59" s="157">
        <f t="shared" si="7"/>
        <v>0</v>
      </c>
      <c r="F59" s="118">
        <f t="shared" si="15"/>
        <v>0</v>
      </c>
      <c r="G59" s="118">
        <f t="shared" si="16"/>
        <v>0</v>
      </c>
      <c r="H59" s="118">
        <f t="shared" si="17"/>
        <v>0</v>
      </c>
      <c r="I59" s="118">
        <f t="shared" si="18"/>
        <v>0</v>
      </c>
      <c r="J59" s="118">
        <f t="shared" si="19"/>
        <v>0</v>
      </c>
      <c r="K59" s="213">
        <f t="shared" si="20"/>
        <v>0</v>
      </c>
      <c r="L59" s="210"/>
      <c r="M59" s="210"/>
      <c r="N59" s="210"/>
      <c r="O59" s="99"/>
    </row>
    <row r="60" spans="2:15" hidden="1">
      <c r="B60" s="58"/>
      <c r="C60" s="91"/>
      <c r="D60" s="133">
        <f t="shared" si="8"/>
        <v>0</v>
      </c>
      <c r="E60" s="157">
        <f t="shared" si="7"/>
        <v>0</v>
      </c>
      <c r="F60" s="118">
        <f t="shared" si="15"/>
        <v>0</v>
      </c>
      <c r="G60" s="118">
        <f t="shared" si="16"/>
        <v>0</v>
      </c>
      <c r="H60" s="118">
        <f t="shared" si="17"/>
        <v>0</v>
      </c>
      <c r="I60" s="118">
        <f t="shared" si="18"/>
        <v>0</v>
      </c>
      <c r="J60" s="118">
        <f t="shared" si="19"/>
        <v>0</v>
      </c>
      <c r="K60" s="213">
        <f t="shared" si="20"/>
        <v>0</v>
      </c>
      <c r="L60" s="210"/>
      <c r="M60" s="210"/>
      <c r="N60" s="210"/>
      <c r="O60" s="99"/>
    </row>
    <row r="61" spans="2:15" hidden="1">
      <c r="B61" s="58"/>
      <c r="C61" s="91"/>
      <c r="D61" s="133">
        <f t="shared" si="8"/>
        <v>0</v>
      </c>
      <c r="E61" s="157">
        <f t="shared" si="7"/>
        <v>0</v>
      </c>
      <c r="F61" s="118">
        <f t="shared" si="15"/>
        <v>0</v>
      </c>
      <c r="G61" s="118">
        <f t="shared" si="16"/>
        <v>0</v>
      </c>
      <c r="H61" s="118">
        <f t="shared" si="17"/>
        <v>0</v>
      </c>
      <c r="I61" s="118">
        <f t="shared" si="18"/>
        <v>0</v>
      </c>
      <c r="J61" s="118">
        <f t="shared" si="19"/>
        <v>0</v>
      </c>
      <c r="K61" s="213">
        <f t="shared" si="20"/>
        <v>0</v>
      </c>
      <c r="L61" s="210"/>
      <c r="M61" s="210"/>
      <c r="N61" s="210"/>
      <c r="O61" s="99"/>
    </row>
    <row r="62" spans="2:15" hidden="1">
      <c r="B62" s="58"/>
      <c r="C62" s="91"/>
      <c r="D62" s="133">
        <f t="shared" si="8"/>
        <v>0</v>
      </c>
      <c r="E62" s="157">
        <f t="shared" si="7"/>
        <v>0</v>
      </c>
      <c r="F62" s="118">
        <f t="shared" si="15"/>
        <v>0</v>
      </c>
      <c r="G62" s="118">
        <f t="shared" si="16"/>
        <v>0</v>
      </c>
      <c r="H62" s="118">
        <f t="shared" si="17"/>
        <v>0</v>
      </c>
      <c r="I62" s="118">
        <f t="shared" si="18"/>
        <v>0</v>
      </c>
      <c r="J62" s="118">
        <f t="shared" si="19"/>
        <v>0</v>
      </c>
      <c r="K62" s="213">
        <f t="shared" si="20"/>
        <v>0</v>
      </c>
      <c r="L62" s="210"/>
      <c r="M62" s="210"/>
      <c r="N62" s="210"/>
      <c r="O62" s="99"/>
    </row>
    <row r="63" spans="2:15" hidden="1">
      <c r="B63" s="58"/>
      <c r="C63" s="91"/>
      <c r="D63" s="133">
        <f t="shared" ref="D63:D84" si="21">SUM(F63:N63)</f>
        <v>0</v>
      </c>
      <c r="E63" s="157">
        <f t="shared" si="7"/>
        <v>0</v>
      </c>
      <c r="F63" s="118">
        <f t="shared" si="15"/>
        <v>0</v>
      </c>
      <c r="G63" s="118">
        <f t="shared" si="16"/>
        <v>0</v>
      </c>
      <c r="H63" s="118">
        <f t="shared" si="17"/>
        <v>0</v>
      </c>
      <c r="I63" s="118">
        <f t="shared" si="18"/>
        <v>0</v>
      </c>
      <c r="J63" s="118">
        <f t="shared" si="19"/>
        <v>0</v>
      </c>
      <c r="K63" s="213">
        <f t="shared" si="20"/>
        <v>0</v>
      </c>
      <c r="L63" s="210"/>
      <c r="M63" s="210"/>
      <c r="N63" s="210"/>
      <c r="O63" s="99"/>
    </row>
    <row r="64" spans="2:15" hidden="1">
      <c r="B64" s="58"/>
      <c r="C64" s="91"/>
      <c r="D64" s="133">
        <f t="shared" si="21"/>
        <v>0</v>
      </c>
      <c r="E64" s="157">
        <f t="shared" si="7"/>
        <v>0</v>
      </c>
      <c r="F64" s="118">
        <f t="shared" si="15"/>
        <v>0</v>
      </c>
      <c r="G64" s="118">
        <f t="shared" si="16"/>
        <v>0</v>
      </c>
      <c r="H64" s="118">
        <f t="shared" si="17"/>
        <v>0</v>
      </c>
      <c r="I64" s="118">
        <f t="shared" si="18"/>
        <v>0</v>
      </c>
      <c r="J64" s="118">
        <f t="shared" si="19"/>
        <v>0</v>
      </c>
      <c r="K64" s="213">
        <f t="shared" si="20"/>
        <v>0</v>
      </c>
      <c r="L64" s="210"/>
      <c r="M64" s="210"/>
      <c r="N64" s="210"/>
      <c r="O64" s="99"/>
    </row>
    <row r="65" spans="2:15" hidden="1">
      <c r="B65" s="58"/>
      <c r="C65" s="91"/>
      <c r="D65" s="133">
        <f t="shared" si="21"/>
        <v>0</v>
      </c>
      <c r="E65" s="157">
        <f t="shared" si="7"/>
        <v>0</v>
      </c>
      <c r="F65" s="118">
        <f t="shared" si="15"/>
        <v>0</v>
      </c>
      <c r="G65" s="118">
        <f t="shared" si="16"/>
        <v>0</v>
      </c>
      <c r="H65" s="118">
        <f t="shared" si="17"/>
        <v>0</v>
      </c>
      <c r="I65" s="118">
        <f t="shared" si="18"/>
        <v>0</v>
      </c>
      <c r="J65" s="118">
        <f t="shared" si="19"/>
        <v>0</v>
      </c>
      <c r="K65" s="213">
        <f t="shared" si="20"/>
        <v>0</v>
      </c>
      <c r="L65" s="210"/>
      <c r="M65" s="210"/>
      <c r="N65" s="210"/>
      <c r="O65" s="99"/>
    </row>
    <row r="66" spans="2:15" hidden="1">
      <c r="B66" s="58"/>
      <c r="C66" s="91"/>
      <c r="D66" s="133">
        <f t="shared" si="21"/>
        <v>0</v>
      </c>
      <c r="E66" s="157">
        <f t="shared" si="7"/>
        <v>0</v>
      </c>
      <c r="F66" s="118">
        <f t="shared" si="15"/>
        <v>0</v>
      </c>
      <c r="G66" s="118">
        <f t="shared" si="16"/>
        <v>0</v>
      </c>
      <c r="H66" s="118">
        <f t="shared" si="17"/>
        <v>0</v>
      </c>
      <c r="I66" s="118">
        <f t="shared" si="18"/>
        <v>0</v>
      </c>
      <c r="J66" s="118">
        <f t="shared" si="19"/>
        <v>0</v>
      </c>
      <c r="K66" s="213">
        <f t="shared" si="20"/>
        <v>0</v>
      </c>
      <c r="L66" s="210"/>
      <c r="M66" s="210"/>
      <c r="N66" s="210"/>
      <c r="O66" s="99"/>
    </row>
    <row r="67" spans="2:15" hidden="1">
      <c r="B67" s="58"/>
      <c r="C67" s="91"/>
      <c r="D67" s="133">
        <f t="shared" si="21"/>
        <v>0</v>
      </c>
      <c r="E67" s="157">
        <f t="shared" si="7"/>
        <v>0</v>
      </c>
      <c r="F67" s="118">
        <f t="shared" si="15"/>
        <v>0</v>
      </c>
      <c r="G67" s="118">
        <f t="shared" si="16"/>
        <v>0</v>
      </c>
      <c r="H67" s="118">
        <f t="shared" si="17"/>
        <v>0</v>
      </c>
      <c r="I67" s="118">
        <f t="shared" si="18"/>
        <v>0</v>
      </c>
      <c r="J67" s="118">
        <f t="shared" si="19"/>
        <v>0</v>
      </c>
      <c r="K67" s="213">
        <f t="shared" si="20"/>
        <v>0</v>
      </c>
      <c r="L67" s="210"/>
      <c r="M67" s="210"/>
      <c r="N67" s="210"/>
      <c r="O67" s="99"/>
    </row>
    <row r="68" spans="2:15" hidden="1">
      <c r="B68" s="58"/>
      <c r="C68" s="91"/>
      <c r="D68" s="133">
        <f t="shared" si="21"/>
        <v>0</v>
      </c>
      <c r="E68" s="157">
        <f t="shared" si="7"/>
        <v>0</v>
      </c>
      <c r="F68" s="118">
        <f t="shared" si="15"/>
        <v>0</v>
      </c>
      <c r="G68" s="118">
        <f t="shared" si="16"/>
        <v>0</v>
      </c>
      <c r="H68" s="118">
        <f t="shared" si="17"/>
        <v>0</v>
      </c>
      <c r="I68" s="118">
        <f t="shared" si="18"/>
        <v>0</v>
      </c>
      <c r="J68" s="118">
        <f t="shared" si="19"/>
        <v>0</v>
      </c>
      <c r="K68" s="213">
        <f t="shared" si="20"/>
        <v>0</v>
      </c>
      <c r="L68" s="210"/>
      <c r="M68" s="210"/>
      <c r="N68" s="210"/>
      <c r="O68" s="99"/>
    </row>
    <row r="69" spans="2:15" hidden="1">
      <c r="B69" s="58"/>
      <c r="C69" s="91"/>
      <c r="D69" s="133">
        <f t="shared" si="21"/>
        <v>0</v>
      </c>
      <c r="E69" s="157">
        <f t="shared" si="7"/>
        <v>0</v>
      </c>
      <c r="F69" s="118">
        <f t="shared" si="15"/>
        <v>0</v>
      </c>
      <c r="G69" s="118">
        <f t="shared" si="16"/>
        <v>0</v>
      </c>
      <c r="H69" s="118">
        <f t="shared" si="17"/>
        <v>0</v>
      </c>
      <c r="I69" s="118">
        <f t="shared" si="18"/>
        <v>0</v>
      </c>
      <c r="J69" s="118">
        <f t="shared" si="19"/>
        <v>0</v>
      </c>
      <c r="K69" s="213">
        <f t="shared" si="20"/>
        <v>0</v>
      </c>
      <c r="L69" s="210"/>
      <c r="M69" s="210"/>
      <c r="N69" s="210"/>
      <c r="O69" s="99"/>
    </row>
    <row r="70" spans="2:15" hidden="1">
      <c r="B70" s="58"/>
      <c r="C70" s="91"/>
      <c r="D70" s="133">
        <f t="shared" si="21"/>
        <v>0</v>
      </c>
      <c r="E70" s="157">
        <f t="shared" si="7"/>
        <v>0</v>
      </c>
      <c r="F70" s="118">
        <f t="shared" ref="F70:F84" si="22">IFERROR(VLOOKUP(C70,$C$93:$D$134,2,FALSE),0)</f>
        <v>0</v>
      </c>
      <c r="G70" s="118">
        <f t="shared" ref="G70:G84" si="23">IFERROR(VLOOKUP(C70,$G$93:$H$134,2,FALSE),0)</f>
        <v>0</v>
      </c>
      <c r="H70" s="118">
        <f t="shared" ref="H70:H84" si="24">IFERROR(VLOOKUP(C70,$K$93:$L$134,2,FALSE),0)</f>
        <v>0</v>
      </c>
      <c r="I70" s="118">
        <f t="shared" ref="I70:I84" si="25">IFERROR(VLOOKUP(C70,$O$93:$P$134,2,FALSE),0)</f>
        <v>0</v>
      </c>
      <c r="J70" s="118">
        <f t="shared" ref="J70:J84" si="26">IFERROR(VLOOKUP(C70,$S$93:$T$134,2,FALSE),0)</f>
        <v>0</v>
      </c>
      <c r="K70" s="213">
        <f t="shared" ref="K70:K84" si="27">IFERROR(VLOOKUP(C70,$W$93:$X$134,2,FALSE),0)</f>
        <v>0</v>
      </c>
      <c r="L70" s="210"/>
      <c r="M70" s="210"/>
      <c r="N70" s="210"/>
      <c r="O70" s="99"/>
    </row>
    <row r="71" spans="2:15" hidden="1">
      <c r="B71" s="58"/>
      <c r="C71" s="91"/>
      <c r="D71" s="133">
        <f t="shared" si="21"/>
        <v>0</v>
      </c>
      <c r="E71" s="157">
        <f t="shared" ref="E71:E84" si="28">SUM(F71:K71)-MIN(F71:K71)</f>
        <v>0</v>
      </c>
      <c r="F71" s="118">
        <f t="shared" si="22"/>
        <v>0</v>
      </c>
      <c r="G71" s="118">
        <f t="shared" si="23"/>
        <v>0</v>
      </c>
      <c r="H71" s="118">
        <f t="shared" si="24"/>
        <v>0</v>
      </c>
      <c r="I71" s="118">
        <f t="shared" si="25"/>
        <v>0</v>
      </c>
      <c r="J71" s="118">
        <f t="shared" si="26"/>
        <v>0</v>
      </c>
      <c r="K71" s="213">
        <f t="shared" si="27"/>
        <v>0</v>
      </c>
      <c r="L71" s="210"/>
      <c r="M71" s="210"/>
      <c r="N71" s="210"/>
      <c r="O71" s="99"/>
    </row>
    <row r="72" spans="2:15" hidden="1">
      <c r="B72" s="58"/>
      <c r="C72" s="91"/>
      <c r="D72" s="133">
        <f t="shared" si="21"/>
        <v>0</v>
      </c>
      <c r="E72" s="157">
        <f t="shared" si="28"/>
        <v>0</v>
      </c>
      <c r="F72" s="118">
        <f t="shared" si="22"/>
        <v>0</v>
      </c>
      <c r="G72" s="118">
        <f t="shared" si="23"/>
        <v>0</v>
      </c>
      <c r="H72" s="118">
        <f t="shared" si="24"/>
        <v>0</v>
      </c>
      <c r="I72" s="118">
        <f t="shared" si="25"/>
        <v>0</v>
      </c>
      <c r="J72" s="118">
        <f t="shared" si="26"/>
        <v>0</v>
      </c>
      <c r="K72" s="213">
        <f t="shared" si="27"/>
        <v>0</v>
      </c>
      <c r="L72" s="210"/>
      <c r="M72" s="210"/>
      <c r="N72" s="210"/>
      <c r="O72" s="99"/>
    </row>
    <row r="73" spans="2:15" hidden="1">
      <c r="B73" s="58"/>
      <c r="C73" s="91"/>
      <c r="D73" s="133">
        <f t="shared" si="21"/>
        <v>0</v>
      </c>
      <c r="E73" s="157">
        <f t="shared" si="28"/>
        <v>0</v>
      </c>
      <c r="F73" s="118">
        <f t="shared" si="22"/>
        <v>0</v>
      </c>
      <c r="G73" s="118">
        <f t="shared" si="23"/>
        <v>0</v>
      </c>
      <c r="H73" s="118">
        <f t="shared" si="24"/>
        <v>0</v>
      </c>
      <c r="I73" s="118">
        <f t="shared" si="25"/>
        <v>0</v>
      </c>
      <c r="J73" s="118">
        <f t="shared" si="26"/>
        <v>0</v>
      </c>
      <c r="K73" s="213">
        <f t="shared" si="27"/>
        <v>0</v>
      </c>
      <c r="L73" s="210"/>
      <c r="M73" s="210"/>
      <c r="N73" s="210"/>
      <c r="O73" s="99"/>
    </row>
    <row r="74" spans="2:15" hidden="1">
      <c r="B74" s="58"/>
      <c r="C74" s="91"/>
      <c r="D74" s="133">
        <f t="shared" si="21"/>
        <v>0</v>
      </c>
      <c r="E74" s="157">
        <f t="shared" si="28"/>
        <v>0</v>
      </c>
      <c r="F74" s="118">
        <f t="shared" si="22"/>
        <v>0</v>
      </c>
      <c r="G74" s="118">
        <f t="shared" si="23"/>
        <v>0</v>
      </c>
      <c r="H74" s="118">
        <f t="shared" si="24"/>
        <v>0</v>
      </c>
      <c r="I74" s="118">
        <f t="shared" si="25"/>
        <v>0</v>
      </c>
      <c r="J74" s="118">
        <f t="shared" si="26"/>
        <v>0</v>
      </c>
      <c r="K74" s="213">
        <f t="shared" si="27"/>
        <v>0</v>
      </c>
      <c r="L74" s="210"/>
      <c r="M74" s="210"/>
      <c r="N74" s="210"/>
      <c r="O74" s="99"/>
    </row>
    <row r="75" spans="2:15" hidden="1">
      <c r="B75" s="58"/>
      <c r="C75" s="91"/>
      <c r="D75" s="133">
        <f t="shared" si="21"/>
        <v>0</v>
      </c>
      <c r="E75" s="157">
        <f t="shared" si="28"/>
        <v>0</v>
      </c>
      <c r="F75" s="118">
        <f t="shared" si="22"/>
        <v>0</v>
      </c>
      <c r="G75" s="118">
        <f t="shared" si="23"/>
        <v>0</v>
      </c>
      <c r="H75" s="118">
        <f t="shared" si="24"/>
        <v>0</v>
      </c>
      <c r="I75" s="118">
        <f t="shared" si="25"/>
        <v>0</v>
      </c>
      <c r="J75" s="118">
        <f t="shared" si="26"/>
        <v>0</v>
      </c>
      <c r="K75" s="213">
        <f t="shared" si="27"/>
        <v>0</v>
      </c>
      <c r="L75" s="210"/>
      <c r="M75" s="210"/>
      <c r="N75" s="210"/>
      <c r="O75" s="99"/>
    </row>
    <row r="76" spans="2:15" ht="15" hidden="1">
      <c r="B76" s="58"/>
      <c r="C76" s="68"/>
      <c r="D76" s="133">
        <f t="shared" si="21"/>
        <v>0</v>
      </c>
      <c r="E76" s="157">
        <f t="shared" si="28"/>
        <v>0</v>
      </c>
      <c r="F76" s="118">
        <f t="shared" si="22"/>
        <v>0</v>
      </c>
      <c r="G76" s="118">
        <f t="shared" si="23"/>
        <v>0</v>
      </c>
      <c r="H76" s="118">
        <f t="shared" si="24"/>
        <v>0</v>
      </c>
      <c r="I76" s="118">
        <f t="shared" si="25"/>
        <v>0</v>
      </c>
      <c r="J76" s="118">
        <f t="shared" si="26"/>
        <v>0</v>
      </c>
      <c r="K76" s="213">
        <f t="shared" si="27"/>
        <v>0</v>
      </c>
      <c r="L76" s="210"/>
      <c r="M76" s="210"/>
      <c r="N76" s="210"/>
      <c r="O76" s="99"/>
    </row>
    <row r="77" spans="2:15" ht="15" hidden="1">
      <c r="B77" s="58"/>
      <c r="C77" s="68"/>
      <c r="D77" s="133">
        <f t="shared" si="21"/>
        <v>0</v>
      </c>
      <c r="E77" s="157">
        <f t="shared" si="28"/>
        <v>0</v>
      </c>
      <c r="F77" s="118">
        <f t="shared" si="22"/>
        <v>0</v>
      </c>
      <c r="G77" s="118">
        <f t="shared" si="23"/>
        <v>0</v>
      </c>
      <c r="H77" s="118">
        <f t="shared" si="24"/>
        <v>0</v>
      </c>
      <c r="I77" s="118">
        <f t="shared" si="25"/>
        <v>0</v>
      </c>
      <c r="J77" s="118">
        <f t="shared" si="26"/>
        <v>0</v>
      </c>
      <c r="K77" s="213">
        <f t="shared" si="27"/>
        <v>0</v>
      </c>
      <c r="L77" s="210"/>
      <c r="M77" s="210"/>
      <c r="N77" s="210"/>
      <c r="O77" s="99"/>
    </row>
    <row r="78" spans="2:15" ht="15" hidden="1">
      <c r="B78" s="58"/>
      <c r="C78" s="68"/>
      <c r="D78" s="133">
        <f t="shared" si="21"/>
        <v>0</v>
      </c>
      <c r="E78" s="157">
        <f t="shared" si="28"/>
        <v>0</v>
      </c>
      <c r="F78" s="118">
        <f t="shared" si="22"/>
        <v>0</v>
      </c>
      <c r="G78" s="118">
        <f t="shared" si="23"/>
        <v>0</v>
      </c>
      <c r="H78" s="118">
        <f t="shared" si="24"/>
        <v>0</v>
      </c>
      <c r="I78" s="118">
        <f t="shared" si="25"/>
        <v>0</v>
      </c>
      <c r="J78" s="118">
        <f t="shared" si="26"/>
        <v>0</v>
      </c>
      <c r="K78" s="213">
        <f t="shared" si="27"/>
        <v>0</v>
      </c>
      <c r="L78" s="210"/>
      <c r="M78" s="210"/>
      <c r="N78" s="210"/>
      <c r="O78" s="99"/>
    </row>
    <row r="79" spans="2:15" ht="15" hidden="1">
      <c r="B79" s="58"/>
      <c r="C79" s="68"/>
      <c r="D79" s="133">
        <f t="shared" si="21"/>
        <v>0</v>
      </c>
      <c r="E79" s="157">
        <f t="shared" si="28"/>
        <v>0</v>
      </c>
      <c r="F79" s="118">
        <f t="shared" si="22"/>
        <v>0</v>
      </c>
      <c r="G79" s="118">
        <f t="shared" si="23"/>
        <v>0</v>
      </c>
      <c r="H79" s="118">
        <f t="shared" si="24"/>
        <v>0</v>
      </c>
      <c r="I79" s="118">
        <f t="shared" si="25"/>
        <v>0</v>
      </c>
      <c r="J79" s="118">
        <f t="shared" si="26"/>
        <v>0</v>
      </c>
      <c r="K79" s="213">
        <f t="shared" si="27"/>
        <v>0</v>
      </c>
      <c r="L79" s="210"/>
      <c r="M79" s="210"/>
      <c r="N79" s="210"/>
      <c r="O79" s="99"/>
    </row>
    <row r="80" spans="2:15" ht="15" hidden="1">
      <c r="B80" s="58"/>
      <c r="C80" s="68"/>
      <c r="D80" s="133">
        <f t="shared" si="21"/>
        <v>0</v>
      </c>
      <c r="E80" s="157">
        <f t="shared" si="28"/>
        <v>0</v>
      </c>
      <c r="F80" s="118">
        <f t="shared" si="22"/>
        <v>0</v>
      </c>
      <c r="G80" s="118">
        <f t="shared" si="23"/>
        <v>0</v>
      </c>
      <c r="H80" s="118">
        <f t="shared" si="24"/>
        <v>0</v>
      </c>
      <c r="I80" s="118">
        <f t="shared" si="25"/>
        <v>0</v>
      </c>
      <c r="J80" s="118">
        <f t="shared" si="26"/>
        <v>0</v>
      </c>
      <c r="K80" s="213">
        <f t="shared" si="27"/>
        <v>0</v>
      </c>
      <c r="L80" s="210"/>
      <c r="M80" s="210"/>
      <c r="N80" s="210"/>
      <c r="O80" s="99"/>
    </row>
    <row r="81" spans="2:25" ht="15" hidden="1">
      <c r="B81" s="58"/>
      <c r="C81" s="68"/>
      <c r="D81" s="133">
        <f t="shared" si="21"/>
        <v>0</v>
      </c>
      <c r="E81" s="157">
        <f t="shared" si="28"/>
        <v>0</v>
      </c>
      <c r="F81" s="118">
        <f t="shared" si="22"/>
        <v>0</v>
      </c>
      <c r="G81" s="118">
        <f t="shared" si="23"/>
        <v>0</v>
      </c>
      <c r="H81" s="118">
        <f t="shared" si="24"/>
        <v>0</v>
      </c>
      <c r="I81" s="118">
        <f t="shared" si="25"/>
        <v>0</v>
      </c>
      <c r="J81" s="118">
        <f t="shared" si="26"/>
        <v>0</v>
      </c>
      <c r="K81" s="213">
        <f t="shared" si="27"/>
        <v>0</v>
      </c>
      <c r="L81" s="210"/>
      <c r="M81" s="210"/>
      <c r="N81" s="210"/>
      <c r="O81" s="99"/>
    </row>
    <row r="82" spans="2:25" ht="15" hidden="1">
      <c r="B82" s="58"/>
      <c r="C82" s="68"/>
      <c r="D82" s="133">
        <f t="shared" si="21"/>
        <v>0</v>
      </c>
      <c r="E82" s="157">
        <f t="shared" si="28"/>
        <v>0</v>
      </c>
      <c r="F82" s="118">
        <f t="shared" si="22"/>
        <v>0</v>
      </c>
      <c r="G82" s="118">
        <f t="shared" si="23"/>
        <v>0</v>
      </c>
      <c r="H82" s="118">
        <f t="shared" si="24"/>
        <v>0</v>
      </c>
      <c r="I82" s="118">
        <f t="shared" si="25"/>
        <v>0</v>
      </c>
      <c r="J82" s="118">
        <f t="shared" si="26"/>
        <v>0</v>
      </c>
      <c r="K82" s="213">
        <f t="shared" si="27"/>
        <v>0</v>
      </c>
      <c r="L82" s="210"/>
      <c r="M82" s="210"/>
      <c r="N82" s="210"/>
      <c r="O82" s="99"/>
    </row>
    <row r="83" spans="2:25" ht="15" hidden="1">
      <c r="B83" s="58"/>
      <c r="C83" s="68"/>
      <c r="D83" s="133">
        <f t="shared" si="21"/>
        <v>0</v>
      </c>
      <c r="E83" s="157">
        <f t="shared" si="28"/>
        <v>0</v>
      </c>
      <c r="F83" s="118">
        <f t="shared" si="22"/>
        <v>0</v>
      </c>
      <c r="G83" s="118">
        <f t="shared" si="23"/>
        <v>0</v>
      </c>
      <c r="H83" s="118">
        <f t="shared" si="24"/>
        <v>0</v>
      </c>
      <c r="I83" s="118">
        <f t="shared" si="25"/>
        <v>0</v>
      </c>
      <c r="J83" s="118">
        <f t="shared" si="26"/>
        <v>0</v>
      </c>
      <c r="K83" s="213">
        <f t="shared" si="27"/>
        <v>0</v>
      </c>
      <c r="L83" s="210"/>
      <c r="M83" s="210"/>
      <c r="N83" s="210"/>
      <c r="O83" s="99"/>
    </row>
    <row r="84" spans="2:25" ht="15" hidden="1">
      <c r="B84" s="51"/>
      <c r="C84" s="68"/>
      <c r="D84" s="133">
        <f t="shared" si="21"/>
        <v>0</v>
      </c>
      <c r="E84" s="157">
        <f t="shared" si="28"/>
        <v>0</v>
      </c>
      <c r="F84" s="118">
        <f t="shared" si="22"/>
        <v>0</v>
      </c>
      <c r="G84" s="118">
        <f t="shared" si="23"/>
        <v>0</v>
      </c>
      <c r="H84" s="118">
        <f t="shared" si="24"/>
        <v>0</v>
      </c>
      <c r="I84" s="118">
        <f t="shared" si="25"/>
        <v>0</v>
      </c>
      <c r="J84" s="118">
        <f t="shared" si="26"/>
        <v>0</v>
      </c>
      <c r="K84" s="213">
        <f t="shared" si="27"/>
        <v>0</v>
      </c>
      <c r="L84" s="210"/>
      <c r="M84" s="210"/>
      <c r="N84" s="210"/>
      <c r="O84" s="99"/>
    </row>
    <row r="85" spans="2:25">
      <c r="N85" s="210"/>
      <c r="O85" s="210"/>
      <c r="P85" s="210"/>
    </row>
    <row r="88" spans="2:25" ht="13.5" thickBot="1"/>
    <row r="89" spans="2:25">
      <c r="B89" s="236" t="s">
        <v>152</v>
      </c>
      <c r="C89" s="237"/>
      <c r="D89" s="237"/>
      <c r="E89" s="238"/>
      <c r="F89" s="245" t="s">
        <v>153</v>
      </c>
      <c r="G89" s="246"/>
      <c r="H89" s="246"/>
      <c r="I89" s="247"/>
      <c r="J89" s="245" t="s">
        <v>51</v>
      </c>
      <c r="K89" s="246"/>
      <c r="L89" s="246"/>
      <c r="M89" s="247"/>
      <c r="N89" s="233" t="s">
        <v>154</v>
      </c>
      <c r="O89" s="234"/>
      <c r="P89" s="234"/>
      <c r="Q89" s="235"/>
      <c r="R89" s="233" t="s">
        <v>155</v>
      </c>
      <c r="S89" s="234"/>
      <c r="T89" s="234"/>
      <c r="U89" s="235"/>
      <c r="V89" s="233" t="s">
        <v>156</v>
      </c>
      <c r="W89" s="234"/>
      <c r="X89" s="234"/>
      <c r="Y89" s="235"/>
    </row>
    <row r="90" spans="2:25">
      <c r="B90" s="143"/>
      <c r="C90" s="138"/>
      <c r="D90" s="138"/>
      <c r="F90" s="110"/>
      <c r="I90" s="109"/>
      <c r="J90" s="110"/>
      <c r="M90" s="109"/>
      <c r="N90" s="110"/>
      <c r="Q90" s="144"/>
      <c r="R90" s="102"/>
      <c r="U90" s="144"/>
      <c r="V90" s="102"/>
      <c r="W90" s="210"/>
      <c r="X90" s="210"/>
      <c r="Y90" s="144"/>
    </row>
    <row r="91" spans="2:25">
      <c r="B91" s="102" t="s">
        <v>160</v>
      </c>
      <c r="C91" s="99" t="s">
        <v>157</v>
      </c>
      <c r="D91" s="99" t="s">
        <v>161</v>
      </c>
      <c r="E91" s="109" t="s">
        <v>172</v>
      </c>
      <c r="F91" s="110" t="s">
        <v>160</v>
      </c>
      <c r="G91" s="108" t="s">
        <v>157</v>
      </c>
      <c r="H91" s="108" t="s">
        <v>161</v>
      </c>
      <c r="I91" s="109" t="s">
        <v>172</v>
      </c>
      <c r="J91" s="110" t="s">
        <v>160</v>
      </c>
      <c r="K91" s="108" t="s">
        <v>157</v>
      </c>
      <c r="L91" s="108" t="s">
        <v>161</v>
      </c>
      <c r="M91" s="109" t="s">
        <v>172</v>
      </c>
      <c r="N91" s="110" t="s">
        <v>160</v>
      </c>
      <c r="O91" s="108" t="s">
        <v>157</v>
      </c>
      <c r="P91" s="99" t="s">
        <v>161</v>
      </c>
      <c r="Q91" s="103" t="s">
        <v>172</v>
      </c>
      <c r="R91" s="102" t="s">
        <v>160</v>
      </c>
      <c r="S91" s="99" t="s">
        <v>157</v>
      </c>
      <c r="T91" s="99" t="s">
        <v>161</v>
      </c>
      <c r="U91" s="103" t="s">
        <v>172</v>
      </c>
      <c r="V91" s="102" t="s">
        <v>160</v>
      </c>
      <c r="W91" s="210" t="s">
        <v>157</v>
      </c>
      <c r="X91" s="210" t="s">
        <v>161</v>
      </c>
      <c r="Y91" s="103" t="s">
        <v>172</v>
      </c>
    </row>
    <row r="92" spans="2:25">
      <c r="B92" s="143"/>
      <c r="C92" s="104">
        <f>COUNTA(C93:C136)</f>
        <v>15</v>
      </c>
      <c r="D92" s="138"/>
      <c r="E92" s="109"/>
      <c r="F92" s="110"/>
      <c r="G92" s="111">
        <f>COUNTA(G93:G136)</f>
        <v>7</v>
      </c>
      <c r="I92" s="109"/>
      <c r="J92" s="110"/>
      <c r="K92" s="111">
        <f>COUNTA(K93:K136)</f>
        <v>7</v>
      </c>
      <c r="M92" s="109"/>
      <c r="N92" s="110"/>
      <c r="O92" s="111">
        <f>COUNTA(O93:O136)</f>
        <v>7</v>
      </c>
      <c r="P92" s="138"/>
      <c r="Q92" s="144"/>
      <c r="R92" s="143"/>
      <c r="S92" s="104">
        <f>COUNTA(S93:S136)</f>
        <v>7</v>
      </c>
      <c r="T92" s="138"/>
      <c r="U92" s="144"/>
      <c r="V92" s="143"/>
      <c r="W92" s="104">
        <f>COUNTA(W93:W136)</f>
        <v>10</v>
      </c>
      <c r="X92" s="138"/>
      <c r="Y92" s="144"/>
    </row>
    <row r="93" spans="2:25">
      <c r="B93" s="102">
        <v>1</v>
      </c>
      <c r="C93" s="192" t="s">
        <v>173</v>
      </c>
      <c r="D93" s="99">
        <f>VLOOKUP(C92,'POINTS SCORE'!$B$10:$AI$39,2,FALSE)</f>
        <v>40</v>
      </c>
      <c r="E93" s="108">
        <f>VLOOKUP(C92,'POINTS SCORE'!$B$39:$AI$78,2,FALSE)</f>
        <v>40</v>
      </c>
      <c r="F93" s="110">
        <v>1</v>
      </c>
      <c r="G93" s="192" t="s">
        <v>110</v>
      </c>
      <c r="H93" s="108">
        <f>VLOOKUP(G92,'POINTS SCORE'!$B$10:$AI$39,2,FALSE)</f>
        <v>37</v>
      </c>
      <c r="I93" s="108">
        <f>VLOOKUP(G92,'POINTS SCORE'!$B$39:$AI$78,2,FALSE)</f>
        <v>40</v>
      </c>
      <c r="J93" s="110">
        <v>1</v>
      </c>
      <c r="K93" s="192" t="s">
        <v>110</v>
      </c>
      <c r="L93" s="108">
        <f>VLOOKUP(K92,'POINTS SCORE'!$B$10:$AI$39,2,FALSE)</f>
        <v>37</v>
      </c>
      <c r="M93" s="108">
        <f>VLOOKUP(K92,'POINTS SCORE'!$B$39:$AI$78,2,FALSE)</f>
        <v>40</v>
      </c>
      <c r="N93" s="110">
        <v>1</v>
      </c>
      <c r="O93" s="192" t="s">
        <v>101</v>
      </c>
      <c r="P93" s="99">
        <f>VLOOKUP(O92,'POINTS SCORE'!$B$10:$AI$39,2,FALSE)</f>
        <v>37</v>
      </c>
      <c r="Q93" s="99">
        <f>VLOOKUP(O92,'POINTS SCORE'!$B$39:$AI$78,2,FALSE)</f>
        <v>40</v>
      </c>
      <c r="R93" s="102">
        <v>1</v>
      </c>
      <c r="S93" s="192" t="s">
        <v>179</v>
      </c>
      <c r="T93" s="99">
        <f>VLOOKUP(S92,'POINTS SCORE'!$B$10:$AI$39,2,FALSE)</f>
        <v>37</v>
      </c>
      <c r="U93" s="99">
        <f>VLOOKUP(S92,'POINTS SCORE'!$B$39:$AI$78,2,FALSE)</f>
        <v>40</v>
      </c>
      <c r="V93" s="102">
        <v>1</v>
      </c>
      <c r="W93" s="210" t="s">
        <v>1162</v>
      </c>
      <c r="X93" s="210">
        <f>VLOOKUP(W92,'POINTS SCORE'!$B$10:$AI$39,2,FALSE)</f>
        <v>38</v>
      </c>
      <c r="Y93" s="103">
        <f>VLOOKUP(W92,'POINTS SCORE'!$B$39:$AI$78,2,FALSE)</f>
        <v>40</v>
      </c>
    </row>
    <row r="94" spans="2:25">
      <c r="B94" s="102">
        <v>2</v>
      </c>
      <c r="C94" s="192" t="s">
        <v>1143</v>
      </c>
      <c r="D94" s="99">
        <f>VLOOKUP(C92,'POINTS SCORE'!$B$10:$AI$39,3,FALSE)</f>
        <v>37</v>
      </c>
      <c r="E94" s="108">
        <f>VLOOKUP(C92,'POINTS SCORE'!$B$39:$AI$78,3,FALSE)</f>
        <v>39</v>
      </c>
      <c r="F94" s="110">
        <v>2</v>
      </c>
      <c r="G94" s="192" t="s">
        <v>226</v>
      </c>
      <c r="H94" s="108">
        <f>VLOOKUP(G92,'POINTS SCORE'!$B$10:$AI$39,3,FALSE)</f>
        <v>30</v>
      </c>
      <c r="I94" s="108">
        <f>VLOOKUP(G92,'POINTS SCORE'!$B$39:$AI$78,3,FALSE)</f>
        <v>39</v>
      </c>
      <c r="J94" s="110">
        <v>2</v>
      </c>
      <c r="K94" s="192" t="s">
        <v>87</v>
      </c>
      <c r="L94" s="108">
        <f>VLOOKUP(K92,'POINTS SCORE'!$B$10:$AI$39,3,FALSE)</f>
        <v>30</v>
      </c>
      <c r="M94" s="108">
        <f>VLOOKUP(K92,'POINTS SCORE'!$B$39:$AI$78,3,FALSE)</f>
        <v>39</v>
      </c>
      <c r="N94" s="110">
        <v>2</v>
      </c>
      <c r="O94" s="192" t="s">
        <v>1018</v>
      </c>
      <c r="P94" s="99">
        <f>VLOOKUP(O92,'POINTS SCORE'!$B$10:$AI$39,3,FALSE)</f>
        <v>30</v>
      </c>
      <c r="Q94" s="99">
        <f>VLOOKUP(O92,'POINTS SCORE'!$B$39:$AI$78,3,FALSE)</f>
        <v>39</v>
      </c>
      <c r="R94" s="102">
        <v>2</v>
      </c>
      <c r="S94" s="192" t="s">
        <v>101</v>
      </c>
      <c r="T94" s="99">
        <f>VLOOKUP(S92,'POINTS SCORE'!$B$10:$AI$39,3,FALSE)</f>
        <v>30</v>
      </c>
      <c r="U94" s="99">
        <f>VLOOKUP(S92,'POINTS SCORE'!$B$39:$AI$78,3,FALSE)</f>
        <v>39</v>
      </c>
      <c r="V94" s="102">
        <v>2</v>
      </c>
      <c r="W94" s="210" t="s">
        <v>179</v>
      </c>
      <c r="X94" s="210">
        <f>VLOOKUP(W92,'POINTS SCORE'!$B$10:$AI$39,3,FALSE)</f>
        <v>34</v>
      </c>
      <c r="Y94" s="103">
        <f>VLOOKUP(W92,'POINTS SCORE'!$B$39:$AI$78,3,FALSE)</f>
        <v>39</v>
      </c>
    </row>
    <row r="95" spans="2:25">
      <c r="B95" s="102">
        <v>3</v>
      </c>
      <c r="C95" s="192" t="s">
        <v>110</v>
      </c>
      <c r="D95" s="99">
        <f>VLOOKUP(C92,'POINTS SCORE'!$B$10:$AI$39,4,FALSE)</f>
        <v>33</v>
      </c>
      <c r="E95" s="108">
        <f>VLOOKUP(C92,'POINTS SCORE'!$B$39:$AI$78,4,FALSE)</f>
        <v>38</v>
      </c>
      <c r="F95" s="110">
        <v>3</v>
      </c>
      <c r="G95" s="192" t="s">
        <v>101</v>
      </c>
      <c r="H95" s="108">
        <f>VLOOKUP(G92,'POINTS SCORE'!$B$10:$AI$39,4,FALSE)</f>
        <v>25</v>
      </c>
      <c r="I95" s="108">
        <f>VLOOKUP(G92,'POINTS SCORE'!$B$39:$AI$78,4,FALSE)</f>
        <v>38</v>
      </c>
      <c r="J95" s="110">
        <v>3</v>
      </c>
      <c r="K95" s="192" t="s">
        <v>179</v>
      </c>
      <c r="L95" s="108">
        <f>VLOOKUP(K92,'POINTS SCORE'!$B$10:$AI$39,4,FALSE)</f>
        <v>25</v>
      </c>
      <c r="M95" s="108">
        <f>VLOOKUP(K92,'POINTS SCORE'!$B$39:$AI$78,4,FALSE)</f>
        <v>38</v>
      </c>
      <c r="N95" s="110">
        <v>3</v>
      </c>
      <c r="O95" s="192" t="s">
        <v>131</v>
      </c>
      <c r="P95" s="99">
        <f>VLOOKUP(O92,'POINTS SCORE'!$B$10:$AI$39,4,FALSE)</f>
        <v>25</v>
      </c>
      <c r="Q95" s="99">
        <f>VLOOKUP(O92,'POINTS SCORE'!$B$39:$AI$78,4,FALSE)</f>
        <v>38</v>
      </c>
      <c r="R95" s="102">
        <v>3</v>
      </c>
      <c r="S95" s="192" t="s">
        <v>102</v>
      </c>
      <c r="T95" s="99">
        <f>VLOOKUP(S92,'POINTS SCORE'!$B$10:$AI$39,4,FALSE)</f>
        <v>25</v>
      </c>
      <c r="U95" s="99">
        <f>VLOOKUP(S92,'POINTS SCORE'!$B$39:$AI$78,4,FALSE)</f>
        <v>38</v>
      </c>
      <c r="V95" s="102">
        <v>3</v>
      </c>
      <c r="W95" s="210" t="s">
        <v>101</v>
      </c>
      <c r="X95" s="210">
        <f>VLOOKUP(W92,'POINTS SCORE'!$B$10:$AI$39,4,FALSE)</f>
        <v>28</v>
      </c>
      <c r="Y95" s="103">
        <f>VLOOKUP(W92,'POINTS SCORE'!$B$39:$AI$78,4,FALSE)</f>
        <v>38</v>
      </c>
    </row>
    <row r="96" spans="2:25">
      <c r="B96" s="102">
        <v>4</v>
      </c>
      <c r="C96" s="192" t="s">
        <v>87</v>
      </c>
      <c r="D96" s="99">
        <f>VLOOKUP(C92,'POINTS SCORE'!$B$10:$AI$39,5,FALSE)</f>
        <v>29</v>
      </c>
      <c r="E96" s="108">
        <f>VLOOKUP(C92,'POINTS SCORE'!$B$39:$AI$78,5,FALSE)</f>
        <v>37</v>
      </c>
      <c r="F96" s="110">
        <v>4</v>
      </c>
      <c r="G96" s="192" t="s">
        <v>102</v>
      </c>
      <c r="H96" s="108">
        <f>VLOOKUP(G92,'POINTS SCORE'!$B$10:$AI$39,5,FALSE)</f>
        <v>21</v>
      </c>
      <c r="I96" s="108">
        <f>VLOOKUP(G92,'POINTS SCORE'!$B$39:$AI$78,5,FALSE)</f>
        <v>37</v>
      </c>
      <c r="J96" s="110">
        <v>4</v>
      </c>
      <c r="K96" s="192" t="s">
        <v>101</v>
      </c>
      <c r="L96" s="108">
        <f>VLOOKUP(K92,'POINTS SCORE'!$B$10:$AI$39,5,FALSE)</f>
        <v>21</v>
      </c>
      <c r="M96" s="108">
        <f>VLOOKUP(K92,'POINTS SCORE'!$B$39:$AI$78,5,FALSE)</f>
        <v>37</v>
      </c>
      <c r="N96" s="110">
        <v>4</v>
      </c>
      <c r="O96" s="192" t="s">
        <v>923</v>
      </c>
      <c r="P96" s="99">
        <f>VLOOKUP(O92,'POINTS SCORE'!$B$10:$AI$39,5,FALSE)</f>
        <v>21</v>
      </c>
      <c r="Q96" s="99">
        <f>VLOOKUP(O92,'POINTS SCORE'!$B$39:$AI$78,5,FALSE)</f>
        <v>37</v>
      </c>
      <c r="R96" s="102">
        <v>4</v>
      </c>
      <c r="S96" s="192" t="s">
        <v>131</v>
      </c>
      <c r="T96" s="99">
        <f>VLOOKUP(S92,'POINTS SCORE'!$B$10:$AI$39,5,FALSE)</f>
        <v>21</v>
      </c>
      <c r="U96" s="99">
        <f>VLOOKUP(S92,'POINTS SCORE'!$B$39:$AI$78,5,FALSE)</f>
        <v>37</v>
      </c>
      <c r="V96" s="102">
        <v>4</v>
      </c>
      <c r="W96" s="210" t="s">
        <v>1163</v>
      </c>
      <c r="X96" s="210">
        <f>VLOOKUP(W92,'POINTS SCORE'!$B$10:$AI$39,5,FALSE)</f>
        <v>24</v>
      </c>
      <c r="Y96" s="103">
        <f>VLOOKUP(W92,'POINTS SCORE'!$B$39:$AI$78,5,FALSE)</f>
        <v>37</v>
      </c>
    </row>
    <row r="97" spans="2:25">
      <c r="B97" s="102">
        <v>5</v>
      </c>
      <c r="C97" s="192" t="s">
        <v>174</v>
      </c>
      <c r="D97" s="99">
        <f>VLOOKUP(C92,'POINTS SCORE'!$B$10:$AI$39,6,FALSE)</f>
        <v>26</v>
      </c>
      <c r="E97" s="108">
        <f>VLOOKUP(C92,'POINTS SCORE'!$B$39:$AI$78,6,FALSE)</f>
        <v>36</v>
      </c>
      <c r="F97" s="110">
        <v>5</v>
      </c>
      <c r="G97" s="192" t="s">
        <v>131</v>
      </c>
      <c r="H97" s="108">
        <f>VLOOKUP(G92,'POINTS SCORE'!$B$10:$AI$39,6,FALSE)</f>
        <v>18</v>
      </c>
      <c r="I97" s="108">
        <f>VLOOKUP(G92,'POINTS SCORE'!$B$39:$AI$78,6,FALSE)</f>
        <v>36</v>
      </c>
      <c r="J97" s="110">
        <v>5</v>
      </c>
      <c r="K97" s="192" t="s">
        <v>923</v>
      </c>
      <c r="L97" s="108">
        <f>VLOOKUP(K92,'POINTS SCORE'!$B$10:$AI$39,6,FALSE)</f>
        <v>18</v>
      </c>
      <c r="M97" s="108">
        <f>VLOOKUP(K92,'POINTS SCORE'!$B$39:$AI$78,6,FALSE)</f>
        <v>36</v>
      </c>
      <c r="N97" s="110">
        <v>5</v>
      </c>
      <c r="O97" s="192" t="s">
        <v>102</v>
      </c>
      <c r="P97" s="99">
        <f>VLOOKUP(O92,'POINTS SCORE'!$B$10:$AI$39,6,FALSE)</f>
        <v>18</v>
      </c>
      <c r="Q97" s="99">
        <f>VLOOKUP(O92,'POINTS SCORE'!$B$39:$AI$78,6,FALSE)</f>
        <v>36</v>
      </c>
      <c r="R97" s="102">
        <v>5</v>
      </c>
      <c r="S97" s="192" t="s">
        <v>1019</v>
      </c>
      <c r="T97" s="99">
        <f>VLOOKUP(S92,'POINTS SCORE'!$B$10:$AI$39,6,FALSE)</f>
        <v>18</v>
      </c>
      <c r="U97" s="99">
        <f>VLOOKUP(S92,'POINTS SCORE'!$B$39:$AI$78,6,FALSE)</f>
        <v>36</v>
      </c>
      <c r="V97" s="102">
        <v>5</v>
      </c>
      <c r="W97" s="210" t="s">
        <v>1164</v>
      </c>
      <c r="X97" s="210">
        <f>VLOOKUP(W92,'POINTS SCORE'!$B$10:$AI$39,6,FALSE)</f>
        <v>21</v>
      </c>
      <c r="Y97" s="103">
        <f>VLOOKUP(W92,'POINTS SCORE'!$B$39:$AI$78,6,FALSE)</f>
        <v>36</v>
      </c>
    </row>
    <row r="98" spans="2:25">
      <c r="B98" s="102">
        <v>6</v>
      </c>
      <c r="C98" s="192" t="s">
        <v>175</v>
      </c>
      <c r="D98" s="99">
        <f>VLOOKUP(C92,'POINTS SCORE'!$B$10:$AI$39,7,FALSE)</f>
        <v>24</v>
      </c>
      <c r="E98" s="108">
        <f>VLOOKUP(C92,'POINTS SCORE'!$B$39:$AI$78,7,FALSE)</f>
        <v>35</v>
      </c>
      <c r="F98" s="110">
        <v>6</v>
      </c>
      <c r="G98" s="192" t="s">
        <v>180</v>
      </c>
      <c r="H98" s="108">
        <f>VLOOKUP(G92,'POINTS SCORE'!$B$10:$AI$39,7,FALSE)</f>
        <v>17</v>
      </c>
      <c r="I98" s="108">
        <f>VLOOKUP(G92,'POINTS SCORE'!$B$39:$AI$78,7,FALSE)</f>
        <v>35</v>
      </c>
      <c r="J98" s="110">
        <v>6</v>
      </c>
      <c r="K98" s="192" t="s">
        <v>102</v>
      </c>
      <c r="L98" s="108">
        <f>VLOOKUP(K92,'POINTS SCORE'!$B$10:$AI$39,7,FALSE)</f>
        <v>17</v>
      </c>
      <c r="M98" s="108">
        <f>VLOOKUP(K92,'POINTS SCORE'!$B$39:$AI$78,7,FALSE)</f>
        <v>35</v>
      </c>
      <c r="N98" s="110">
        <v>6</v>
      </c>
      <c r="O98" s="192" t="s">
        <v>1019</v>
      </c>
      <c r="P98" s="99">
        <f>VLOOKUP(O92,'POINTS SCORE'!$B$10:$AI$39,7,FALSE)</f>
        <v>17</v>
      </c>
      <c r="Q98" s="99">
        <f>VLOOKUP(O92,'POINTS SCORE'!$B$39:$AI$78,7,FALSE)</f>
        <v>35</v>
      </c>
      <c r="R98" s="102">
        <v>6</v>
      </c>
      <c r="S98" s="192" t="s">
        <v>1076</v>
      </c>
      <c r="T98" s="99">
        <f>VLOOKUP(S92,'POINTS SCORE'!$B$10:$AI$39,7,FALSE)</f>
        <v>17</v>
      </c>
      <c r="U98" s="99">
        <f>VLOOKUP(S92,'POINTS SCORE'!$B$39:$AI$78,7,FALSE)</f>
        <v>35</v>
      </c>
      <c r="V98" s="102">
        <v>6</v>
      </c>
      <c r="W98" s="210" t="s">
        <v>100</v>
      </c>
      <c r="X98" s="210">
        <f>VLOOKUP(W92,'POINTS SCORE'!$B$10:$AI$39,7,FALSE)</f>
        <v>19</v>
      </c>
      <c r="Y98" s="103">
        <f>VLOOKUP(W92,'POINTS SCORE'!$B$39:$AI$78,7,FALSE)</f>
        <v>35</v>
      </c>
    </row>
    <row r="99" spans="2:25">
      <c r="B99" s="102">
        <v>7</v>
      </c>
      <c r="C99" s="191" t="s">
        <v>101</v>
      </c>
      <c r="D99" s="99">
        <f>VLOOKUP(C92,'POINTS SCORE'!$B$10:$AI$39,8,FALSE)</f>
        <v>23</v>
      </c>
      <c r="E99" s="108">
        <f>VLOOKUP(C92,'POINTS SCORE'!$B$39:$AI$78,8,FALSE)</f>
        <v>34</v>
      </c>
      <c r="F99" s="110">
        <v>7</v>
      </c>
      <c r="G99" s="191"/>
      <c r="H99" s="108">
        <f>VLOOKUP(G92,'POINTS SCORE'!$B$10:$AI$39,8,FALSE)</f>
        <v>16</v>
      </c>
      <c r="I99" s="108">
        <f>VLOOKUP(G92,'POINTS SCORE'!$B$39:$AI$78,8,FALSE)</f>
        <v>34</v>
      </c>
      <c r="J99" s="110">
        <v>7</v>
      </c>
      <c r="K99" s="191" t="s">
        <v>131</v>
      </c>
      <c r="L99" s="108">
        <f>VLOOKUP(K92,'POINTS SCORE'!$B$10:$AI$39,8,FALSE)</f>
        <v>16</v>
      </c>
      <c r="M99" s="108">
        <f>VLOOKUP(K92,'POINTS SCORE'!$B$39:$AI$78,8,FALSE)</f>
        <v>34</v>
      </c>
      <c r="N99" s="110">
        <v>7</v>
      </c>
      <c r="O99" s="191"/>
      <c r="P99" s="99">
        <f>VLOOKUP(O92,'POINTS SCORE'!$B$10:$AI$39,8,FALSE)</f>
        <v>16</v>
      </c>
      <c r="Q99" s="99">
        <f>VLOOKUP(O92,'POINTS SCORE'!$B$39:$AI$78,8,FALSE)</f>
        <v>34</v>
      </c>
      <c r="R99" s="102">
        <v>7</v>
      </c>
      <c r="S99" s="191"/>
      <c r="T99" s="99">
        <f>VLOOKUP(S92,'POINTS SCORE'!$B$10:$AI$39,8,FALSE)</f>
        <v>16</v>
      </c>
      <c r="U99" s="99">
        <f>VLOOKUP(S92,'POINTS SCORE'!$B$39:$AI$78,8,FALSE)</f>
        <v>34</v>
      </c>
      <c r="V99" s="102">
        <v>7</v>
      </c>
      <c r="W99" s="209" t="s">
        <v>1165</v>
      </c>
      <c r="X99" s="210">
        <f>VLOOKUP(W92,'POINTS SCORE'!$B$10:$AI$39,8,FALSE)</f>
        <v>18</v>
      </c>
      <c r="Y99" s="103">
        <f>VLOOKUP(W92,'POINTS SCORE'!$B$39:$AI$78,8,FALSE)</f>
        <v>34</v>
      </c>
    </row>
    <row r="100" spans="2:25">
      <c r="B100" s="102">
        <v>8</v>
      </c>
      <c r="C100" s="191" t="s">
        <v>131</v>
      </c>
      <c r="D100" s="99">
        <f>VLOOKUP(C92,'POINTS SCORE'!$B$10:$AI$39,9,FALSE)</f>
        <v>22</v>
      </c>
      <c r="E100" s="108">
        <f>VLOOKUP(C92,'POINTS SCORE'!$B$39:$AI$78,9,FALSE)</f>
        <v>33</v>
      </c>
      <c r="F100" s="110">
        <v>8</v>
      </c>
      <c r="G100" s="191"/>
      <c r="H100" s="108">
        <f>VLOOKUP(G92,'POINTS SCORE'!$B$10:$AI$39,9,FALSE)</f>
        <v>0</v>
      </c>
      <c r="I100" s="108">
        <f>VLOOKUP(G92,'POINTS SCORE'!$B$39:$AI$78,9,FALSE)</f>
        <v>0</v>
      </c>
      <c r="J100" s="110">
        <v>8</v>
      </c>
      <c r="K100" s="191"/>
      <c r="L100" s="108">
        <f>VLOOKUP(K92,'POINTS SCORE'!$B$10:$AI$39,9,FALSE)</f>
        <v>0</v>
      </c>
      <c r="M100" s="108">
        <f>VLOOKUP(K92,'POINTS SCORE'!$B$39:$AI$78,9,FALSE)</f>
        <v>0</v>
      </c>
      <c r="N100" s="110">
        <v>8</v>
      </c>
      <c r="O100" s="191"/>
      <c r="P100" s="99">
        <f>VLOOKUP(O92,'POINTS SCORE'!$B$10:$AI$39,9,FALSE)</f>
        <v>0</v>
      </c>
      <c r="Q100" s="99">
        <f>VLOOKUP(O92,'POINTS SCORE'!$B$39:$AI$78,9,FALSE)</f>
        <v>0</v>
      </c>
      <c r="R100" s="102">
        <v>8</v>
      </c>
      <c r="S100" s="191"/>
      <c r="T100" s="99">
        <f>VLOOKUP(S92,'POINTS SCORE'!$B$10:$AI$39,9,FALSE)</f>
        <v>0</v>
      </c>
      <c r="U100" s="99">
        <f>VLOOKUP(S92,'POINTS SCORE'!$B$39:$AI$78,9,FALSE)</f>
        <v>0</v>
      </c>
      <c r="V100" s="102">
        <v>8</v>
      </c>
      <c r="W100" s="209" t="s">
        <v>1019</v>
      </c>
      <c r="X100" s="210">
        <f>VLOOKUP(W92,'POINTS SCORE'!$B$10:$AI$39,9,FALSE)</f>
        <v>17</v>
      </c>
      <c r="Y100" s="103">
        <f>VLOOKUP(W92,'POINTS SCORE'!$B$39:$AI$78,9,FALSE)</f>
        <v>33</v>
      </c>
    </row>
    <row r="101" spans="2:25">
      <c r="B101" s="102">
        <v>9</v>
      </c>
      <c r="C101" s="191"/>
      <c r="D101" s="99">
        <f>VLOOKUP(C92,'POINTS SCORE'!$B$10:$AI$39,10,FALSE)</f>
        <v>21</v>
      </c>
      <c r="E101" s="108">
        <f>VLOOKUP(C92,'POINTS SCORE'!$B$39:$AI$78,10,FALSE)</f>
        <v>32</v>
      </c>
      <c r="F101" s="110">
        <v>9</v>
      </c>
      <c r="G101" s="191"/>
      <c r="H101" s="108">
        <f>VLOOKUP(G92,'POINTS SCORE'!$B$10:$AI$39,10,FALSE)</f>
        <v>0</v>
      </c>
      <c r="I101" s="108">
        <f>VLOOKUP(G92,'POINTS SCORE'!$B$39:$AI$78,10,FALSE)</f>
        <v>0</v>
      </c>
      <c r="J101" s="110">
        <v>9</v>
      </c>
      <c r="K101" s="191"/>
      <c r="L101" s="108">
        <f>VLOOKUP(K92,'POINTS SCORE'!$B$10:$AI$39,10,FALSE)</f>
        <v>0</v>
      </c>
      <c r="M101" s="108">
        <f>VLOOKUP(K92,'POINTS SCORE'!$B$39:$AI$78,10,FALSE)</f>
        <v>0</v>
      </c>
      <c r="N101" s="110">
        <v>9</v>
      </c>
      <c r="O101" s="191"/>
      <c r="P101" s="99">
        <f>VLOOKUP(O92,'POINTS SCORE'!$B$10:$AI$39,10,FALSE)</f>
        <v>0</v>
      </c>
      <c r="Q101" s="99">
        <f>VLOOKUP(O92,'POINTS SCORE'!$B$39:$AI$78,10,FALSE)</f>
        <v>0</v>
      </c>
      <c r="R101" s="102">
        <v>9</v>
      </c>
      <c r="S101" s="191"/>
      <c r="T101" s="99">
        <f>VLOOKUP(S92,'POINTS SCORE'!$B$10:$AI$39,10,FALSE)</f>
        <v>0</v>
      </c>
      <c r="U101" s="99">
        <f>VLOOKUP(S92,'POINTS SCORE'!$B$39:$AI$78,10,FALSE)</f>
        <v>0</v>
      </c>
      <c r="V101" s="102">
        <v>9</v>
      </c>
      <c r="W101" s="209" t="s">
        <v>177</v>
      </c>
      <c r="X101" s="210">
        <f>VLOOKUP(W92,'POINTS SCORE'!$B$10:$AI$39,10,FALSE)</f>
        <v>16</v>
      </c>
      <c r="Y101" s="103">
        <f>VLOOKUP(W92,'POINTS SCORE'!$B$39:$AI$78,10,FALSE)</f>
        <v>32</v>
      </c>
    </row>
    <row r="102" spans="2:25">
      <c r="B102" s="102">
        <v>10</v>
      </c>
      <c r="C102" s="191"/>
      <c r="D102" s="99">
        <f>VLOOKUP(C92,'POINTS SCORE'!$B$10:$AI$39,11,FALSE)</f>
        <v>20</v>
      </c>
      <c r="E102" s="108">
        <f>VLOOKUP(C92,'POINTS SCORE'!$B$39:$AI$78,11,FALSE)</f>
        <v>31</v>
      </c>
      <c r="F102" s="110">
        <v>10</v>
      </c>
      <c r="G102" s="191"/>
      <c r="H102" s="108">
        <f>VLOOKUP(G92,'POINTS SCORE'!$B$10:$AI$39,11,FALSE)</f>
        <v>0</v>
      </c>
      <c r="I102" s="108">
        <f>VLOOKUP(G92,'POINTS SCORE'!$B$39:$AI$78,11,FALSE)</f>
        <v>0</v>
      </c>
      <c r="J102" s="110">
        <v>10</v>
      </c>
      <c r="K102" s="191"/>
      <c r="L102" s="108">
        <f>VLOOKUP(K92,'POINTS SCORE'!$B$10:$AI$39,11,FALSE)</f>
        <v>0</v>
      </c>
      <c r="M102" s="108">
        <f>VLOOKUP(K92,'POINTS SCORE'!$B$39:$AI$78,11,FALSE)</f>
        <v>0</v>
      </c>
      <c r="N102" s="110">
        <v>10</v>
      </c>
      <c r="O102" s="191"/>
      <c r="P102" s="99">
        <f>VLOOKUP(O92,'POINTS SCORE'!$B$10:$AI$39,11,FALSE)</f>
        <v>0</v>
      </c>
      <c r="Q102" s="99">
        <f>VLOOKUP(O92,'POINTS SCORE'!$B$39:$AI$78,11,FALSE)</f>
        <v>0</v>
      </c>
      <c r="R102" s="102">
        <v>10</v>
      </c>
      <c r="S102" s="191"/>
      <c r="T102" s="99">
        <f>VLOOKUP(S92,'POINTS SCORE'!$B$10:$AI$39,11,FALSE)</f>
        <v>0</v>
      </c>
      <c r="U102" s="99">
        <f>VLOOKUP(S92,'POINTS SCORE'!$B$39:$AI$78,11,FALSE)</f>
        <v>0</v>
      </c>
      <c r="V102" s="102">
        <v>10</v>
      </c>
      <c r="W102" s="209"/>
      <c r="X102" s="210">
        <f>VLOOKUP(W92,'POINTS SCORE'!$B$10:$AI$39,11,FALSE)</f>
        <v>16</v>
      </c>
      <c r="Y102" s="103">
        <f>VLOOKUP(W92,'POINTS SCORE'!$B$39:$AI$78,11,FALSE)</f>
        <v>31</v>
      </c>
    </row>
    <row r="103" spans="2:25">
      <c r="B103" s="102">
        <v>11</v>
      </c>
      <c r="C103" s="191"/>
      <c r="D103" s="99">
        <f>VLOOKUP(C92,'POINTS SCORE'!$B$10:$AI$39,12,FALSE)</f>
        <v>19</v>
      </c>
      <c r="E103" s="108">
        <f>VLOOKUP(C92,'POINTS SCORE'!$B$39:$AI$78,12,FALSE)</f>
        <v>30</v>
      </c>
      <c r="F103" s="110">
        <v>11</v>
      </c>
      <c r="G103" s="191"/>
      <c r="H103" s="108">
        <f>VLOOKUP(G92,'POINTS SCORE'!$B$10:$AI$39,12,FALSE)</f>
        <v>0</v>
      </c>
      <c r="I103" s="108">
        <f>VLOOKUP(G92,'POINTS SCORE'!$B$39:$AI$78,12,FALSE)</f>
        <v>0</v>
      </c>
      <c r="J103" s="110">
        <v>11</v>
      </c>
      <c r="K103" s="191"/>
      <c r="L103" s="108">
        <f>VLOOKUP(K92,'POINTS SCORE'!$B$10:$AI$39,12,FALSE)</f>
        <v>0</v>
      </c>
      <c r="M103" s="108">
        <f>VLOOKUP(K92,'POINTS SCORE'!$B$39:$AI$78,12,FALSE)</f>
        <v>0</v>
      </c>
      <c r="N103" s="110">
        <v>11</v>
      </c>
      <c r="O103" s="191"/>
      <c r="P103" s="99">
        <f>VLOOKUP(O92,'POINTS SCORE'!$B$10:$AI$39,12,FALSE)</f>
        <v>0</v>
      </c>
      <c r="Q103" s="99">
        <f>VLOOKUP(O92,'POINTS SCORE'!$B$39:$AI$78,12,FALSE)</f>
        <v>0</v>
      </c>
      <c r="R103" s="102">
        <v>11</v>
      </c>
      <c r="S103" s="191"/>
      <c r="T103" s="99">
        <f>VLOOKUP(S92,'POINTS SCORE'!$B$10:$AI$39,12,FALSE)</f>
        <v>0</v>
      </c>
      <c r="U103" s="99">
        <f>VLOOKUP(S92,'POINTS SCORE'!$B$39:$AI$78,12,FALSE)</f>
        <v>0</v>
      </c>
      <c r="V103" s="102">
        <v>11</v>
      </c>
      <c r="W103" s="209"/>
      <c r="X103" s="210">
        <f>VLOOKUP(W92,'POINTS SCORE'!$B$10:$AI$39,12,FALSE)</f>
        <v>0</v>
      </c>
      <c r="Y103" s="103">
        <f>VLOOKUP(W92,'POINTS SCORE'!$B$39:$AI$78,12,FALSE)</f>
        <v>0</v>
      </c>
    </row>
    <row r="104" spans="2:25">
      <c r="B104" s="102">
        <v>12</v>
      </c>
      <c r="C104" s="191"/>
      <c r="D104" s="99">
        <f>VLOOKUP(C92,'POINTS SCORE'!$B$10:$AI$39,13,FALSE)</f>
        <v>18</v>
      </c>
      <c r="E104" s="108">
        <f>VLOOKUP(C92,'POINTS SCORE'!$B$39:$AI$78,13,FALSE)</f>
        <v>29</v>
      </c>
      <c r="F104" s="110">
        <v>12</v>
      </c>
      <c r="G104" s="191"/>
      <c r="H104" s="108">
        <f>VLOOKUP(G92,'POINTS SCORE'!$B$10:$AI$39,13,FALSE)</f>
        <v>0</v>
      </c>
      <c r="I104" s="108">
        <f>VLOOKUP(G92,'POINTS SCORE'!$B$39:$AI$78,13,FALSE)</f>
        <v>0</v>
      </c>
      <c r="J104" s="110">
        <v>12</v>
      </c>
      <c r="K104" s="191"/>
      <c r="L104" s="108">
        <f>VLOOKUP(K92,'POINTS SCORE'!$B$10:$AI$39,13,FALSE)</f>
        <v>0</v>
      </c>
      <c r="M104" s="108">
        <f>VLOOKUP(K92,'POINTS SCORE'!$B$39:$AI$78,13,FALSE)</f>
        <v>0</v>
      </c>
      <c r="N104" s="110">
        <v>12</v>
      </c>
      <c r="O104" s="191"/>
      <c r="P104" s="99">
        <f>VLOOKUP(O92,'POINTS SCORE'!$B$10:$AI$39,13,FALSE)</f>
        <v>0</v>
      </c>
      <c r="Q104" s="99">
        <f>VLOOKUP(O92,'POINTS SCORE'!$B$39:$AI$78,13,FALSE)</f>
        <v>0</v>
      </c>
      <c r="R104" s="102">
        <v>12</v>
      </c>
      <c r="S104" s="191"/>
      <c r="T104" s="99">
        <f>VLOOKUP(S92,'POINTS SCORE'!$B$10:$AI$39,13,FALSE)</f>
        <v>0</v>
      </c>
      <c r="U104" s="99">
        <f>VLOOKUP(S92,'POINTS SCORE'!$B$39:$AI$78,13,FALSE)</f>
        <v>0</v>
      </c>
      <c r="V104" s="102">
        <v>12</v>
      </c>
      <c r="W104" s="209"/>
      <c r="X104" s="210">
        <f>VLOOKUP(W92,'POINTS SCORE'!$B$10:$AI$39,13,FALSE)</f>
        <v>0</v>
      </c>
      <c r="Y104" s="103">
        <f>VLOOKUP(W92,'POINTS SCORE'!$B$39:$AI$78,13,FALSE)</f>
        <v>0</v>
      </c>
    </row>
    <row r="105" spans="2:25">
      <c r="B105" s="102">
        <v>13</v>
      </c>
      <c r="C105" s="191"/>
      <c r="D105" s="99">
        <f>VLOOKUP(C92,'POINTS SCORE'!$B$10:$AI$39,14,FALSE)</f>
        <v>17</v>
      </c>
      <c r="E105" s="108">
        <f>VLOOKUP(C92,'POINTS SCORE'!$B$39:$AI$78,14,FALSE)</f>
        <v>28</v>
      </c>
      <c r="F105" s="110">
        <v>13</v>
      </c>
      <c r="G105" s="191"/>
      <c r="H105" s="108">
        <f>VLOOKUP(G92,'POINTS SCORE'!$B$10:$AI$39,14,FALSE)</f>
        <v>0</v>
      </c>
      <c r="I105" s="108">
        <f>VLOOKUP(G92,'POINTS SCORE'!$B$39:$AI$78,14,FALSE)</f>
        <v>0</v>
      </c>
      <c r="J105" s="110">
        <v>13</v>
      </c>
      <c r="K105" s="191"/>
      <c r="L105" s="108">
        <f>VLOOKUP(K92,'POINTS SCORE'!$B$10:$AI$39,14,FALSE)</f>
        <v>0</v>
      </c>
      <c r="M105" s="108">
        <f>VLOOKUP(K92,'POINTS SCORE'!$B$39:$AI$78,14,FALSE)</f>
        <v>0</v>
      </c>
      <c r="N105" s="110">
        <v>13</v>
      </c>
      <c r="O105" s="191"/>
      <c r="P105" s="99">
        <f>VLOOKUP(O92,'POINTS SCORE'!$B$10:$AI$39,14,FALSE)</f>
        <v>0</v>
      </c>
      <c r="Q105" s="99">
        <f>VLOOKUP(O92,'POINTS SCORE'!$B$39:$AI$78,14,FALSE)</f>
        <v>0</v>
      </c>
      <c r="R105" s="102">
        <v>13</v>
      </c>
      <c r="S105" s="191"/>
      <c r="T105" s="99">
        <f>VLOOKUP(S92,'POINTS SCORE'!$B$10:$AI$39,14,FALSE)</f>
        <v>0</v>
      </c>
      <c r="U105" s="99">
        <f>VLOOKUP(S92,'POINTS SCORE'!$B$39:$AI$78,14,FALSE)</f>
        <v>0</v>
      </c>
      <c r="V105" s="102">
        <v>13</v>
      </c>
      <c r="W105" s="209"/>
      <c r="X105" s="210">
        <f>VLOOKUP(W92,'POINTS SCORE'!$B$10:$AI$39,14,FALSE)</f>
        <v>0</v>
      </c>
      <c r="Y105" s="103">
        <f>VLOOKUP(W92,'POINTS SCORE'!$B$39:$AI$78,14,FALSE)</f>
        <v>0</v>
      </c>
    </row>
    <row r="106" spans="2:25">
      <c r="B106" s="102">
        <v>14</v>
      </c>
      <c r="C106" s="191"/>
      <c r="D106" s="99">
        <f>VLOOKUP(C92,'POINTS SCORE'!$B$10:$AI$39,15,FALSE)</f>
        <v>16</v>
      </c>
      <c r="E106" s="108">
        <f>VLOOKUP(C92,'POINTS SCORE'!$B$39:$AI$78,15,FALSE)</f>
        <v>27</v>
      </c>
      <c r="F106" s="110">
        <v>14</v>
      </c>
      <c r="G106" s="191"/>
      <c r="H106" s="108">
        <f>VLOOKUP(G92,'POINTS SCORE'!$B$10:$AI$39,15,FALSE)</f>
        <v>0</v>
      </c>
      <c r="I106" s="108">
        <f>VLOOKUP(G92,'POINTS SCORE'!$B$39:$AI$78,15,FALSE)</f>
        <v>0</v>
      </c>
      <c r="J106" s="110">
        <v>14</v>
      </c>
      <c r="K106" s="191"/>
      <c r="L106" s="108">
        <f>VLOOKUP(K92,'POINTS SCORE'!$B$10:$AI$39,15,FALSE)</f>
        <v>0</v>
      </c>
      <c r="M106" s="108">
        <f>VLOOKUP(K92,'POINTS SCORE'!$B$39:$AI$78,15,FALSE)</f>
        <v>0</v>
      </c>
      <c r="N106" s="110">
        <v>14</v>
      </c>
      <c r="O106" s="191"/>
      <c r="P106" s="99">
        <f>VLOOKUP(O92,'POINTS SCORE'!$B$10:$AI$39,15,FALSE)</f>
        <v>0</v>
      </c>
      <c r="Q106" s="99">
        <f>VLOOKUP(O92,'POINTS SCORE'!$B$39:$AI$78,15,FALSE)</f>
        <v>0</v>
      </c>
      <c r="R106" s="102">
        <v>14</v>
      </c>
      <c r="S106" s="191"/>
      <c r="T106" s="99">
        <f>VLOOKUP(S92,'POINTS SCORE'!$B$10:$AI$39,15,FALSE)</f>
        <v>0</v>
      </c>
      <c r="U106" s="99">
        <f>VLOOKUP(S92,'POINTS SCORE'!$B$39:$AI$78,15,FALSE)</f>
        <v>0</v>
      </c>
      <c r="V106" s="102">
        <v>14</v>
      </c>
      <c r="W106" s="209"/>
      <c r="X106" s="210">
        <f>VLOOKUP(W92,'POINTS SCORE'!$B$10:$AI$39,15,FALSE)</f>
        <v>0</v>
      </c>
      <c r="Y106" s="103">
        <f>VLOOKUP(W92,'POINTS SCORE'!$B$39:$AI$78,15,FALSE)</f>
        <v>0</v>
      </c>
    </row>
    <row r="107" spans="2:25">
      <c r="B107" s="102">
        <v>15</v>
      </c>
      <c r="C107" s="191"/>
      <c r="D107" s="99">
        <f>VLOOKUP(C92,'POINTS SCORE'!$B$10:$AI$39,16,FALSE)</f>
        <v>16</v>
      </c>
      <c r="E107" s="108">
        <f>VLOOKUP(C92,'POINTS SCORE'!$B$39:$AI$78,16,FALSE)</f>
        <v>26</v>
      </c>
      <c r="F107" s="110">
        <v>15</v>
      </c>
      <c r="G107" s="191"/>
      <c r="H107" s="108">
        <f>VLOOKUP(G92,'POINTS SCORE'!$B$10:$AI$39,16,FALSE)</f>
        <v>0</v>
      </c>
      <c r="I107" s="108">
        <f>VLOOKUP(G92,'POINTS SCORE'!$B$39:$AI$78,16,FALSE)</f>
        <v>0</v>
      </c>
      <c r="J107" s="110">
        <v>15</v>
      </c>
      <c r="K107" s="191"/>
      <c r="L107" s="108">
        <f>VLOOKUP(K92,'POINTS SCORE'!$B$10:$AI$39,16,FALSE)</f>
        <v>0</v>
      </c>
      <c r="M107" s="108">
        <f>VLOOKUP(K92,'POINTS SCORE'!$B$39:$AI$78,16,FALSE)</f>
        <v>0</v>
      </c>
      <c r="N107" s="110">
        <v>15</v>
      </c>
      <c r="O107" s="191"/>
      <c r="P107" s="99">
        <f>VLOOKUP(O92,'POINTS SCORE'!$B$10:$AI$39,16,FALSE)</f>
        <v>0</v>
      </c>
      <c r="Q107" s="99">
        <f>VLOOKUP(O92,'POINTS SCORE'!$B$39:$AI$78,16,FALSE)</f>
        <v>0</v>
      </c>
      <c r="R107" s="102">
        <v>15</v>
      </c>
      <c r="S107" s="191"/>
      <c r="T107" s="99">
        <f>VLOOKUP(S92,'POINTS SCORE'!$B$10:$AI$39,16,FALSE)</f>
        <v>0</v>
      </c>
      <c r="U107" s="99">
        <f>VLOOKUP(S92,'POINTS SCORE'!$B$39:$AI$78,16,FALSE)</f>
        <v>0</v>
      </c>
      <c r="V107" s="102">
        <v>15</v>
      </c>
      <c r="W107" s="209"/>
      <c r="X107" s="210">
        <f>VLOOKUP(W92,'POINTS SCORE'!$B$10:$AI$39,16,FALSE)</f>
        <v>0</v>
      </c>
      <c r="Y107" s="103">
        <f>VLOOKUP(W92,'POINTS SCORE'!$B$39:$AI$78,16,FALSE)</f>
        <v>0</v>
      </c>
    </row>
    <row r="108" spans="2:25">
      <c r="B108" s="102">
        <v>16</v>
      </c>
      <c r="C108" s="191"/>
      <c r="D108" s="99">
        <f>VLOOKUP(C92,'POINTS SCORE'!$B$10:$AI$39,17,FALSE)</f>
        <v>0</v>
      </c>
      <c r="E108" s="108">
        <f>VLOOKUP(C92,'POINTS SCORE'!$B$39:$AI$78,17,FALSE)</f>
        <v>0</v>
      </c>
      <c r="F108" s="110">
        <v>16</v>
      </c>
      <c r="G108" s="191"/>
      <c r="H108" s="108">
        <f>VLOOKUP(G92,'POINTS SCORE'!$B$10:$AI$39,17,FALSE)</f>
        <v>0</v>
      </c>
      <c r="I108" s="108">
        <f>VLOOKUP(G92,'POINTS SCORE'!$B$39:$AI$78,17,FALSE)</f>
        <v>0</v>
      </c>
      <c r="J108" s="110">
        <v>16</v>
      </c>
      <c r="K108" s="191"/>
      <c r="L108" s="108">
        <f>VLOOKUP(K92,'POINTS SCORE'!$B$10:$AI$39,17,FALSE)</f>
        <v>0</v>
      </c>
      <c r="M108" s="108">
        <f>VLOOKUP(K92,'POINTS SCORE'!$B$39:$AI$78,17,FALSE)</f>
        <v>0</v>
      </c>
      <c r="N108" s="110">
        <v>16</v>
      </c>
      <c r="O108" s="191"/>
      <c r="P108" s="99">
        <f>VLOOKUP(O92,'POINTS SCORE'!$B$10:$AI$39,17,FALSE)</f>
        <v>0</v>
      </c>
      <c r="Q108" s="99">
        <f>VLOOKUP(O92,'POINTS SCORE'!$B$39:$AI$78,17,FALSE)</f>
        <v>0</v>
      </c>
      <c r="R108" s="102">
        <v>16</v>
      </c>
      <c r="S108" s="191"/>
      <c r="T108" s="99">
        <f>VLOOKUP(S92,'POINTS SCORE'!$B$10:$AI$39,17,FALSE)</f>
        <v>0</v>
      </c>
      <c r="U108" s="99">
        <f>VLOOKUP(S92,'POINTS SCORE'!$B$39:$AI$78,17,FALSE)</f>
        <v>0</v>
      </c>
      <c r="V108" s="102">
        <v>16</v>
      </c>
      <c r="W108" s="209"/>
      <c r="X108" s="210">
        <f>VLOOKUP(W92,'POINTS SCORE'!$B$10:$AI$39,17,FALSE)</f>
        <v>0</v>
      </c>
      <c r="Y108" s="103">
        <f>VLOOKUP(W92,'POINTS SCORE'!$B$39:$AI$78,17,FALSE)</f>
        <v>0</v>
      </c>
    </row>
    <row r="109" spans="2:25">
      <c r="B109" s="102">
        <v>17</v>
      </c>
      <c r="C109" s="191"/>
      <c r="D109" s="99">
        <f>VLOOKUP(C92,'POINTS SCORE'!$B$10:$AI$39,18,FALSE)</f>
        <v>0</v>
      </c>
      <c r="E109" s="108">
        <f>VLOOKUP(C92,'POINTS SCORE'!$B$39:$AI$78,18,FALSE)</f>
        <v>0</v>
      </c>
      <c r="F109" s="110">
        <v>17</v>
      </c>
      <c r="G109" s="191"/>
      <c r="H109" s="108">
        <f>VLOOKUP(G92,'POINTS SCORE'!$B$10:$AI$39,18,FALSE)</f>
        <v>0</v>
      </c>
      <c r="I109" s="108">
        <f>VLOOKUP(G92,'POINTS SCORE'!$B$39:$AI$78,18,FALSE)</f>
        <v>0</v>
      </c>
      <c r="J109" s="110">
        <v>17</v>
      </c>
      <c r="K109" s="191"/>
      <c r="L109" s="108">
        <f>VLOOKUP(K92,'POINTS SCORE'!$B$10:$AI$39,18,FALSE)</f>
        <v>0</v>
      </c>
      <c r="M109" s="108">
        <f>VLOOKUP(K92,'POINTS SCORE'!$B$39:$AI$78,18,FALSE)</f>
        <v>0</v>
      </c>
      <c r="N109" s="110">
        <v>17</v>
      </c>
      <c r="O109" s="191"/>
      <c r="P109" s="99">
        <f>VLOOKUP(O92,'POINTS SCORE'!$B$10:$AI$39,18,FALSE)</f>
        <v>0</v>
      </c>
      <c r="Q109" s="99">
        <f>VLOOKUP(O92,'POINTS SCORE'!$B$39:$AI$78,18,FALSE)</f>
        <v>0</v>
      </c>
      <c r="R109" s="102">
        <v>17</v>
      </c>
      <c r="S109" s="191"/>
      <c r="T109" s="99">
        <f>VLOOKUP(S92,'POINTS SCORE'!$B$10:$AI$39,18,FALSE)</f>
        <v>0</v>
      </c>
      <c r="U109" s="99">
        <f>VLOOKUP(S92,'POINTS SCORE'!$B$39:$AI$78,18,FALSE)</f>
        <v>0</v>
      </c>
      <c r="V109" s="102">
        <v>17</v>
      </c>
      <c r="W109" s="209"/>
      <c r="X109" s="210">
        <f>VLOOKUP(W92,'POINTS SCORE'!$B$10:$AI$39,18,FALSE)</f>
        <v>0</v>
      </c>
      <c r="Y109" s="103">
        <f>VLOOKUP(W92,'POINTS SCORE'!$B$39:$AI$78,18,FALSE)</f>
        <v>0</v>
      </c>
    </row>
    <row r="110" spans="2:25">
      <c r="B110" s="102">
        <v>18</v>
      </c>
      <c r="C110" s="191"/>
      <c r="D110" s="99">
        <f>VLOOKUP(C92,'POINTS SCORE'!$B$10:$AI$39,19,FALSE)</f>
        <v>0</v>
      </c>
      <c r="E110" s="108">
        <f>VLOOKUP(C92,'POINTS SCORE'!$B$39:$AI$78,19,FALSE)</f>
        <v>0</v>
      </c>
      <c r="F110" s="110">
        <v>18</v>
      </c>
      <c r="G110" s="191"/>
      <c r="H110" s="108">
        <f>VLOOKUP(G92,'POINTS SCORE'!$B$10:$AI$39,19,FALSE)</f>
        <v>0</v>
      </c>
      <c r="I110" s="108">
        <f>VLOOKUP(G92,'POINTS SCORE'!$B$39:$AI$78,19,FALSE)</f>
        <v>0</v>
      </c>
      <c r="J110" s="110">
        <v>18</v>
      </c>
      <c r="K110" s="191"/>
      <c r="L110" s="108">
        <f>VLOOKUP(K92,'POINTS SCORE'!$B$10:$AI$39,19,FALSE)</f>
        <v>0</v>
      </c>
      <c r="M110" s="108">
        <f>VLOOKUP(K92,'POINTS SCORE'!$B$39:$AI$78,19,FALSE)</f>
        <v>0</v>
      </c>
      <c r="N110" s="110">
        <v>18</v>
      </c>
      <c r="O110" s="191"/>
      <c r="P110" s="99">
        <f>VLOOKUP(O92,'POINTS SCORE'!$B$10:$AI$39,19,FALSE)</f>
        <v>0</v>
      </c>
      <c r="Q110" s="99">
        <f>VLOOKUP(O92,'POINTS SCORE'!$B$39:$AI$78,19,FALSE)</f>
        <v>0</v>
      </c>
      <c r="R110" s="102">
        <v>18</v>
      </c>
      <c r="S110" s="191"/>
      <c r="T110" s="99">
        <f>VLOOKUP(S92,'POINTS SCORE'!$B$10:$AI$39,19,FALSE)</f>
        <v>0</v>
      </c>
      <c r="U110" s="99">
        <f>VLOOKUP(S92,'POINTS SCORE'!$B$39:$AI$78,19,FALSE)</f>
        <v>0</v>
      </c>
      <c r="V110" s="102">
        <v>18</v>
      </c>
      <c r="W110" s="209"/>
      <c r="X110" s="210">
        <f>VLOOKUP(W92,'POINTS SCORE'!$B$10:$AI$39,19,FALSE)</f>
        <v>0</v>
      </c>
      <c r="Y110" s="103">
        <f>VLOOKUP(W92,'POINTS SCORE'!$B$39:$AI$78,19,FALSE)</f>
        <v>0</v>
      </c>
    </row>
    <row r="111" spans="2:25">
      <c r="B111" s="102">
        <v>19</v>
      </c>
      <c r="C111" s="191"/>
      <c r="D111" s="99">
        <f>VLOOKUP(C92,'POINTS SCORE'!$B$10:$AI$39,20,FALSE)</f>
        <v>0</v>
      </c>
      <c r="E111" s="108">
        <f>VLOOKUP(C92,'POINTS SCORE'!$B$39:$AI$78,20,FALSE)</f>
        <v>0</v>
      </c>
      <c r="F111" s="110">
        <v>19</v>
      </c>
      <c r="G111" s="191"/>
      <c r="H111" s="108">
        <f>VLOOKUP(G92,'POINTS SCORE'!$B$10:$AI$39,20,FALSE)</f>
        <v>0</v>
      </c>
      <c r="I111" s="108">
        <f>VLOOKUP(G92,'POINTS SCORE'!$B$39:$AI$78,20,FALSE)</f>
        <v>0</v>
      </c>
      <c r="J111" s="110">
        <v>19</v>
      </c>
      <c r="K111" s="191"/>
      <c r="L111" s="108">
        <f>VLOOKUP(K92,'POINTS SCORE'!$B$10:$AI$39,20,FALSE)</f>
        <v>0</v>
      </c>
      <c r="M111" s="108">
        <f>VLOOKUP(K92,'POINTS SCORE'!$B$39:$AI$78,20,FALSE)</f>
        <v>0</v>
      </c>
      <c r="N111" s="110">
        <v>19</v>
      </c>
      <c r="O111" s="191"/>
      <c r="P111" s="99">
        <f>VLOOKUP(O92,'POINTS SCORE'!$B$10:$AI$39,20,FALSE)</f>
        <v>0</v>
      </c>
      <c r="Q111" s="99">
        <f>VLOOKUP(O92,'POINTS SCORE'!$B$39:$AI$78,20,FALSE)</f>
        <v>0</v>
      </c>
      <c r="R111" s="102">
        <v>19</v>
      </c>
      <c r="S111" s="191"/>
      <c r="T111" s="99">
        <f>VLOOKUP(S92,'POINTS SCORE'!$B$10:$AI$39,20,FALSE)</f>
        <v>0</v>
      </c>
      <c r="U111" s="99">
        <f>VLOOKUP(S92,'POINTS SCORE'!$B$39:$AI$78,20,FALSE)</f>
        <v>0</v>
      </c>
      <c r="V111" s="102">
        <v>19</v>
      </c>
      <c r="W111" s="209"/>
      <c r="X111" s="210">
        <f>VLOOKUP(W92,'POINTS SCORE'!$B$10:$AI$39,20,FALSE)</f>
        <v>0</v>
      </c>
      <c r="Y111" s="103">
        <f>VLOOKUP(W92,'POINTS SCORE'!$B$39:$AI$78,20,FALSE)</f>
        <v>0</v>
      </c>
    </row>
    <row r="112" spans="2:25">
      <c r="B112" s="102">
        <v>20</v>
      </c>
      <c r="C112" s="191"/>
      <c r="D112" s="99">
        <f>VLOOKUP(C92,'POINTS SCORE'!$B$10:$AI$39,21,FALSE)</f>
        <v>0</v>
      </c>
      <c r="E112" s="108">
        <f>VLOOKUP(C92,'POINTS SCORE'!$B$39:$AI$78,21,FALSE)</f>
        <v>0</v>
      </c>
      <c r="F112" s="110">
        <v>20</v>
      </c>
      <c r="G112" s="191"/>
      <c r="H112" s="108">
        <f>VLOOKUP(G92,'POINTS SCORE'!$B$10:$AI$39,21,FALSE)</f>
        <v>0</v>
      </c>
      <c r="I112" s="108">
        <f>VLOOKUP(G92,'POINTS SCORE'!$B$39:$AI$78,21,FALSE)</f>
        <v>0</v>
      </c>
      <c r="J112" s="110">
        <v>20</v>
      </c>
      <c r="K112" s="191"/>
      <c r="L112" s="108">
        <f>VLOOKUP(K92,'POINTS SCORE'!$B$10:$AI$39,21,FALSE)</f>
        <v>0</v>
      </c>
      <c r="M112" s="108">
        <f>VLOOKUP(K92,'POINTS SCORE'!$B$39:$AI$78,21,FALSE)</f>
        <v>0</v>
      </c>
      <c r="N112" s="110">
        <v>20</v>
      </c>
      <c r="O112" s="191"/>
      <c r="P112" s="99">
        <f>VLOOKUP(O92,'POINTS SCORE'!$B$10:$AI$39,21,FALSE)</f>
        <v>0</v>
      </c>
      <c r="Q112" s="99">
        <f>VLOOKUP(O92,'POINTS SCORE'!$B$39:$AI$78,21,FALSE)</f>
        <v>0</v>
      </c>
      <c r="R112" s="102">
        <v>20</v>
      </c>
      <c r="S112" s="191"/>
      <c r="T112" s="99">
        <f>VLOOKUP(S92,'POINTS SCORE'!$B$10:$AI$39,21,FALSE)</f>
        <v>0</v>
      </c>
      <c r="U112" s="99">
        <f>VLOOKUP(S92,'POINTS SCORE'!$B$39:$AI$78,21,FALSE)</f>
        <v>0</v>
      </c>
      <c r="V112" s="102">
        <v>20</v>
      </c>
      <c r="W112" s="209"/>
      <c r="X112" s="210">
        <f>VLOOKUP(W92,'POINTS SCORE'!$B$10:$AI$39,21,FALSE)</f>
        <v>0</v>
      </c>
      <c r="Y112" s="103">
        <f>VLOOKUP(W92,'POINTS SCORE'!$B$39:$AI$78,21,FALSE)</f>
        <v>0</v>
      </c>
    </row>
    <row r="113" spans="2:25">
      <c r="B113" s="102">
        <v>21</v>
      </c>
      <c r="C113" s="191"/>
      <c r="D113" s="99">
        <f>VLOOKUP(C92,'POINTS SCORE'!$B$10:$AI$39,22,FALSE)</f>
        <v>0</v>
      </c>
      <c r="E113" s="108">
        <f>VLOOKUP(C92,'POINTS SCORE'!$B$39:$AI$78,22,FALSE)</f>
        <v>0</v>
      </c>
      <c r="F113" s="110">
        <v>21</v>
      </c>
      <c r="G113" s="191"/>
      <c r="H113" s="108">
        <f>VLOOKUP(G92,'POINTS SCORE'!$B$10:$AI$39,22,FALSE)</f>
        <v>0</v>
      </c>
      <c r="I113" s="108">
        <f>VLOOKUP(G92,'POINTS SCORE'!$B$39:$AI$78,22,FALSE)</f>
        <v>0</v>
      </c>
      <c r="J113" s="110">
        <v>21</v>
      </c>
      <c r="K113" s="191"/>
      <c r="L113" s="108">
        <f>VLOOKUP(K92,'POINTS SCORE'!$B$10:$AI$39,22,FALSE)</f>
        <v>0</v>
      </c>
      <c r="M113" s="108">
        <f>VLOOKUP(K92,'POINTS SCORE'!$B$39:$AI$78,22,FALSE)</f>
        <v>0</v>
      </c>
      <c r="N113" s="110">
        <v>21</v>
      </c>
      <c r="O113" s="191"/>
      <c r="P113" s="99">
        <f>VLOOKUP(O92,'POINTS SCORE'!$B$10:$AI$39,22,FALSE)</f>
        <v>0</v>
      </c>
      <c r="Q113" s="99">
        <f>VLOOKUP(O92,'POINTS SCORE'!$B$39:$AI$78,22,FALSE)</f>
        <v>0</v>
      </c>
      <c r="R113" s="102">
        <v>21</v>
      </c>
      <c r="S113" s="191"/>
      <c r="T113" s="99">
        <f>VLOOKUP(S92,'POINTS SCORE'!$B$10:$AI$39,22,FALSE)</f>
        <v>0</v>
      </c>
      <c r="U113" s="99">
        <f>VLOOKUP(S92,'POINTS SCORE'!$B$39:$AI$78,22,FALSE)</f>
        <v>0</v>
      </c>
      <c r="V113" s="102">
        <v>21</v>
      </c>
      <c r="W113" s="209"/>
      <c r="X113" s="210">
        <f>VLOOKUP(W92,'POINTS SCORE'!$B$10:$AI$39,22,FALSE)</f>
        <v>0</v>
      </c>
      <c r="Y113" s="103">
        <f>VLOOKUP(W92,'POINTS SCORE'!$B$39:$AI$78,22,FALSE)</f>
        <v>0</v>
      </c>
    </row>
    <row r="114" spans="2:25">
      <c r="B114" s="102">
        <v>22</v>
      </c>
      <c r="C114" s="191"/>
      <c r="D114" s="99">
        <f>VLOOKUP(C92,'POINTS SCORE'!$B$10:$AI$39,23,FALSE)</f>
        <v>0</v>
      </c>
      <c r="E114" s="108">
        <f>VLOOKUP(C92,'POINTS SCORE'!$B$39:$AI$78,23,FALSE)</f>
        <v>0</v>
      </c>
      <c r="F114" s="110">
        <v>22</v>
      </c>
      <c r="G114" s="191"/>
      <c r="H114" s="108">
        <f>VLOOKUP(G92,'POINTS SCORE'!$B$10:$AI$39,23,FALSE)</f>
        <v>0</v>
      </c>
      <c r="I114" s="108">
        <f>VLOOKUP(G92,'POINTS SCORE'!$B$39:$AI$78,23,FALSE)</f>
        <v>0</v>
      </c>
      <c r="J114" s="110">
        <v>22</v>
      </c>
      <c r="K114" s="191"/>
      <c r="L114" s="108">
        <f>VLOOKUP(K92,'POINTS SCORE'!$B$10:$AI$39,23,FALSE)</f>
        <v>0</v>
      </c>
      <c r="M114" s="108">
        <f>VLOOKUP(K92,'POINTS SCORE'!$B$39:$AI$78,23,FALSE)</f>
        <v>0</v>
      </c>
      <c r="N114" s="110">
        <v>22</v>
      </c>
      <c r="O114" s="191"/>
      <c r="P114" s="99">
        <f>VLOOKUP(O92,'POINTS SCORE'!$B$10:$AI$39,23,FALSE)</f>
        <v>0</v>
      </c>
      <c r="Q114" s="99">
        <f>VLOOKUP(O92,'POINTS SCORE'!$B$39:$AI$78,23,FALSE)</f>
        <v>0</v>
      </c>
      <c r="R114" s="102">
        <v>22</v>
      </c>
      <c r="S114" s="191"/>
      <c r="T114" s="99">
        <f>VLOOKUP(S92,'POINTS SCORE'!$B$10:$AI$39,23,FALSE)</f>
        <v>0</v>
      </c>
      <c r="U114" s="99">
        <f>VLOOKUP(S92,'POINTS SCORE'!$B$39:$AI$78,23,FALSE)</f>
        <v>0</v>
      </c>
      <c r="V114" s="102">
        <v>22</v>
      </c>
      <c r="W114" s="209"/>
      <c r="X114" s="210">
        <f>VLOOKUP(W92,'POINTS SCORE'!$B$10:$AI$39,23,FALSE)</f>
        <v>0</v>
      </c>
      <c r="Y114" s="103">
        <f>VLOOKUP(W92,'POINTS SCORE'!$B$39:$AI$78,23,FALSE)</f>
        <v>0</v>
      </c>
    </row>
    <row r="115" spans="2:25">
      <c r="B115" s="102">
        <v>23</v>
      </c>
      <c r="C115" s="191"/>
      <c r="D115" s="99">
        <f>VLOOKUP(C92,'POINTS SCORE'!$B$10:$AI$39,24,FALSE)</f>
        <v>0</v>
      </c>
      <c r="E115" s="108">
        <f>VLOOKUP(C92,'POINTS SCORE'!$B$39:$AI$78,24,FALSE)</f>
        <v>0</v>
      </c>
      <c r="F115" s="110">
        <v>23</v>
      </c>
      <c r="G115" s="191"/>
      <c r="H115" s="108">
        <f>VLOOKUP(G92,'POINTS SCORE'!$B$10:$AI$39,24,FALSE)</f>
        <v>0</v>
      </c>
      <c r="I115" s="108">
        <f>VLOOKUP(G92,'POINTS SCORE'!$B$39:$AI$78,24,FALSE)</f>
        <v>0</v>
      </c>
      <c r="J115" s="110">
        <v>23</v>
      </c>
      <c r="K115" s="191"/>
      <c r="L115" s="108">
        <f>VLOOKUP(K92,'POINTS SCORE'!$B$10:$AI$39,24,FALSE)</f>
        <v>0</v>
      </c>
      <c r="M115" s="108">
        <f>VLOOKUP(K92,'POINTS SCORE'!$B$39:$AI$78,24,FALSE)</f>
        <v>0</v>
      </c>
      <c r="N115" s="110">
        <v>23</v>
      </c>
      <c r="O115" s="191"/>
      <c r="P115" s="99">
        <f>VLOOKUP(O92,'POINTS SCORE'!$B$10:$AI$39,24,FALSE)</f>
        <v>0</v>
      </c>
      <c r="Q115" s="99">
        <f>VLOOKUP(O92,'POINTS SCORE'!$B$39:$AI$78,24,FALSE)</f>
        <v>0</v>
      </c>
      <c r="R115" s="102">
        <v>23</v>
      </c>
      <c r="S115" s="191"/>
      <c r="T115" s="99">
        <f>VLOOKUP(S92,'POINTS SCORE'!$B$10:$AI$39,24,FALSE)</f>
        <v>0</v>
      </c>
      <c r="U115" s="99">
        <f>VLOOKUP(S92,'POINTS SCORE'!$B$39:$AI$78,24,FALSE)</f>
        <v>0</v>
      </c>
      <c r="V115" s="102">
        <v>23</v>
      </c>
      <c r="W115" s="209"/>
      <c r="X115" s="210">
        <f>VLOOKUP(W92,'POINTS SCORE'!$B$10:$AI$39,24,FALSE)</f>
        <v>0</v>
      </c>
      <c r="Y115" s="103">
        <f>VLOOKUP(W92,'POINTS SCORE'!$B$39:$AI$78,24,FALSE)</f>
        <v>0</v>
      </c>
    </row>
    <row r="116" spans="2:25">
      <c r="B116" s="102">
        <v>24</v>
      </c>
      <c r="C116" s="191"/>
      <c r="D116" s="99">
        <f>VLOOKUP(C92,'POINTS SCORE'!$B$10:$AI$39,25,FALSE)</f>
        <v>0</v>
      </c>
      <c r="E116" s="108">
        <f>VLOOKUP(C92,'POINTS SCORE'!$B$39:$AI$78,25,FALSE)</f>
        <v>0</v>
      </c>
      <c r="F116" s="110">
        <v>24</v>
      </c>
      <c r="G116" s="191"/>
      <c r="H116" s="108">
        <f>VLOOKUP(G92,'POINTS SCORE'!$B$10:$AI$39,25,FALSE)</f>
        <v>0</v>
      </c>
      <c r="I116" s="108">
        <f>VLOOKUP(G92,'POINTS SCORE'!$B$39:$AI$78,25,FALSE)</f>
        <v>0</v>
      </c>
      <c r="J116" s="110">
        <v>24</v>
      </c>
      <c r="K116" s="191"/>
      <c r="L116" s="108">
        <f>VLOOKUP(K92,'POINTS SCORE'!$B$10:$AI$39,25,FALSE)</f>
        <v>0</v>
      </c>
      <c r="M116" s="108">
        <f>VLOOKUP(K92,'POINTS SCORE'!$B$39:$AI$78,25,FALSE)</f>
        <v>0</v>
      </c>
      <c r="N116" s="110">
        <v>24</v>
      </c>
      <c r="O116" s="191"/>
      <c r="P116" s="99">
        <f>VLOOKUP(O92,'POINTS SCORE'!$B$10:$AI$39,25,FALSE)</f>
        <v>0</v>
      </c>
      <c r="Q116" s="99">
        <f>VLOOKUP(O92,'POINTS SCORE'!$B$39:$AI$78,25,FALSE)</f>
        <v>0</v>
      </c>
      <c r="R116" s="102">
        <v>24</v>
      </c>
      <c r="S116" s="191"/>
      <c r="T116" s="99">
        <f>VLOOKUP(S92,'POINTS SCORE'!$B$10:$AI$39,25,FALSE)</f>
        <v>0</v>
      </c>
      <c r="U116" s="99">
        <f>VLOOKUP(S92,'POINTS SCORE'!$B$39:$AI$78,25,FALSE)</f>
        <v>0</v>
      </c>
      <c r="V116" s="102">
        <v>24</v>
      </c>
      <c r="W116" s="209"/>
      <c r="X116" s="210">
        <f>VLOOKUP(W92,'POINTS SCORE'!$B$10:$AI$39,25,FALSE)</f>
        <v>0</v>
      </c>
      <c r="Y116" s="103">
        <f>VLOOKUP(W92,'POINTS SCORE'!$B$39:$AI$78,25,FALSE)</f>
        <v>0</v>
      </c>
    </row>
    <row r="117" spans="2:25">
      <c r="B117" s="102">
        <v>25</v>
      </c>
      <c r="C117" s="191"/>
      <c r="D117" s="99">
        <f>VLOOKUP(C92,'POINTS SCORE'!$B$10:$AI$39,26,FALSE)</f>
        <v>0</v>
      </c>
      <c r="E117" s="108">
        <f>VLOOKUP(C92,'POINTS SCORE'!$B$39:$AI$78,26,FALSE)</f>
        <v>0</v>
      </c>
      <c r="F117" s="110">
        <v>25</v>
      </c>
      <c r="G117" s="191"/>
      <c r="H117" s="108">
        <f>VLOOKUP(G92,'POINTS SCORE'!$B$10:$AI$39,26,FALSE)</f>
        <v>0</v>
      </c>
      <c r="I117" s="108">
        <f>VLOOKUP(G92,'POINTS SCORE'!$B$39:$AI$78,26,FALSE)</f>
        <v>0</v>
      </c>
      <c r="J117" s="110">
        <v>25</v>
      </c>
      <c r="K117" s="191"/>
      <c r="L117" s="108">
        <f>VLOOKUP(K92,'POINTS SCORE'!$B$10:$AI$39,26,FALSE)</f>
        <v>0</v>
      </c>
      <c r="M117" s="108">
        <f>VLOOKUP(K92,'POINTS SCORE'!$B$39:$AI$78,26,FALSE)</f>
        <v>0</v>
      </c>
      <c r="N117" s="110">
        <v>25</v>
      </c>
      <c r="O117" s="191"/>
      <c r="P117" s="99">
        <f>VLOOKUP(O92,'POINTS SCORE'!$B$10:$AI$39,26,FALSE)</f>
        <v>0</v>
      </c>
      <c r="Q117" s="99">
        <f>VLOOKUP(O92,'POINTS SCORE'!$B$39:$AI$78,26,FALSE)</f>
        <v>0</v>
      </c>
      <c r="R117" s="102">
        <v>25</v>
      </c>
      <c r="S117" s="191"/>
      <c r="T117" s="99">
        <f>VLOOKUP(S92,'POINTS SCORE'!$B$10:$AI$39,26,FALSE)</f>
        <v>0</v>
      </c>
      <c r="U117" s="99">
        <f>VLOOKUP(S92,'POINTS SCORE'!$B$39:$AI$78,26,FALSE)</f>
        <v>0</v>
      </c>
      <c r="V117" s="102">
        <v>25</v>
      </c>
      <c r="W117" s="209"/>
      <c r="X117" s="210">
        <f>VLOOKUP(W92,'POINTS SCORE'!$B$10:$AI$39,26,FALSE)</f>
        <v>0</v>
      </c>
      <c r="Y117" s="103">
        <f>VLOOKUP(W92,'POINTS SCORE'!$B$39:$AI$78,26,FALSE)</f>
        <v>0</v>
      </c>
    </row>
    <row r="118" spans="2:25">
      <c r="B118" s="102">
        <v>26</v>
      </c>
      <c r="C118" s="191"/>
      <c r="D118" s="99">
        <f>VLOOKUP(C92,'POINTS SCORE'!$B$10:$AI$39,27,FALSE)</f>
        <v>0</v>
      </c>
      <c r="E118" s="108">
        <f>VLOOKUP(C92,'POINTS SCORE'!$B$39:$AI$78,27,FALSE)</f>
        <v>0</v>
      </c>
      <c r="F118" s="110">
        <v>26</v>
      </c>
      <c r="G118" s="191"/>
      <c r="H118" s="108">
        <f>VLOOKUP(G92,'POINTS SCORE'!$B$10:$AI$39,27,FALSE)</f>
        <v>0</v>
      </c>
      <c r="I118" s="108">
        <f>VLOOKUP(G92,'POINTS SCORE'!$B$39:$AI$78,27,FALSE)</f>
        <v>0</v>
      </c>
      <c r="J118" s="110">
        <v>26</v>
      </c>
      <c r="K118" s="191"/>
      <c r="L118" s="108">
        <f>VLOOKUP(K92,'POINTS SCORE'!$B$10:$AI$39,27,FALSE)</f>
        <v>0</v>
      </c>
      <c r="M118" s="108">
        <f>VLOOKUP(K92,'POINTS SCORE'!$B$39:$AI$78,27,FALSE)</f>
        <v>0</v>
      </c>
      <c r="N118" s="110">
        <v>26</v>
      </c>
      <c r="O118" s="191"/>
      <c r="P118" s="99">
        <f>VLOOKUP(O92,'POINTS SCORE'!$B$10:$AI$39,27,FALSE)</f>
        <v>0</v>
      </c>
      <c r="Q118" s="99">
        <f>VLOOKUP(O92,'POINTS SCORE'!$B$39:$AI$78,27,FALSE)</f>
        <v>0</v>
      </c>
      <c r="R118" s="102">
        <v>26</v>
      </c>
      <c r="S118" s="191"/>
      <c r="T118" s="99">
        <f>VLOOKUP(S92,'POINTS SCORE'!$B$10:$AI$39,27,FALSE)</f>
        <v>0</v>
      </c>
      <c r="U118" s="99">
        <f>VLOOKUP(S92,'POINTS SCORE'!$B$39:$AI$78,27,FALSE)</f>
        <v>0</v>
      </c>
      <c r="V118" s="102">
        <v>26</v>
      </c>
      <c r="W118" s="209"/>
      <c r="X118" s="210">
        <f>VLOOKUP(W92,'POINTS SCORE'!$B$10:$AI$39,27,FALSE)</f>
        <v>0</v>
      </c>
      <c r="Y118" s="103">
        <f>VLOOKUP(W92,'POINTS SCORE'!$B$39:$AI$78,27,FALSE)</f>
        <v>0</v>
      </c>
    </row>
    <row r="119" spans="2:25">
      <c r="B119" s="102">
        <v>27</v>
      </c>
      <c r="C119" s="191"/>
      <c r="D119" s="99">
        <f>VLOOKUP(C92,'POINTS SCORE'!$B$10:$AI$39,28,FALSE)</f>
        <v>0</v>
      </c>
      <c r="E119" s="108">
        <f>VLOOKUP(C92,'POINTS SCORE'!$B$39:$AI$78,28,FALSE)</f>
        <v>0</v>
      </c>
      <c r="F119" s="110">
        <v>27</v>
      </c>
      <c r="G119" s="191"/>
      <c r="H119" s="108">
        <f>VLOOKUP(G92,'POINTS SCORE'!$B$10:$AI$39,28,FALSE)</f>
        <v>0</v>
      </c>
      <c r="I119" s="108">
        <f>VLOOKUP(G92,'POINTS SCORE'!$B$39:$AI$78,28,FALSE)</f>
        <v>0</v>
      </c>
      <c r="J119" s="110">
        <v>27</v>
      </c>
      <c r="K119" s="191"/>
      <c r="L119" s="108">
        <f>VLOOKUP(K92,'POINTS SCORE'!$B$10:$AI$39,28,FALSE)</f>
        <v>0</v>
      </c>
      <c r="M119" s="108">
        <f>VLOOKUP(K92,'POINTS SCORE'!$B$39:$AI$78,28,FALSE)</f>
        <v>0</v>
      </c>
      <c r="N119" s="110">
        <v>27</v>
      </c>
      <c r="O119" s="191"/>
      <c r="P119" s="99">
        <f>VLOOKUP(O92,'POINTS SCORE'!$B$10:$AI$39,28,FALSE)</f>
        <v>0</v>
      </c>
      <c r="Q119" s="99">
        <f>VLOOKUP(O92,'POINTS SCORE'!$B$39:$AI$78,28,FALSE)</f>
        <v>0</v>
      </c>
      <c r="R119" s="102">
        <v>27</v>
      </c>
      <c r="S119" s="191"/>
      <c r="T119" s="99">
        <f>VLOOKUP(S92,'POINTS SCORE'!$B$10:$AI$39,28,FALSE)</f>
        <v>0</v>
      </c>
      <c r="U119" s="99">
        <f>VLOOKUP(S92,'POINTS SCORE'!$B$39:$AI$78,28,FALSE)</f>
        <v>0</v>
      </c>
      <c r="V119" s="102">
        <v>27</v>
      </c>
      <c r="W119" s="209"/>
      <c r="X119" s="210">
        <f>VLOOKUP(W92,'POINTS SCORE'!$B$10:$AI$39,28,FALSE)</f>
        <v>0</v>
      </c>
      <c r="Y119" s="103">
        <f>VLOOKUP(W92,'POINTS SCORE'!$B$39:$AI$78,28,FALSE)</f>
        <v>0</v>
      </c>
    </row>
    <row r="120" spans="2:25">
      <c r="B120" s="102">
        <v>28</v>
      </c>
      <c r="C120" s="191"/>
      <c r="D120" s="99">
        <f>VLOOKUP(C92,'POINTS SCORE'!$B$10:$AI$39,29,FALSE)</f>
        <v>0</v>
      </c>
      <c r="E120" s="108">
        <f>VLOOKUP(C92,'POINTS SCORE'!$B$39:$AI$78,29,FALSE)</f>
        <v>0</v>
      </c>
      <c r="F120" s="110">
        <v>28</v>
      </c>
      <c r="G120" s="191"/>
      <c r="H120" s="108">
        <f>VLOOKUP(G92,'POINTS SCORE'!$B$10:$AI$39,29,FALSE)</f>
        <v>0</v>
      </c>
      <c r="I120" s="108">
        <f>VLOOKUP(G92,'POINTS SCORE'!$B$39:$AI$78,29,FALSE)</f>
        <v>0</v>
      </c>
      <c r="J120" s="110">
        <v>28</v>
      </c>
      <c r="K120" s="191"/>
      <c r="L120" s="108">
        <f>VLOOKUP(K92,'POINTS SCORE'!$B$10:$AI$39,29,FALSE)</f>
        <v>0</v>
      </c>
      <c r="M120" s="108">
        <f>VLOOKUP(K92,'POINTS SCORE'!$B$39:$AI$78,29,FALSE)</f>
        <v>0</v>
      </c>
      <c r="N120" s="110">
        <v>28</v>
      </c>
      <c r="O120" s="191"/>
      <c r="P120" s="99">
        <f>VLOOKUP(O92,'POINTS SCORE'!$B$10:$AI$39,29,FALSE)</f>
        <v>0</v>
      </c>
      <c r="Q120" s="99">
        <f>VLOOKUP(O92,'POINTS SCORE'!$B$39:$AI$78,29,FALSE)</f>
        <v>0</v>
      </c>
      <c r="R120" s="102">
        <v>28</v>
      </c>
      <c r="S120" s="191"/>
      <c r="T120" s="99">
        <f>VLOOKUP(S92,'POINTS SCORE'!$B$10:$AI$39,29,FALSE)</f>
        <v>0</v>
      </c>
      <c r="U120" s="99">
        <f>VLOOKUP(S92,'POINTS SCORE'!$B$39:$AI$78,29,FALSE)</f>
        <v>0</v>
      </c>
      <c r="V120" s="102">
        <v>28</v>
      </c>
      <c r="W120" s="209"/>
      <c r="X120" s="210">
        <f>VLOOKUP(W92,'POINTS SCORE'!$B$10:$AI$39,29,FALSE)</f>
        <v>0</v>
      </c>
      <c r="Y120" s="103">
        <f>VLOOKUP(W92,'POINTS SCORE'!$B$39:$AI$78,29,FALSE)</f>
        <v>0</v>
      </c>
    </row>
    <row r="121" spans="2:25">
      <c r="B121" s="102">
        <v>29</v>
      </c>
      <c r="C121" s="191"/>
      <c r="D121" s="99">
        <f>VLOOKUP(C92,'POINTS SCORE'!$B$10:$AI$39,30,FALSE)</f>
        <v>0</v>
      </c>
      <c r="E121" s="108">
        <f>VLOOKUP(C92,'POINTS SCORE'!$B$39:$AI$78,30,FALSE)</f>
        <v>0</v>
      </c>
      <c r="F121" s="110">
        <v>29</v>
      </c>
      <c r="G121" s="191"/>
      <c r="H121" s="108">
        <f>VLOOKUP(G92,'POINTS SCORE'!$B$10:$AI$39,30,FALSE)</f>
        <v>0</v>
      </c>
      <c r="I121" s="108">
        <f>VLOOKUP(G92,'POINTS SCORE'!$B$39:$AI$78,30,FALSE)</f>
        <v>0</v>
      </c>
      <c r="J121" s="110">
        <v>29</v>
      </c>
      <c r="K121" s="191"/>
      <c r="L121" s="108">
        <f>VLOOKUP(K92,'POINTS SCORE'!$B$10:$AI$39,30,FALSE)</f>
        <v>0</v>
      </c>
      <c r="M121" s="108">
        <f>VLOOKUP(K92,'POINTS SCORE'!$B$39:$AI$78,30,FALSE)</f>
        <v>0</v>
      </c>
      <c r="N121" s="110">
        <v>29</v>
      </c>
      <c r="O121" s="191"/>
      <c r="P121" s="99">
        <f>VLOOKUP(O92,'POINTS SCORE'!$B$10:$AI$39,30,FALSE)</f>
        <v>0</v>
      </c>
      <c r="Q121" s="99">
        <f>VLOOKUP(O92,'POINTS SCORE'!$B$39:$AI$78,30,FALSE)</f>
        <v>0</v>
      </c>
      <c r="R121" s="102">
        <v>29</v>
      </c>
      <c r="S121" s="191"/>
      <c r="T121" s="99">
        <f>VLOOKUP(S92,'POINTS SCORE'!$B$10:$AI$39,30,FALSE)</f>
        <v>0</v>
      </c>
      <c r="U121" s="99">
        <f>VLOOKUP(S92,'POINTS SCORE'!$B$39:$AI$78,30,FALSE)</f>
        <v>0</v>
      </c>
      <c r="V121" s="102">
        <v>29</v>
      </c>
      <c r="W121" s="209"/>
      <c r="X121" s="210">
        <f>VLOOKUP(W92,'POINTS SCORE'!$B$10:$AI$39,30,FALSE)</f>
        <v>0</v>
      </c>
      <c r="Y121" s="103">
        <f>VLOOKUP(W92,'POINTS SCORE'!$B$39:$AI$78,30,FALSE)</f>
        <v>0</v>
      </c>
    </row>
    <row r="122" spans="2:25">
      <c r="B122" s="102">
        <v>30</v>
      </c>
      <c r="C122" s="191"/>
      <c r="D122" s="99">
        <f>VLOOKUP(C92,'POINTS SCORE'!$B$10:$AI$39,31,FALSE)</f>
        <v>0</v>
      </c>
      <c r="E122" s="108">
        <f>VLOOKUP(C92,'POINTS SCORE'!$B$39:$AI$78,31,FALSE)</f>
        <v>0</v>
      </c>
      <c r="F122" s="110">
        <v>30</v>
      </c>
      <c r="G122" s="191"/>
      <c r="H122" s="108">
        <f>VLOOKUP(G92,'POINTS SCORE'!$B$10:$AI$39,31,FALSE)</f>
        <v>0</v>
      </c>
      <c r="I122" s="108">
        <f>VLOOKUP(G92,'POINTS SCORE'!$B$39:$AI$78,31,FALSE)</f>
        <v>0</v>
      </c>
      <c r="J122" s="110">
        <v>30</v>
      </c>
      <c r="K122" s="191"/>
      <c r="L122" s="108">
        <f>VLOOKUP(K92,'POINTS SCORE'!$B$10:$AI$39,31,FALSE)</f>
        <v>0</v>
      </c>
      <c r="M122" s="108">
        <f>VLOOKUP(K92,'POINTS SCORE'!$B$39:$AI$78,31,FALSE)</f>
        <v>0</v>
      </c>
      <c r="N122" s="110">
        <v>30</v>
      </c>
      <c r="O122" s="191"/>
      <c r="P122" s="99">
        <f>VLOOKUP(O92,'POINTS SCORE'!$B$10:$AI$39,31,FALSE)</f>
        <v>0</v>
      </c>
      <c r="Q122" s="99">
        <f>VLOOKUP(O92,'POINTS SCORE'!$B$39:$AI$78,31,FALSE)</f>
        <v>0</v>
      </c>
      <c r="R122" s="102">
        <v>30</v>
      </c>
      <c r="S122" s="191"/>
      <c r="T122" s="99">
        <f>VLOOKUP(S92,'POINTS SCORE'!$B$10:$AI$39,31,FALSE)</f>
        <v>0</v>
      </c>
      <c r="U122" s="99">
        <f>VLOOKUP(S92,'POINTS SCORE'!$B$39:$AI$78,31,FALSE)</f>
        <v>0</v>
      </c>
      <c r="V122" s="102">
        <v>30</v>
      </c>
      <c r="W122" s="209"/>
      <c r="X122" s="210">
        <f>VLOOKUP(W92,'POINTS SCORE'!$B$10:$AI$39,31,FALSE)</f>
        <v>0</v>
      </c>
      <c r="Y122" s="103">
        <f>VLOOKUP(W92,'POINTS SCORE'!$B$39:$AI$78,31,FALSE)</f>
        <v>0</v>
      </c>
    </row>
    <row r="123" spans="2:25">
      <c r="B123" s="102" t="s">
        <v>149</v>
      </c>
      <c r="C123" s="191" t="s">
        <v>176</v>
      </c>
      <c r="D123" s="99">
        <f>VLOOKUP(C92,'POINTS SCORE'!$B$10:$AI$39,32,FALSE)</f>
        <v>14</v>
      </c>
      <c r="E123" s="108">
        <f>VLOOKUP(C92,'POINTS SCORE'!$B$39:$AI$78,32,FALSE)</f>
        <v>14</v>
      </c>
      <c r="F123" s="110" t="s">
        <v>149</v>
      </c>
      <c r="G123" s="191" t="s">
        <v>179</v>
      </c>
      <c r="H123" s="108">
        <f>VLOOKUP(G92,'POINTS SCORE'!$B$10:$AI$39,32,FALSE)</f>
        <v>14</v>
      </c>
      <c r="I123" s="108">
        <f>VLOOKUP(G92,'POINTS SCORE'!$B$39:$AI$78,32,FALSE)</f>
        <v>14</v>
      </c>
      <c r="J123" s="110" t="s">
        <v>149</v>
      </c>
      <c r="K123" s="191"/>
      <c r="L123" s="108">
        <f>VLOOKUP(K92,'POINTS SCORE'!$B$10:$AI$39,32,FALSE)</f>
        <v>14</v>
      </c>
      <c r="M123" s="108">
        <f>VLOOKUP(K92,'POINTS SCORE'!$B$39:$AI$78,32,FALSE)</f>
        <v>14</v>
      </c>
      <c r="N123" s="110" t="s">
        <v>149</v>
      </c>
      <c r="O123" s="191" t="s">
        <v>177</v>
      </c>
      <c r="P123" s="99">
        <f>VLOOKUP(O92,'POINTS SCORE'!$B$10:$AI$39,32,FALSE)</f>
        <v>14</v>
      </c>
      <c r="Q123" s="99">
        <f>VLOOKUP(O92,'POINTS SCORE'!$B$39:$AI$78,32,FALSE)</f>
        <v>14</v>
      </c>
      <c r="R123" s="102" t="s">
        <v>149</v>
      </c>
      <c r="S123" s="191" t="s">
        <v>923</v>
      </c>
      <c r="T123" s="99">
        <f>VLOOKUP(S92,'POINTS SCORE'!$B$10:$AI$39,32,FALSE)</f>
        <v>14</v>
      </c>
      <c r="U123" s="99">
        <f>VLOOKUP(S92,'POINTS SCORE'!$B$39:$AI$78,32,FALSE)</f>
        <v>14</v>
      </c>
      <c r="V123" s="102" t="s">
        <v>149</v>
      </c>
      <c r="W123" s="209" t="s">
        <v>1012</v>
      </c>
      <c r="X123" s="210">
        <f>VLOOKUP(W92,'POINTS SCORE'!$B$10:$AI$39,32,FALSE)</f>
        <v>14</v>
      </c>
      <c r="Y123" s="103">
        <f>VLOOKUP(W92,'POINTS SCORE'!$B$39:$AI$78,32,FALSE)</f>
        <v>14</v>
      </c>
    </row>
    <row r="124" spans="2:25">
      <c r="B124" s="102" t="s">
        <v>149</v>
      </c>
      <c r="C124" s="191" t="s">
        <v>177</v>
      </c>
      <c r="D124" s="99">
        <f>VLOOKUP(C92,'POINTS SCORE'!$B$10:$AI$39,32,FALSE)</f>
        <v>14</v>
      </c>
      <c r="E124" s="108">
        <f>VLOOKUP(C92,'POINTS SCORE'!$B$39:$AI$78,32,FALSE)</f>
        <v>14</v>
      </c>
      <c r="F124" s="110" t="s">
        <v>149</v>
      </c>
      <c r="G124" s="191"/>
      <c r="H124" s="108">
        <f>VLOOKUP(G92,'POINTS SCORE'!$B$10:$AI$39,32,FALSE)</f>
        <v>14</v>
      </c>
      <c r="I124" s="108">
        <f>VLOOKUP(G92,'POINTS SCORE'!$B$39:$AI$78,32,FALSE)</f>
        <v>14</v>
      </c>
      <c r="J124" s="110" t="s">
        <v>149</v>
      </c>
      <c r="K124" s="191"/>
      <c r="L124" s="108">
        <f>VLOOKUP(K92,'POINTS SCORE'!$B$10:$AI$39,32,FALSE)</f>
        <v>14</v>
      </c>
      <c r="M124" s="108">
        <f>VLOOKUP(K92,'POINTS SCORE'!$B$39:$AI$78,32,FALSE)</f>
        <v>14</v>
      </c>
      <c r="N124" s="110" t="s">
        <v>149</v>
      </c>
      <c r="O124" s="191"/>
      <c r="P124" s="99">
        <f>VLOOKUP(O92,'POINTS SCORE'!$B$10:$AI$39,32,FALSE)</f>
        <v>14</v>
      </c>
      <c r="Q124" s="99">
        <f>VLOOKUP(O92,'POINTS SCORE'!$B$39:$AI$78,32,FALSE)</f>
        <v>14</v>
      </c>
      <c r="R124" s="102" t="s">
        <v>149</v>
      </c>
      <c r="S124" s="191"/>
      <c r="T124" s="99">
        <f>VLOOKUP(S92,'POINTS SCORE'!$B$10:$AI$39,32,FALSE)</f>
        <v>14</v>
      </c>
      <c r="U124" s="99">
        <f>VLOOKUP(S92,'POINTS SCORE'!$B$39:$AI$78,32,FALSE)</f>
        <v>14</v>
      </c>
      <c r="V124" s="102" t="s">
        <v>149</v>
      </c>
      <c r="W124" s="209"/>
      <c r="X124" s="210">
        <f>VLOOKUP(W92,'POINTS SCORE'!$B$10:$AI$39,32,FALSE)</f>
        <v>14</v>
      </c>
      <c r="Y124" s="103">
        <f>VLOOKUP(W92,'POINTS SCORE'!$B$39:$AI$78,32,FALSE)</f>
        <v>14</v>
      </c>
    </row>
    <row r="125" spans="2:25">
      <c r="B125" s="102" t="s">
        <v>149</v>
      </c>
      <c r="C125" s="191" t="s">
        <v>178</v>
      </c>
      <c r="D125" s="99">
        <f>VLOOKUP(C92,'POINTS SCORE'!$B$10:$AI$39,32,FALSE)</f>
        <v>14</v>
      </c>
      <c r="E125" s="108">
        <f>VLOOKUP(C92,'POINTS SCORE'!$B$39:$AI$78,32,FALSE)</f>
        <v>14</v>
      </c>
      <c r="F125" s="110" t="s">
        <v>149</v>
      </c>
      <c r="G125" s="191"/>
      <c r="H125" s="108">
        <f>VLOOKUP(G92,'POINTS SCORE'!$B$10:$AI$39,32,FALSE)</f>
        <v>14</v>
      </c>
      <c r="I125" s="108">
        <f>VLOOKUP(G92,'POINTS SCORE'!$B$39:$AI$78,32,FALSE)</f>
        <v>14</v>
      </c>
      <c r="J125" s="110" t="s">
        <v>149</v>
      </c>
      <c r="K125" s="191"/>
      <c r="L125" s="108">
        <f>VLOOKUP(K92,'POINTS SCORE'!$B$10:$AI$39,32,FALSE)</f>
        <v>14</v>
      </c>
      <c r="M125" s="108">
        <f>VLOOKUP(K92,'POINTS SCORE'!$B$39:$AI$78,32,FALSE)</f>
        <v>14</v>
      </c>
      <c r="N125" s="110" t="s">
        <v>149</v>
      </c>
      <c r="O125" s="191"/>
      <c r="P125" s="99">
        <f>VLOOKUP(O92,'POINTS SCORE'!$B$10:$AI$39,32,FALSE)</f>
        <v>14</v>
      </c>
      <c r="Q125" s="99">
        <f>VLOOKUP(O92,'POINTS SCORE'!$B$39:$AI$78,32,FALSE)</f>
        <v>14</v>
      </c>
      <c r="R125" s="102" t="s">
        <v>149</v>
      </c>
      <c r="S125" s="191"/>
      <c r="T125" s="99">
        <f>VLOOKUP(S92,'POINTS SCORE'!$B$10:$AI$39,32,FALSE)</f>
        <v>14</v>
      </c>
      <c r="U125" s="99">
        <f>VLOOKUP(S92,'POINTS SCORE'!$B$39:$AI$78,32,FALSE)</f>
        <v>14</v>
      </c>
      <c r="V125" s="102" t="s">
        <v>149</v>
      </c>
      <c r="W125" s="209"/>
      <c r="X125" s="210">
        <f>VLOOKUP(W92,'POINTS SCORE'!$B$10:$AI$39,32,FALSE)</f>
        <v>14</v>
      </c>
      <c r="Y125" s="103">
        <f>VLOOKUP(W92,'POINTS SCORE'!$B$39:$AI$78,32,FALSE)</f>
        <v>14</v>
      </c>
    </row>
    <row r="126" spans="2:25">
      <c r="B126" s="102" t="s">
        <v>149</v>
      </c>
      <c r="C126" s="191" t="s">
        <v>83</v>
      </c>
      <c r="D126" s="99">
        <f>VLOOKUP(C92,'POINTS SCORE'!$B$10:$AI$39,32,FALSE)</f>
        <v>14</v>
      </c>
      <c r="E126" s="108">
        <f>VLOOKUP(C92,'POINTS SCORE'!$B$39:$AI$78,32,FALSE)</f>
        <v>14</v>
      </c>
      <c r="F126" s="110" t="s">
        <v>149</v>
      </c>
      <c r="G126" s="191"/>
      <c r="H126" s="108">
        <f>VLOOKUP(G92,'POINTS SCORE'!$B$10:$AI$39,32,FALSE)</f>
        <v>14</v>
      </c>
      <c r="I126" s="108">
        <f>VLOOKUP(G92,'POINTS SCORE'!$B$39:$AI$78,32,FALSE)</f>
        <v>14</v>
      </c>
      <c r="J126" s="110" t="s">
        <v>149</v>
      </c>
      <c r="K126" s="191"/>
      <c r="L126" s="108">
        <f>VLOOKUP(K92,'POINTS SCORE'!$B$10:$AI$39,32,FALSE)</f>
        <v>14</v>
      </c>
      <c r="M126" s="108">
        <f>VLOOKUP(K92,'POINTS SCORE'!$B$39:$AI$78,32,FALSE)</f>
        <v>14</v>
      </c>
      <c r="N126" s="110" t="s">
        <v>149</v>
      </c>
      <c r="O126" s="191"/>
      <c r="P126" s="99">
        <f>VLOOKUP(O92,'POINTS SCORE'!$B$10:$AI$39,32,FALSE)</f>
        <v>14</v>
      </c>
      <c r="Q126" s="99">
        <f>VLOOKUP(O92,'POINTS SCORE'!$B$39:$AI$78,32,FALSE)</f>
        <v>14</v>
      </c>
      <c r="R126" s="102" t="s">
        <v>149</v>
      </c>
      <c r="S126" s="191"/>
      <c r="T126" s="99">
        <f>VLOOKUP(S92,'POINTS SCORE'!$B$10:$AI$39,32,FALSE)</f>
        <v>14</v>
      </c>
      <c r="U126" s="99">
        <f>VLOOKUP(S92,'POINTS SCORE'!$B$39:$AI$78,32,FALSE)</f>
        <v>14</v>
      </c>
      <c r="V126" s="102" t="s">
        <v>149</v>
      </c>
      <c r="W126" s="209"/>
      <c r="X126" s="210">
        <f>VLOOKUP(W92,'POINTS SCORE'!$B$10:$AI$39,32,FALSE)</f>
        <v>14</v>
      </c>
      <c r="Y126" s="103">
        <f>VLOOKUP(W92,'POINTS SCORE'!$B$39:$AI$78,32,FALSE)</f>
        <v>14</v>
      </c>
    </row>
    <row r="127" spans="2:25">
      <c r="B127" s="102" t="s">
        <v>149</v>
      </c>
      <c r="C127" s="191" t="s">
        <v>79</v>
      </c>
      <c r="D127" s="99">
        <f>VLOOKUP(C92,'POINTS SCORE'!$B$10:$AI$39,32,FALSE)</f>
        <v>14</v>
      </c>
      <c r="E127" s="108">
        <f>VLOOKUP(C92,'POINTS SCORE'!$B$39:$AI$78,32,FALSE)</f>
        <v>14</v>
      </c>
      <c r="F127" s="110" t="s">
        <v>149</v>
      </c>
      <c r="G127" s="191"/>
      <c r="H127" s="108">
        <f>VLOOKUP(G92,'POINTS SCORE'!$B$10:$AI$39,32,FALSE)</f>
        <v>14</v>
      </c>
      <c r="I127" s="108">
        <f>VLOOKUP(G92,'POINTS SCORE'!$B$39:$AI$78,32,FALSE)</f>
        <v>14</v>
      </c>
      <c r="J127" s="110" t="s">
        <v>149</v>
      </c>
      <c r="K127" s="191"/>
      <c r="L127" s="108">
        <f>VLOOKUP(K92,'POINTS SCORE'!$B$10:$AI$39,32,FALSE)</f>
        <v>14</v>
      </c>
      <c r="M127" s="108">
        <f>VLOOKUP(K92,'POINTS SCORE'!$B$39:$AI$78,32,FALSE)</f>
        <v>14</v>
      </c>
      <c r="N127" s="110" t="s">
        <v>149</v>
      </c>
      <c r="O127" s="191"/>
      <c r="P127" s="99">
        <f>VLOOKUP(O92,'POINTS SCORE'!$B$10:$AI$39,32,FALSE)</f>
        <v>14</v>
      </c>
      <c r="Q127" s="99">
        <f>VLOOKUP(O92,'POINTS SCORE'!$B$39:$AI$78,32,FALSE)</f>
        <v>14</v>
      </c>
      <c r="R127" s="102" t="s">
        <v>149</v>
      </c>
      <c r="S127" s="191"/>
      <c r="T127" s="99">
        <f>VLOOKUP(S92,'POINTS SCORE'!$B$10:$AI$39,32,FALSE)</f>
        <v>14</v>
      </c>
      <c r="U127" s="99">
        <f>VLOOKUP(S92,'POINTS SCORE'!$B$39:$AI$78,32,FALSE)</f>
        <v>14</v>
      </c>
      <c r="V127" s="102" t="s">
        <v>149</v>
      </c>
      <c r="W127" s="209"/>
      <c r="X127" s="210">
        <f>VLOOKUP(W92,'POINTS SCORE'!$B$10:$AI$39,32,FALSE)</f>
        <v>14</v>
      </c>
      <c r="Y127" s="103">
        <f>VLOOKUP(W92,'POINTS SCORE'!$B$39:$AI$78,32,FALSE)</f>
        <v>14</v>
      </c>
    </row>
    <row r="128" spans="2:25">
      <c r="B128" s="102" t="s">
        <v>149</v>
      </c>
      <c r="C128" s="191" t="s">
        <v>102</v>
      </c>
      <c r="D128" s="99">
        <f>VLOOKUP(C92,'POINTS SCORE'!$B$10:$AI$39,32,FALSE)</f>
        <v>14</v>
      </c>
      <c r="E128" s="108">
        <f>VLOOKUP(C92,'POINTS SCORE'!$B$39:$AI$78,32,FALSE)</f>
        <v>14</v>
      </c>
      <c r="F128" s="110" t="s">
        <v>149</v>
      </c>
      <c r="G128" s="191"/>
      <c r="H128" s="108">
        <f>VLOOKUP(G92,'POINTS SCORE'!$B$10:$AI$39,32,FALSE)</f>
        <v>14</v>
      </c>
      <c r="I128" s="108">
        <f>VLOOKUP(G92,'POINTS SCORE'!$B$39:$AI$78,32,FALSE)</f>
        <v>14</v>
      </c>
      <c r="J128" s="110" t="s">
        <v>149</v>
      </c>
      <c r="K128" s="191"/>
      <c r="L128" s="108">
        <f>VLOOKUP(K92,'POINTS SCORE'!$B$10:$AI$39,32,FALSE)</f>
        <v>14</v>
      </c>
      <c r="M128" s="108">
        <f>VLOOKUP(K92,'POINTS SCORE'!$B$39:$AI$78,32,FALSE)</f>
        <v>14</v>
      </c>
      <c r="N128" s="110" t="s">
        <v>149</v>
      </c>
      <c r="O128" s="191"/>
      <c r="P128" s="99">
        <f>VLOOKUP(O92,'POINTS SCORE'!$B$10:$AI$39,32,FALSE)</f>
        <v>14</v>
      </c>
      <c r="Q128" s="99">
        <f>VLOOKUP(O92,'POINTS SCORE'!$B$39:$AI$78,32,FALSE)</f>
        <v>14</v>
      </c>
      <c r="R128" s="102" t="s">
        <v>149</v>
      </c>
      <c r="S128" s="191"/>
      <c r="T128" s="99">
        <f>VLOOKUP(S92,'POINTS SCORE'!$B$10:$AI$39,32,FALSE)</f>
        <v>14</v>
      </c>
      <c r="U128" s="99">
        <f>VLOOKUP(S92,'POINTS SCORE'!$B$39:$AI$78,32,FALSE)</f>
        <v>14</v>
      </c>
      <c r="V128" s="102" t="s">
        <v>149</v>
      </c>
      <c r="W128" s="209"/>
      <c r="X128" s="210">
        <f>VLOOKUP(W92,'POINTS SCORE'!$B$10:$AI$39,32,FALSE)</f>
        <v>14</v>
      </c>
      <c r="Y128" s="103">
        <f>VLOOKUP(W92,'POINTS SCORE'!$B$39:$AI$78,32,FALSE)</f>
        <v>14</v>
      </c>
    </row>
    <row r="129" spans="2:25">
      <c r="B129" s="102" t="s">
        <v>149</v>
      </c>
      <c r="C129" s="191" t="s">
        <v>132</v>
      </c>
      <c r="D129" s="99">
        <f>VLOOKUP(C92,'POINTS SCORE'!$B$10:$AI$39,32,FALSE)</f>
        <v>14</v>
      </c>
      <c r="E129" s="108">
        <f>VLOOKUP(C92,'POINTS SCORE'!$B$39:$AI$78,33,FALSE)</f>
        <v>14</v>
      </c>
      <c r="F129" s="110" t="s">
        <v>150</v>
      </c>
      <c r="G129" s="191"/>
      <c r="H129" s="108">
        <f>VLOOKUP(G92,'POINTS SCORE'!$B$10:$AI$39,33,FALSE)</f>
        <v>14</v>
      </c>
      <c r="I129" s="108">
        <f>VLOOKUP(G92,'POINTS SCORE'!$B$39:$AI$78,33,FALSE)</f>
        <v>14</v>
      </c>
      <c r="J129" s="110" t="s">
        <v>150</v>
      </c>
      <c r="K129" s="191"/>
      <c r="L129" s="108">
        <f>VLOOKUP(K92,'POINTS SCORE'!$B$10:$AI$39,33,FALSE)</f>
        <v>14</v>
      </c>
      <c r="M129" s="108">
        <f>VLOOKUP(K92,'POINTS SCORE'!$B$39:$AI$78,33,FALSE)</f>
        <v>14</v>
      </c>
      <c r="N129" s="110" t="s">
        <v>150</v>
      </c>
      <c r="O129" s="191"/>
      <c r="P129" s="99">
        <f>VLOOKUP(O92,'POINTS SCORE'!$B$10:$AI$39,33,FALSE)</f>
        <v>14</v>
      </c>
      <c r="Q129" s="99">
        <f>VLOOKUP(O92,'POINTS SCORE'!$B$39:$AI$78,33,FALSE)</f>
        <v>14</v>
      </c>
      <c r="R129" s="102" t="s">
        <v>150</v>
      </c>
      <c r="S129" s="191"/>
      <c r="T129" s="99">
        <f>VLOOKUP(S92,'POINTS SCORE'!$B$10:$AI$39,33,FALSE)</f>
        <v>14</v>
      </c>
      <c r="U129" s="99">
        <f>VLOOKUP(S92,'POINTS SCORE'!$B$39:$AI$78,33,FALSE)</f>
        <v>14</v>
      </c>
      <c r="V129" s="102" t="s">
        <v>150</v>
      </c>
      <c r="W129" s="209"/>
      <c r="X129" s="210">
        <f>VLOOKUP(W92,'POINTS SCORE'!$B$10:$AI$39,33,FALSE)</f>
        <v>14</v>
      </c>
      <c r="Y129" s="103">
        <f>VLOOKUP(W92,'POINTS SCORE'!$B$39:$AI$78,33,FALSE)</f>
        <v>14</v>
      </c>
    </row>
    <row r="130" spans="2:25">
      <c r="B130" s="102" t="s">
        <v>150</v>
      </c>
      <c r="C130" s="191"/>
      <c r="D130" s="99">
        <f>VLOOKUP(C92,'POINTS SCORE'!$B$10:$AI$39,33,FALSE)</f>
        <v>14</v>
      </c>
      <c r="E130" s="108">
        <f>VLOOKUP(C92,'POINTS SCORE'!$B$39:$AI$78,33,FALSE)</f>
        <v>14</v>
      </c>
      <c r="F130" s="110" t="s">
        <v>150</v>
      </c>
      <c r="G130" s="191"/>
      <c r="H130" s="108">
        <f>VLOOKUP(G92,'POINTS SCORE'!$B$10:$AI$39,33,FALSE)</f>
        <v>14</v>
      </c>
      <c r="I130" s="108">
        <f>VLOOKUP(G92,'POINTS SCORE'!$B$39:$AI$78,33,FALSE)</f>
        <v>14</v>
      </c>
      <c r="J130" s="110" t="s">
        <v>150</v>
      </c>
      <c r="K130" s="191"/>
      <c r="L130" s="108">
        <f>VLOOKUP(K92,'POINTS SCORE'!$B$10:$AI$39,33,FALSE)</f>
        <v>14</v>
      </c>
      <c r="M130" s="108">
        <f>VLOOKUP(K92,'POINTS SCORE'!$B$39:$AI$78,33,FALSE)</f>
        <v>14</v>
      </c>
      <c r="N130" s="110" t="s">
        <v>150</v>
      </c>
      <c r="O130" s="191"/>
      <c r="P130" s="99">
        <f>VLOOKUP(O92,'POINTS SCORE'!$B$10:$AI$39,33,FALSE)</f>
        <v>14</v>
      </c>
      <c r="Q130" s="99">
        <f>VLOOKUP(O92,'POINTS SCORE'!$B$39:$AI$78,33,FALSE)</f>
        <v>14</v>
      </c>
      <c r="R130" s="102" t="s">
        <v>150</v>
      </c>
      <c r="S130" s="191"/>
      <c r="T130" s="99">
        <f>VLOOKUP(S92,'POINTS SCORE'!$B$10:$AI$39,33,FALSE)</f>
        <v>14</v>
      </c>
      <c r="U130" s="99">
        <f>VLOOKUP(S92,'POINTS SCORE'!$B$39:$AI$78,33,FALSE)</f>
        <v>14</v>
      </c>
      <c r="V130" s="102" t="s">
        <v>150</v>
      </c>
      <c r="W130" s="209"/>
      <c r="X130" s="210">
        <f>VLOOKUP(W92,'POINTS SCORE'!$B$10:$AI$39,33,FALSE)</f>
        <v>14</v>
      </c>
      <c r="Y130" s="103">
        <f>VLOOKUP(W92,'POINTS SCORE'!$B$39:$AI$78,33,FALSE)</f>
        <v>14</v>
      </c>
    </row>
    <row r="131" spans="2:25">
      <c r="B131" s="102" t="s">
        <v>150</v>
      </c>
      <c r="C131" s="191"/>
      <c r="D131" s="99">
        <f>VLOOKUP(C92,'POINTS SCORE'!$B$10:$AI$39,33,FALSE)</f>
        <v>14</v>
      </c>
      <c r="E131" s="108">
        <f>VLOOKUP(C92,'POINTS SCORE'!$B$39:$AI$78,33,FALSE)</f>
        <v>14</v>
      </c>
      <c r="F131" s="110" t="s">
        <v>150</v>
      </c>
      <c r="G131" s="191"/>
      <c r="H131" s="108">
        <f>VLOOKUP(G92,'POINTS SCORE'!$B$10:$AI$39,33,FALSE)</f>
        <v>14</v>
      </c>
      <c r="I131" s="108">
        <f>VLOOKUP(G92,'POINTS SCORE'!$B$39:$AI$78,33,FALSE)</f>
        <v>14</v>
      </c>
      <c r="J131" s="110" t="s">
        <v>150</v>
      </c>
      <c r="K131" s="191"/>
      <c r="L131" s="108">
        <f>VLOOKUP(K92,'POINTS SCORE'!$B$10:$AI$39,33,FALSE)</f>
        <v>14</v>
      </c>
      <c r="M131" s="108">
        <f>VLOOKUP(K92,'POINTS SCORE'!$B$39:$AI$78,33,FALSE)</f>
        <v>14</v>
      </c>
      <c r="N131" s="110" t="s">
        <v>150</v>
      </c>
      <c r="O131" s="191"/>
      <c r="P131" s="99">
        <f>VLOOKUP(O92,'POINTS SCORE'!$B$10:$AI$39,33,FALSE)</f>
        <v>14</v>
      </c>
      <c r="Q131" s="99">
        <f>VLOOKUP(O92,'POINTS SCORE'!$B$39:$AI$78,33,FALSE)</f>
        <v>14</v>
      </c>
      <c r="R131" s="102" t="s">
        <v>150</v>
      </c>
      <c r="S131" s="191"/>
      <c r="T131" s="99">
        <f>VLOOKUP(S92,'POINTS SCORE'!$B$10:$AI$39,33,FALSE)</f>
        <v>14</v>
      </c>
      <c r="U131" s="99">
        <f>VLOOKUP(S92,'POINTS SCORE'!$B$39:$AI$78,33,FALSE)</f>
        <v>14</v>
      </c>
      <c r="V131" s="102" t="s">
        <v>150</v>
      </c>
      <c r="W131" s="209"/>
      <c r="X131" s="210">
        <f>VLOOKUP(W92,'POINTS SCORE'!$B$10:$AI$39,33,FALSE)</f>
        <v>14</v>
      </c>
      <c r="Y131" s="103">
        <f>VLOOKUP(W92,'POINTS SCORE'!$B$39:$AI$78,33,FALSE)</f>
        <v>14</v>
      </c>
    </row>
    <row r="132" spans="2:25">
      <c r="B132" s="102" t="s">
        <v>151</v>
      </c>
      <c r="C132" s="191"/>
      <c r="D132" s="99">
        <f>VLOOKUP(C92,'POINTS SCORE'!$B$10:$AI$39,34,FALSE)</f>
        <v>0</v>
      </c>
      <c r="E132" s="108">
        <f>VLOOKUP(C92,'POINTS SCORE'!$B$39:$AI$78,34,FALSE)</f>
        <v>0</v>
      </c>
      <c r="F132" s="110" t="s">
        <v>151</v>
      </c>
      <c r="G132" s="191"/>
      <c r="H132" s="108">
        <f>VLOOKUP(G92,'POINTS SCORE'!$B$10:$AI$39,34,FALSE)</f>
        <v>0</v>
      </c>
      <c r="I132" s="108">
        <f>VLOOKUP(G92,'POINTS SCORE'!$B$39:$AI$78,34,FALSE)</f>
        <v>0</v>
      </c>
      <c r="J132" s="110" t="s">
        <v>151</v>
      </c>
      <c r="K132" s="191"/>
      <c r="L132" s="108">
        <f>VLOOKUP(K92,'POINTS SCORE'!$B$10:$AI$39,34,FALSE)</f>
        <v>0</v>
      </c>
      <c r="M132" s="108">
        <f>VLOOKUP(K92,'POINTS SCORE'!$B$39:$AI$78,34,FALSE)</f>
        <v>0</v>
      </c>
      <c r="N132" s="110" t="s">
        <v>151</v>
      </c>
      <c r="O132" s="191"/>
      <c r="P132" s="99">
        <f>VLOOKUP(O92,'POINTS SCORE'!$B$10:$AI$39,34,FALSE)</f>
        <v>0</v>
      </c>
      <c r="Q132" s="99">
        <f>VLOOKUP(O92,'POINTS SCORE'!$B$39:$AI$78,34,FALSE)</f>
        <v>0</v>
      </c>
      <c r="R132" s="102" t="s">
        <v>151</v>
      </c>
      <c r="S132" s="191"/>
      <c r="T132" s="99">
        <f>VLOOKUP(S92,'POINTS SCORE'!$B$10:$AI$39,34,FALSE)</f>
        <v>0</v>
      </c>
      <c r="U132" s="99">
        <f>VLOOKUP(S92,'POINTS SCORE'!$B$39:$AI$78,34,FALSE)</f>
        <v>0</v>
      </c>
      <c r="V132" s="102" t="s">
        <v>151</v>
      </c>
      <c r="W132" s="209"/>
      <c r="X132" s="210">
        <f>VLOOKUP(W92,'POINTS SCORE'!$B$10:$AI$39,34,FALSE)</f>
        <v>0</v>
      </c>
      <c r="Y132" s="103">
        <f>VLOOKUP(W92,'POINTS SCORE'!$B$39:$AI$78,34,FALSE)</f>
        <v>0</v>
      </c>
    </row>
    <row r="133" spans="2:25">
      <c r="B133" s="102" t="s">
        <v>151</v>
      </c>
      <c r="C133" s="191"/>
      <c r="D133" s="99">
        <f>VLOOKUP(C92,'POINTS SCORE'!$B$10:$AI$39,34,FALSE)</f>
        <v>0</v>
      </c>
      <c r="E133" s="108">
        <f>VLOOKUP(C92,'POINTS SCORE'!$B$39:$AI$78,34,FALSE)</f>
        <v>0</v>
      </c>
      <c r="F133" s="110" t="s">
        <v>151</v>
      </c>
      <c r="G133" s="191"/>
      <c r="H133" s="108">
        <f>VLOOKUP(G92,'POINTS SCORE'!$B$10:$AI$39,34,FALSE)</f>
        <v>0</v>
      </c>
      <c r="I133" s="108">
        <f>VLOOKUP(G92,'POINTS SCORE'!$B$39:$AI$78,34,FALSE)</f>
        <v>0</v>
      </c>
      <c r="J133" s="110" t="s">
        <v>151</v>
      </c>
      <c r="K133" s="191"/>
      <c r="L133" s="108">
        <f>VLOOKUP(K92,'POINTS SCORE'!$B$10:$AI$39,34,FALSE)</f>
        <v>0</v>
      </c>
      <c r="M133" s="108">
        <f>VLOOKUP(K92,'POINTS SCORE'!$B$39:$AI$78,34,FALSE)</f>
        <v>0</v>
      </c>
      <c r="N133" s="110" t="s">
        <v>151</v>
      </c>
      <c r="O133" s="191"/>
      <c r="P133" s="99">
        <f>VLOOKUP(O92,'POINTS SCORE'!$B$10:$AI$39,34,FALSE)</f>
        <v>0</v>
      </c>
      <c r="Q133" s="99">
        <f>VLOOKUP(O92,'POINTS SCORE'!$B$39:$AI$78,34,FALSE)</f>
        <v>0</v>
      </c>
      <c r="R133" s="102" t="s">
        <v>151</v>
      </c>
      <c r="S133" s="191"/>
      <c r="T133" s="99">
        <f>VLOOKUP(S92,'POINTS SCORE'!$B$10:$AI$39,34,FALSE)</f>
        <v>0</v>
      </c>
      <c r="U133" s="99">
        <f>VLOOKUP(S92,'POINTS SCORE'!$B$39:$AI$78,34,FALSE)</f>
        <v>0</v>
      </c>
      <c r="V133" s="102" t="s">
        <v>151</v>
      </c>
      <c r="W133" s="209"/>
      <c r="X133" s="210">
        <f>VLOOKUP(W92,'POINTS SCORE'!$B$10:$AI$39,34,FALSE)</f>
        <v>0</v>
      </c>
      <c r="Y133" s="103">
        <f>VLOOKUP(W92,'POINTS SCORE'!$B$39:$AI$78,34,FALSE)</f>
        <v>0</v>
      </c>
    </row>
    <row r="134" spans="2:25">
      <c r="B134" s="102" t="s">
        <v>151</v>
      </c>
      <c r="C134" s="191"/>
      <c r="D134" s="99">
        <f>VLOOKUP(C92,'POINTS SCORE'!$B$10:$AI$39,34,FALSE)</f>
        <v>0</v>
      </c>
      <c r="E134" s="108">
        <f>VLOOKUP(C92,'POINTS SCORE'!$B$39:$AI$78,34,FALSE)</f>
        <v>0</v>
      </c>
      <c r="F134" s="110" t="s">
        <v>151</v>
      </c>
      <c r="G134" s="191"/>
      <c r="H134" s="108">
        <f>VLOOKUP(G92,'POINTS SCORE'!$B$10:$AI$39,34,FALSE)</f>
        <v>0</v>
      </c>
      <c r="I134" s="108">
        <f>VLOOKUP(G92,'POINTS SCORE'!$B$39:$AI$78,34,FALSE)</f>
        <v>0</v>
      </c>
      <c r="J134" s="110" t="s">
        <v>151</v>
      </c>
      <c r="K134" s="191"/>
      <c r="L134" s="108">
        <f>VLOOKUP(K92,'POINTS SCORE'!$B$10:$AI$39,34,FALSE)</f>
        <v>0</v>
      </c>
      <c r="M134" s="108">
        <f>VLOOKUP(K92,'POINTS SCORE'!$B$39:$AI$78,34,FALSE)</f>
        <v>0</v>
      </c>
      <c r="N134" s="110" t="s">
        <v>151</v>
      </c>
      <c r="O134" s="191"/>
      <c r="P134" s="99">
        <f>VLOOKUP(O92,'POINTS SCORE'!$B$10:$AI$39,34,FALSE)</f>
        <v>0</v>
      </c>
      <c r="Q134" s="99">
        <f>VLOOKUP(O92,'POINTS SCORE'!$B$39:$AI$78,34,FALSE)</f>
        <v>0</v>
      </c>
      <c r="R134" s="102" t="s">
        <v>151</v>
      </c>
      <c r="S134" s="191"/>
      <c r="T134" s="99">
        <f>VLOOKUP(S92,'POINTS SCORE'!$B$10:$AI$39,34,FALSE)</f>
        <v>0</v>
      </c>
      <c r="U134" s="99">
        <f>VLOOKUP(S92,'POINTS SCORE'!$B$39:$AI$78,34,FALSE)</f>
        <v>0</v>
      </c>
      <c r="V134" s="102" t="s">
        <v>151</v>
      </c>
      <c r="W134" s="209"/>
      <c r="X134" s="210">
        <f>VLOOKUP(W92,'POINTS SCORE'!$B$10:$AI$39,34,FALSE)</f>
        <v>0</v>
      </c>
      <c r="Y134" s="103">
        <f>VLOOKUP(W92,'POINTS SCORE'!$B$39:$AI$78,34,FALSE)</f>
        <v>0</v>
      </c>
    </row>
    <row r="135" spans="2:25">
      <c r="B135" s="102"/>
      <c r="F135" s="110"/>
      <c r="I135" s="109"/>
      <c r="J135" s="110"/>
      <c r="M135" s="109"/>
      <c r="N135" s="110"/>
      <c r="Q135" s="103"/>
      <c r="R135" s="102"/>
      <c r="U135" s="103"/>
      <c r="V135" s="102"/>
      <c r="W135" s="210"/>
      <c r="X135" s="210"/>
      <c r="Y135" s="103"/>
    </row>
    <row r="136" spans="2:25" ht="13.5" thickBot="1">
      <c r="B136" s="145"/>
      <c r="C136" s="146"/>
      <c r="D136" s="146"/>
      <c r="E136" s="162"/>
      <c r="F136" s="165"/>
      <c r="G136" s="162"/>
      <c r="H136" s="162"/>
      <c r="I136" s="161"/>
      <c r="J136" s="165"/>
      <c r="K136" s="162"/>
      <c r="L136" s="162"/>
      <c r="M136" s="161"/>
      <c r="N136" s="165"/>
      <c r="O136" s="162"/>
      <c r="P136" s="146"/>
      <c r="Q136" s="150"/>
      <c r="R136" s="145"/>
      <c r="S136" s="146"/>
      <c r="T136" s="146"/>
      <c r="U136" s="150"/>
      <c r="V136" s="145"/>
      <c r="W136" s="146"/>
      <c r="X136" s="146"/>
      <c r="Y136" s="150"/>
    </row>
  </sheetData>
  <autoFilter ref="A5:K84"/>
  <mergeCells count="8">
    <mergeCell ref="R89:U89"/>
    <mergeCell ref="V89:Y89"/>
    <mergeCell ref="E2:F2"/>
    <mergeCell ref="B89:E89"/>
    <mergeCell ref="F89:I89"/>
    <mergeCell ref="J89:M89"/>
    <mergeCell ref="N89:Q89"/>
    <mergeCell ref="B2:C2"/>
  </mergeCells>
  <phoneticPr fontId="0" type="noConversion"/>
  <pageMargins left="0.39370078740157483" right="0.35433070866141736" top="0.98425196850393704" bottom="0.98425196850393704" header="0.51181102362204722" footer="0.51181102362204722"/>
  <pageSetup paperSize="9" scale="61"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A791429B-85A5-4893-8594-A5443806141C}">
            <xm:f>VLOOKUP(C93,'Club Member Export'!$D:$D,1,FALSE)=C93</xm:f>
            <x14:dxf>
              <fill>
                <patternFill>
                  <bgColor rgb="FFFFFF00"/>
                </patternFill>
              </fill>
            </x14:dxf>
          </x14:cfRule>
          <xm:sqref>C93:C134 G93:G134 K93:K134 O93:O134 S93:S134 W93:W134</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codeName="Sheet2111111">
    <tabColor theme="5" tint="-0.249977111117893"/>
    <pageSetUpPr fitToPage="1"/>
  </sheetPr>
  <dimension ref="A1:Y136"/>
  <sheetViews>
    <sheetView workbookViewId="0">
      <selection activeCell="A6" sqref="A6"/>
    </sheetView>
  </sheetViews>
  <sheetFormatPr defaultColWidth="8.85546875" defaultRowHeight="12.75"/>
  <cols>
    <col min="1" max="1" width="19.5703125" style="218" bestFit="1" customWidth="1"/>
    <col min="2" max="2" width="15.5703125" style="99" customWidth="1"/>
    <col min="3" max="3" width="22.5703125" style="99" customWidth="1"/>
    <col min="4" max="4" width="19.42578125" style="99" bestFit="1" customWidth="1"/>
    <col min="5" max="5" width="24.7109375" style="108" bestFit="1" customWidth="1"/>
    <col min="6" max="15" width="19.140625" style="108" customWidth="1"/>
    <col min="16" max="16" width="19.140625" style="99" customWidth="1"/>
    <col min="17" max="17" width="18.85546875" style="99" bestFit="1" customWidth="1"/>
    <col min="18" max="20" width="12.5703125" style="99" customWidth="1"/>
    <col min="21" max="21" width="18.85546875" style="99" bestFit="1" customWidth="1"/>
    <col min="22" max="22" width="12.5703125" style="99" customWidth="1"/>
    <col min="23" max="23" width="15.7109375" style="99" bestFit="1" customWidth="1"/>
    <col min="24" max="24" width="12.5703125" style="99" customWidth="1"/>
    <col min="25" max="25" width="18.85546875" style="99" bestFit="1" customWidth="1"/>
    <col min="26" max="37" width="12.5703125" style="99" customWidth="1"/>
    <col min="38" max="16384" width="8.85546875" style="99"/>
  </cols>
  <sheetData>
    <row r="1" spans="1:15" ht="15" customHeight="1"/>
    <row r="2" spans="1:15" ht="19.5">
      <c r="A2" s="223" t="s">
        <v>6</v>
      </c>
      <c r="B2" s="243" t="s">
        <v>69</v>
      </c>
      <c r="C2" s="243"/>
      <c r="F2" s="244"/>
      <c r="G2" s="244"/>
    </row>
    <row r="3" spans="1:15" ht="15" customHeight="1"/>
    <row r="4" spans="1:15" ht="15" customHeight="1">
      <c r="B4" s="10"/>
      <c r="D4" s="138"/>
    </row>
    <row r="5" spans="1:15" s="104" customFormat="1" ht="15" customHeight="1">
      <c r="A5" s="107" t="s">
        <v>1252</v>
      </c>
      <c r="B5" s="107" t="s">
        <v>9</v>
      </c>
      <c r="C5" s="70" t="s">
        <v>8</v>
      </c>
      <c r="D5" s="70" t="s">
        <v>5</v>
      </c>
      <c r="E5" s="107" t="s">
        <v>10</v>
      </c>
      <c r="F5" s="151" t="s">
        <v>152</v>
      </c>
      <c r="G5" s="152" t="s">
        <v>153</v>
      </c>
      <c r="H5" s="167" t="s">
        <v>51</v>
      </c>
      <c r="I5" s="159" t="s">
        <v>154</v>
      </c>
      <c r="J5" s="155" t="s">
        <v>155</v>
      </c>
      <c r="K5" s="156" t="s">
        <v>156</v>
      </c>
    </row>
    <row r="6" spans="1:15" ht="15" customHeight="1">
      <c r="A6" s="141" t="s">
        <v>1174</v>
      </c>
      <c r="B6" s="58" t="s">
        <v>249</v>
      </c>
      <c r="C6" s="163" t="s">
        <v>134</v>
      </c>
      <c r="D6" s="166">
        <f t="shared" ref="D6:D30" si="0">SUM(F6:K6)</f>
        <v>113</v>
      </c>
      <c r="E6" s="157">
        <f t="shared" ref="E6:E30" si="1">SUM(F6:K6)-MIN(F6:K6)</f>
        <v>102</v>
      </c>
      <c r="F6" s="118">
        <f t="shared" ref="F6:F30" si="2">IFERROR(VLOOKUP(C6,$C$93:$D$134,2,FALSE),0)</f>
        <v>14</v>
      </c>
      <c r="G6" s="118">
        <f t="shared" ref="G6:G30" si="3">IFERROR(VLOOKUP(C6,$G$93:$H$134,2,FALSE),0)</f>
        <v>18</v>
      </c>
      <c r="H6" s="118">
        <f t="shared" ref="H6:H30" si="4">IFERROR(VLOOKUP(C6,$K$93:$L$134,2,FALSE),0)</f>
        <v>11</v>
      </c>
      <c r="I6" s="118">
        <f t="shared" ref="I6:I30" si="5">IFERROR(VLOOKUP(C6,$O$93:$P$134,2,FALSE),0)</f>
        <v>36</v>
      </c>
      <c r="J6" s="118">
        <f t="shared" ref="J6:J30" si="6">IFERROR(VLOOKUP(C6,$S$93:$T$134,2,FALSE),0)</f>
        <v>16</v>
      </c>
      <c r="K6" s="213">
        <f t="shared" ref="K6:K30" si="7">IFERROR(VLOOKUP(C6,$W$93:$X$134,2,FALSE),0)</f>
        <v>18</v>
      </c>
      <c r="L6" s="99"/>
      <c r="M6" s="99"/>
      <c r="N6" s="99"/>
      <c r="O6" s="99"/>
    </row>
    <row r="7" spans="1:15" ht="15" customHeight="1">
      <c r="A7" s="141" t="s">
        <v>1175</v>
      </c>
      <c r="B7" s="58" t="s">
        <v>47</v>
      </c>
      <c r="C7" s="163" t="s">
        <v>133</v>
      </c>
      <c r="D7" s="166">
        <f t="shared" si="0"/>
        <v>57</v>
      </c>
      <c r="E7" s="157">
        <f t="shared" si="1"/>
        <v>57</v>
      </c>
      <c r="F7" s="118">
        <f t="shared" si="2"/>
        <v>22</v>
      </c>
      <c r="G7" s="118">
        <f t="shared" si="3"/>
        <v>21</v>
      </c>
      <c r="H7" s="118">
        <f t="shared" si="4"/>
        <v>0</v>
      </c>
      <c r="I7" s="118">
        <f t="shared" si="5"/>
        <v>14</v>
      </c>
      <c r="J7" s="118">
        <f t="shared" si="6"/>
        <v>0</v>
      </c>
      <c r="K7" s="213">
        <f t="shared" si="7"/>
        <v>0</v>
      </c>
      <c r="L7" s="99"/>
      <c r="M7" s="99"/>
      <c r="N7" s="99"/>
      <c r="O7" s="99"/>
    </row>
    <row r="8" spans="1:15" ht="15" customHeight="1">
      <c r="A8" s="141" t="s">
        <v>1176</v>
      </c>
      <c r="B8" s="58" t="s">
        <v>47</v>
      </c>
      <c r="C8" s="94" t="s">
        <v>1020</v>
      </c>
      <c r="D8" s="166">
        <f t="shared" si="0"/>
        <v>46</v>
      </c>
      <c r="E8" s="157">
        <f t="shared" si="1"/>
        <v>46</v>
      </c>
      <c r="F8" s="118">
        <f t="shared" si="2"/>
        <v>0</v>
      </c>
      <c r="G8" s="118">
        <f t="shared" si="3"/>
        <v>0</v>
      </c>
      <c r="H8" s="118">
        <f t="shared" si="4"/>
        <v>0</v>
      </c>
      <c r="I8" s="118">
        <f t="shared" si="5"/>
        <v>20</v>
      </c>
      <c r="J8" s="118">
        <f t="shared" si="6"/>
        <v>0</v>
      </c>
      <c r="K8" s="213">
        <f t="shared" si="7"/>
        <v>26</v>
      </c>
      <c r="L8" s="99"/>
      <c r="M8" s="99"/>
      <c r="N8" s="99"/>
      <c r="O8" s="99"/>
    </row>
    <row r="9" spans="1:15" ht="15" customHeight="1">
      <c r="A9" s="141" t="s">
        <v>1177</v>
      </c>
      <c r="B9" s="58"/>
      <c r="C9" s="94"/>
      <c r="D9" s="166">
        <f t="shared" si="0"/>
        <v>0</v>
      </c>
      <c r="E9" s="157">
        <f t="shared" si="1"/>
        <v>0</v>
      </c>
      <c r="F9" s="118">
        <f t="shared" si="2"/>
        <v>0</v>
      </c>
      <c r="G9" s="118">
        <f t="shared" si="3"/>
        <v>0</v>
      </c>
      <c r="H9" s="118">
        <f t="shared" si="4"/>
        <v>0</v>
      </c>
      <c r="I9" s="118">
        <f t="shared" si="5"/>
        <v>0</v>
      </c>
      <c r="J9" s="118">
        <f t="shared" si="6"/>
        <v>0</v>
      </c>
      <c r="K9" s="213">
        <f t="shared" si="7"/>
        <v>0</v>
      </c>
      <c r="L9" s="99"/>
      <c r="M9" s="99"/>
      <c r="N9" s="99"/>
      <c r="O9" s="99"/>
    </row>
    <row r="10" spans="1:15" ht="15" customHeight="1">
      <c r="A10" s="141" t="s">
        <v>1178</v>
      </c>
      <c r="B10" s="58"/>
      <c r="C10" s="94"/>
      <c r="D10" s="166">
        <f t="shared" si="0"/>
        <v>0</v>
      </c>
      <c r="E10" s="157">
        <f t="shared" si="1"/>
        <v>0</v>
      </c>
      <c r="F10" s="118">
        <f t="shared" si="2"/>
        <v>0</v>
      </c>
      <c r="G10" s="118">
        <f t="shared" si="3"/>
        <v>0</v>
      </c>
      <c r="H10" s="118">
        <f t="shared" si="4"/>
        <v>0</v>
      </c>
      <c r="I10" s="118">
        <f t="shared" si="5"/>
        <v>0</v>
      </c>
      <c r="J10" s="118">
        <f t="shared" si="6"/>
        <v>0</v>
      </c>
      <c r="K10" s="213">
        <f t="shared" si="7"/>
        <v>0</v>
      </c>
      <c r="L10" s="99"/>
      <c r="M10" s="99"/>
      <c r="N10" s="99"/>
      <c r="O10" s="99"/>
    </row>
    <row r="11" spans="1:15" ht="15" customHeight="1">
      <c r="A11" s="141" t="s">
        <v>1179</v>
      </c>
      <c r="B11" s="58"/>
      <c r="C11" s="94"/>
      <c r="D11" s="166">
        <f t="shared" si="0"/>
        <v>0</v>
      </c>
      <c r="E11" s="157">
        <f t="shared" si="1"/>
        <v>0</v>
      </c>
      <c r="F11" s="118">
        <f t="shared" si="2"/>
        <v>0</v>
      </c>
      <c r="G11" s="118">
        <f t="shared" si="3"/>
        <v>0</v>
      </c>
      <c r="H11" s="118">
        <f t="shared" si="4"/>
        <v>0</v>
      </c>
      <c r="I11" s="118">
        <f t="shared" si="5"/>
        <v>0</v>
      </c>
      <c r="J11" s="118">
        <f t="shared" si="6"/>
        <v>0</v>
      </c>
      <c r="K11" s="213">
        <f t="shared" si="7"/>
        <v>0</v>
      </c>
      <c r="L11" s="99"/>
      <c r="M11" s="99"/>
      <c r="N11" s="99"/>
      <c r="O11" s="99"/>
    </row>
    <row r="12" spans="1:15" ht="15" customHeight="1">
      <c r="A12" s="141" t="s">
        <v>1180</v>
      </c>
      <c r="B12" s="58"/>
      <c r="C12" s="94"/>
      <c r="D12" s="166">
        <f t="shared" si="0"/>
        <v>0</v>
      </c>
      <c r="E12" s="157">
        <f t="shared" si="1"/>
        <v>0</v>
      </c>
      <c r="F12" s="118">
        <f t="shared" si="2"/>
        <v>0</v>
      </c>
      <c r="G12" s="118">
        <f t="shared" si="3"/>
        <v>0</v>
      </c>
      <c r="H12" s="118">
        <f t="shared" si="4"/>
        <v>0</v>
      </c>
      <c r="I12" s="118">
        <f t="shared" si="5"/>
        <v>0</v>
      </c>
      <c r="J12" s="118">
        <f t="shared" si="6"/>
        <v>0</v>
      </c>
      <c r="K12" s="213">
        <f t="shared" si="7"/>
        <v>0</v>
      </c>
      <c r="L12" s="99"/>
      <c r="M12" s="99"/>
      <c r="N12" s="99"/>
      <c r="O12" s="99"/>
    </row>
    <row r="13" spans="1:15" ht="15" customHeight="1">
      <c r="A13" s="141" t="s">
        <v>1181</v>
      </c>
      <c r="B13" s="58"/>
      <c r="C13" s="94"/>
      <c r="D13" s="166">
        <f t="shared" si="0"/>
        <v>0</v>
      </c>
      <c r="E13" s="157">
        <f t="shared" si="1"/>
        <v>0</v>
      </c>
      <c r="F13" s="118">
        <f t="shared" si="2"/>
        <v>0</v>
      </c>
      <c r="G13" s="118">
        <f t="shared" si="3"/>
        <v>0</v>
      </c>
      <c r="H13" s="118">
        <f t="shared" si="4"/>
        <v>0</v>
      </c>
      <c r="I13" s="118">
        <f t="shared" si="5"/>
        <v>0</v>
      </c>
      <c r="J13" s="118">
        <f t="shared" si="6"/>
        <v>0</v>
      </c>
      <c r="K13" s="213">
        <f t="shared" si="7"/>
        <v>0</v>
      </c>
      <c r="L13" s="99"/>
      <c r="M13" s="99"/>
      <c r="N13" s="99"/>
      <c r="O13" s="99"/>
    </row>
    <row r="14" spans="1:15" ht="15" customHeight="1">
      <c r="A14" s="141" t="s">
        <v>1182</v>
      </c>
      <c r="B14" s="58"/>
      <c r="C14" s="94"/>
      <c r="D14" s="166">
        <f t="shared" si="0"/>
        <v>0</v>
      </c>
      <c r="E14" s="157">
        <f t="shared" si="1"/>
        <v>0</v>
      </c>
      <c r="F14" s="118">
        <f t="shared" si="2"/>
        <v>0</v>
      </c>
      <c r="G14" s="118">
        <f t="shared" si="3"/>
        <v>0</v>
      </c>
      <c r="H14" s="118">
        <f t="shared" si="4"/>
        <v>0</v>
      </c>
      <c r="I14" s="118">
        <f t="shared" si="5"/>
        <v>0</v>
      </c>
      <c r="J14" s="118">
        <f t="shared" si="6"/>
        <v>0</v>
      </c>
      <c r="K14" s="213">
        <f t="shared" si="7"/>
        <v>0</v>
      </c>
      <c r="L14" s="99"/>
      <c r="M14" s="99"/>
      <c r="N14" s="99"/>
      <c r="O14" s="99"/>
    </row>
    <row r="15" spans="1:15" ht="15" customHeight="1">
      <c r="A15" s="141" t="s">
        <v>1183</v>
      </c>
      <c r="B15" s="58"/>
      <c r="C15" s="94"/>
      <c r="D15" s="166">
        <f t="shared" si="0"/>
        <v>0</v>
      </c>
      <c r="E15" s="157">
        <f t="shared" si="1"/>
        <v>0</v>
      </c>
      <c r="F15" s="118">
        <f t="shared" si="2"/>
        <v>0</v>
      </c>
      <c r="G15" s="118">
        <f t="shared" si="3"/>
        <v>0</v>
      </c>
      <c r="H15" s="118">
        <f t="shared" si="4"/>
        <v>0</v>
      </c>
      <c r="I15" s="118">
        <f t="shared" si="5"/>
        <v>0</v>
      </c>
      <c r="J15" s="118">
        <f t="shared" si="6"/>
        <v>0</v>
      </c>
      <c r="K15" s="213">
        <f t="shared" si="7"/>
        <v>0</v>
      </c>
      <c r="L15" s="99"/>
      <c r="M15" s="99"/>
      <c r="N15" s="99"/>
      <c r="O15" s="99"/>
    </row>
    <row r="16" spans="1:15" ht="15" customHeight="1">
      <c r="A16" s="141" t="s">
        <v>1184</v>
      </c>
      <c r="B16" s="58"/>
      <c r="C16" s="94"/>
      <c r="D16" s="166">
        <f t="shared" si="0"/>
        <v>0</v>
      </c>
      <c r="E16" s="157">
        <f t="shared" si="1"/>
        <v>0</v>
      </c>
      <c r="F16" s="118">
        <f t="shared" si="2"/>
        <v>0</v>
      </c>
      <c r="G16" s="118">
        <f t="shared" si="3"/>
        <v>0</v>
      </c>
      <c r="H16" s="118">
        <f t="shared" si="4"/>
        <v>0</v>
      </c>
      <c r="I16" s="118">
        <f t="shared" si="5"/>
        <v>0</v>
      </c>
      <c r="J16" s="118">
        <f t="shared" si="6"/>
        <v>0</v>
      </c>
      <c r="K16" s="213">
        <f t="shared" si="7"/>
        <v>0</v>
      </c>
      <c r="L16" s="99"/>
      <c r="M16" s="99"/>
      <c r="N16" s="99"/>
      <c r="O16" s="99"/>
    </row>
    <row r="17" spans="1:15" ht="15" customHeight="1">
      <c r="A17" s="141" t="s">
        <v>1185</v>
      </c>
      <c r="B17" s="90"/>
      <c r="C17" s="94"/>
      <c r="D17" s="166">
        <f t="shared" si="0"/>
        <v>0</v>
      </c>
      <c r="E17" s="157">
        <f t="shared" si="1"/>
        <v>0</v>
      </c>
      <c r="F17" s="118">
        <f t="shared" si="2"/>
        <v>0</v>
      </c>
      <c r="G17" s="118">
        <f t="shared" si="3"/>
        <v>0</v>
      </c>
      <c r="H17" s="118">
        <f t="shared" si="4"/>
        <v>0</v>
      </c>
      <c r="I17" s="118">
        <f t="shared" si="5"/>
        <v>0</v>
      </c>
      <c r="J17" s="118">
        <f t="shared" si="6"/>
        <v>0</v>
      </c>
      <c r="K17" s="213">
        <f t="shared" si="7"/>
        <v>0</v>
      </c>
      <c r="L17" s="99"/>
      <c r="M17" s="99"/>
      <c r="N17" s="99"/>
      <c r="O17" s="99"/>
    </row>
    <row r="18" spans="1:15">
      <c r="A18" s="141" t="s">
        <v>1186</v>
      </c>
      <c r="B18" s="51"/>
      <c r="C18" s="94"/>
      <c r="D18" s="166">
        <f t="shared" si="0"/>
        <v>0</v>
      </c>
      <c r="E18" s="157">
        <f t="shared" si="1"/>
        <v>0</v>
      </c>
      <c r="F18" s="118">
        <f t="shared" si="2"/>
        <v>0</v>
      </c>
      <c r="G18" s="118">
        <f t="shared" si="3"/>
        <v>0</v>
      </c>
      <c r="H18" s="118">
        <f t="shared" si="4"/>
        <v>0</v>
      </c>
      <c r="I18" s="118">
        <f t="shared" si="5"/>
        <v>0</v>
      </c>
      <c r="J18" s="118">
        <f t="shared" si="6"/>
        <v>0</v>
      </c>
      <c r="K18" s="213">
        <f t="shared" si="7"/>
        <v>0</v>
      </c>
      <c r="L18" s="99"/>
      <c r="M18" s="99"/>
      <c r="N18" s="99"/>
      <c r="O18" s="99"/>
    </row>
    <row r="19" spans="1:15">
      <c r="A19" s="141" t="s">
        <v>1187</v>
      </c>
      <c r="B19" s="51"/>
      <c r="C19" s="94"/>
      <c r="D19" s="166">
        <f t="shared" si="0"/>
        <v>0</v>
      </c>
      <c r="E19" s="157">
        <f t="shared" si="1"/>
        <v>0</v>
      </c>
      <c r="F19" s="118">
        <f t="shared" si="2"/>
        <v>0</v>
      </c>
      <c r="G19" s="118">
        <f t="shared" si="3"/>
        <v>0</v>
      </c>
      <c r="H19" s="118">
        <f t="shared" si="4"/>
        <v>0</v>
      </c>
      <c r="I19" s="118">
        <f t="shared" si="5"/>
        <v>0</v>
      </c>
      <c r="J19" s="118">
        <f t="shared" si="6"/>
        <v>0</v>
      </c>
      <c r="K19" s="213">
        <f t="shared" si="7"/>
        <v>0</v>
      </c>
      <c r="L19" s="99"/>
      <c r="M19" s="99"/>
      <c r="N19" s="99"/>
      <c r="O19" s="99"/>
    </row>
    <row r="20" spans="1:15">
      <c r="A20" s="141" t="s">
        <v>1188</v>
      </c>
      <c r="B20" s="51"/>
      <c r="C20" s="94"/>
      <c r="D20" s="166">
        <f t="shared" si="0"/>
        <v>0</v>
      </c>
      <c r="E20" s="157">
        <f t="shared" si="1"/>
        <v>0</v>
      </c>
      <c r="F20" s="118">
        <f t="shared" si="2"/>
        <v>0</v>
      </c>
      <c r="G20" s="118">
        <f t="shared" si="3"/>
        <v>0</v>
      </c>
      <c r="H20" s="118">
        <f t="shared" si="4"/>
        <v>0</v>
      </c>
      <c r="I20" s="118">
        <f t="shared" si="5"/>
        <v>0</v>
      </c>
      <c r="J20" s="118">
        <f t="shared" si="6"/>
        <v>0</v>
      </c>
      <c r="K20" s="213">
        <f t="shared" si="7"/>
        <v>0</v>
      </c>
      <c r="L20" s="99"/>
      <c r="M20" s="99"/>
      <c r="N20" s="99"/>
      <c r="O20" s="99"/>
    </row>
    <row r="21" spans="1:15">
      <c r="A21" s="141" t="s">
        <v>1189</v>
      </c>
      <c r="B21" s="51"/>
      <c r="C21" s="94"/>
      <c r="D21" s="166">
        <f t="shared" si="0"/>
        <v>0</v>
      </c>
      <c r="E21" s="157">
        <f t="shared" si="1"/>
        <v>0</v>
      </c>
      <c r="F21" s="118">
        <f t="shared" si="2"/>
        <v>0</v>
      </c>
      <c r="G21" s="118">
        <f t="shared" si="3"/>
        <v>0</v>
      </c>
      <c r="H21" s="118">
        <f t="shared" si="4"/>
        <v>0</v>
      </c>
      <c r="I21" s="118">
        <f t="shared" si="5"/>
        <v>0</v>
      </c>
      <c r="J21" s="118">
        <f t="shared" si="6"/>
        <v>0</v>
      </c>
      <c r="K21" s="213">
        <f t="shared" si="7"/>
        <v>0</v>
      </c>
      <c r="L21" s="99"/>
      <c r="M21" s="99"/>
      <c r="N21" s="99"/>
      <c r="O21" s="99"/>
    </row>
    <row r="22" spans="1:15">
      <c r="A22" s="141" t="s">
        <v>1190</v>
      </c>
      <c r="B22" s="51"/>
      <c r="C22" s="94"/>
      <c r="D22" s="166">
        <f t="shared" si="0"/>
        <v>0</v>
      </c>
      <c r="E22" s="157">
        <f t="shared" si="1"/>
        <v>0</v>
      </c>
      <c r="F22" s="118">
        <f t="shared" si="2"/>
        <v>0</v>
      </c>
      <c r="G22" s="118">
        <f t="shared" si="3"/>
        <v>0</v>
      </c>
      <c r="H22" s="118">
        <f t="shared" si="4"/>
        <v>0</v>
      </c>
      <c r="I22" s="118">
        <f t="shared" si="5"/>
        <v>0</v>
      </c>
      <c r="J22" s="118">
        <f t="shared" si="6"/>
        <v>0</v>
      </c>
      <c r="K22" s="213">
        <f t="shared" si="7"/>
        <v>0</v>
      </c>
      <c r="L22" s="99"/>
      <c r="M22" s="99"/>
      <c r="N22" s="99"/>
      <c r="O22" s="99"/>
    </row>
    <row r="23" spans="1:15">
      <c r="A23" s="141" t="s">
        <v>1191</v>
      </c>
      <c r="B23" s="51"/>
      <c r="C23" s="94"/>
      <c r="D23" s="166">
        <f t="shared" si="0"/>
        <v>0</v>
      </c>
      <c r="E23" s="157">
        <f t="shared" si="1"/>
        <v>0</v>
      </c>
      <c r="F23" s="118">
        <f t="shared" si="2"/>
        <v>0</v>
      </c>
      <c r="G23" s="118">
        <f t="shared" si="3"/>
        <v>0</v>
      </c>
      <c r="H23" s="118">
        <f t="shared" si="4"/>
        <v>0</v>
      </c>
      <c r="I23" s="118">
        <f t="shared" si="5"/>
        <v>0</v>
      </c>
      <c r="J23" s="118">
        <f t="shared" si="6"/>
        <v>0</v>
      </c>
      <c r="K23" s="213">
        <f t="shared" si="7"/>
        <v>0</v>
      </c>
      <c r="L23" s="99"/>
      <c r="M23" s="99"/>
      <c r="N23" s="99"/>
      <c r="O23" s="99"/>
    </row>
    <row r="24" spans="1:15">
      <c r="A24" s="141" t="s">
        <v>1192</v>
      </c>
      <c r="B24" s="51"/>
      <c r="C24" s="94"/>
      <c r="D24" s="166">
        <f t="shared" si="0"/>
        <v>0</v>
      </c>
      <c r="E24" s="157">
        <f t="shared" si="1"/>
        <v>0</v>
      </c>
      <c r="F24" s="118">
        <f t="shared" si="2"/>
        <v>0</v>
      </c>
      <c r="G24" s="118">
        <f t="shared" si="3"/>
        <v>0</v>
      </c>
      <c r="H24" s="118">
        <f t="shared" si="4"/>
        <v>0</v>
      </c>
      <c r="I24" s="118">
        <f t="shared" si="5"/>
        <v>0</v>
      </c>
      <c r="J24" s="118">
        <f t="shared" si="6"/>
        <v>0</v>
      </c>
      <c r="K24" s="213">
        <f t="shared" si="7"/>
        <v>0</v>
      </c>
      <c r="L24" s="99"/>
      <c r="M24" s="99"/>
      <c r="N24" s="99"/>
      <c r="O24" s="99"/>
    </row>
    <row r="25" spans="1:15">
      <c r="A25" s="141" t="s">
        <v>1193</v>
      </c>
      <c r="B25" s="92"/>
      <c r="C25" s="94"/>
      <c r="D25" s="166">
        <f t="shared" si="0"/>
        <v>0</v>
      </c>
      <c r="E25" s="157">
        <f t="shared" si="1"/>
        <v>0</v>
      </c>
      <c r="F25" s="118">
        <f t="shared" si="2"/>
        <v>0</v>
      </c>
      <c r="G25" s="118">
        <f t="shared" si="3"/>
        <v>0</v>
      </c>
      <c r="H25" s="118">
        <f t="shared" si="4"/>
        <v>0</v>
      </c>
      <c r="I25" s="118">
        <f t="shared" si="5"/>
        <v>0</v>
      </c>
      <c r="J25" s="118">
        <f t="shared" si="6"/>
        <v>0</v>
      </c>
      <c r="K25" s="213">
        <f t="shared" si="7"/>
        <v>0</v>
      </c>
      <c r="L25" s="99"/>
      <c r="M25" s="99"/>
      <c r="N25" s="99"/>
      <c r="O25" s="99"/>
    </row>
    <row r="26" spans="1:15">
      <c r="A26" s="141" t="s">
        <v>1194</v>
      </c>
      <c r="B26" s="58"/>
      <c r="C26" s="94"/>
      <c r="D26" s="166">
        <f t="shared" si="0"/>
        <v>0</v>
      </c>
      <c r="E26" s="157">
        <f t="shared" si="1"/>
        <v>0</v>
      </c>
      <c r="F26" s="118">
        <f t="shared" si="2"/>
        <v>0</v>
      </c>
      <c r="G26" s="118">
        <f t="shared" si="3"/>
        <v>0</v>
      </c>
      <c r="H26" s="118">
        <f t="shared" si="4"/>
        <v>0</v>
      </c>
      <c r="I26" s="118">
        <f t="shared" si="5"/>
        <v>0</v>
      </c>
      <c r="J26" s="118">
        <f t="shared" si="6"/>
        <v>0</v>
      </c>
      <c r="K26" s="213">
        <f t="shared" si="7"/>
        <v>0</v>
      </c>
      <c r="L26" s="210"/>
      <c r="M26" s="210"/>
      <c r="N26" s="210"/>
      <c r="O26" s="99"/>
    </row>
    <row r="27" spans="1:15">
      <c r="A27" s="141" t="s">
        <v>1195</v>
      </c>
      <c r="B27" s="58"/>
      <c r="C27" s="94"/>
      <c r="D27" s="166">
        <f t="shared" si="0"/>
        <v>0</v>
      </c>
      <c r="E27" s="157">
        <f t="shared" si="1"/>
        <v>0</v>
      </c>
      <c r="F27" s="118">
        <f t="shared" si="2"/>
        <v>0</v>
      </c>
      <c r="G27" s="118">
        <f t="shared" si="3"/>
        <v>0</v>
      </c>
      <c r="H27" s="118">
        <f t="shared" si="4"/>
        <v>0</v>
      </c>
      <c r="I27" s="118">
        <f t="shared" si="5"/>
        <v>0</v>
      </c>
      <c r="J27" s="118">
        <f t="shared" si="6"/>
        <v>0</v>
      </c>
      <c r="K27" s="213">
        <f t="shared" si="7"/>
        <v>0</v>
      </c>
      <c r="L27" s="210"/>
      <c r="M27" s="210"/>
      <c r="N27" s="210"/>
      <c r="O27" s="99"/>
    </row>
    <row r="28" spans="1:15">
      <c r="A28" s="141" t="s">
        <v>1196</v>
      </c>
      <c r="B28" s="51"/>
      <c r="C28" s="94"/>
      <c r="D28" s="166">
        <f t="shared" si="0"/>
        <v>0</v>
      </c>
      <c r="E28" s="157">
        <f t="shared" si="1"/>
        <v>0</v>
      </c>
      <c r="F28" s="118">
        <f t="shared" si="2"/>
        <v>0</v>
      </c>
      <c r="G28" s="118">
        <f t="shared" si="3"/>
        <v>0</v>
      </c>
      <c r="H28" s="118">
        <f t="shared" si="4"/>
        <v>0</v>
      </c>
      <c r="I28" s="118">
        <f t="shared" si="5"/>
        <v>0</v>
      </c>
      <c r="J28" s="118">
        <f t="shared" si="6"/>
        <v>0</v>
      </c>
      <c r="K28" s="213">
        <f t="shared" si="7"/>
        <v>0</v>
      </c>
      <c r="L28" s="210"/>
      <c r="M28" s="210"/>
      <c r="N28" s="210"/>
      <c r="O28" s="99"/>
    </row>
    <row r="29" spans="1:15">
      <c r="A29" s="141" t="s">
        <v>1197</v>
      </c>
      <c r="B29" s="51"/>
      <c r="C29" s="94"/>
      <c r="D29" s="166">
        <f t="shared" si="0"/>
        <v>0</v>
      </c>
      <c r="E29" s="157">
        <f t="shared" si="1"/>
        <v>0</v>
      </c>
      <c r="F29" s="118">
        <f t="shared" si="2"/>
        <v>0</v>
      </c>
      <c r="G29" s="118">
        <f t="shared" si="3"/>
        <v>0</v>
      </c>
      <c r="H29" s="118">
        <f t="shared" si="4"/>
        <v>0</v>
      </c>
      <c r="I29" s="118">
        <f t="shared" si="5"/>
        <v>0</v>
      </c>
      <c r="J29" s="118">
        <f t="shared" si="6"/>
        <v>0</v>
      </c>
      <c r="K29" s="213">
        <f t="shared" si="7"/>
        <v>0</v>
      </c>
      <c r="L29" s="210"/>
      <c r="M29" s="210"/>
      <c r="N29" s="210"/>
      <c r="O29" s="99"/>
    </row>
    <row r="30" spans="1:15">
      <c r="A30" s="141" t="s">
        <v>1198</v>
      </c>
      <c r="B30" s="58"/>
      <c r="C30" s="94"/>
      <c r="D30" s="166">
        <f t="shared" si="0"/>
        <v>0</v>
      </c>
      <c r="E30" s="157">
        <f t="shared" si="1"/>
        <v>0</v>
      </c>
      <c r="F30" s="118">
        <f t="shared" si="2"/>
        <v>0</v>
      </c>
      <c r="G30" s="118">
        <f t="shared" si="3"/>
        <v>0</v>
      </c>
      <c r="H30" s="118">
        <f t="shared" si="4"/>
        <v>0</v>
      </c>
      <c r="I30" s="118">
        <f t="shared" si="5"/>
        <v>0</v>
      </c>
      <c r="J30" s="118">
        <f t="shared" si="6"/>
        <v>0</v>
      </c>
      <c r="K30" s="213">
        <f t="shared" si="7"/>
        <v>0</v>
      </c>
      <c r="L30" s="210"/>
      <c r="M30" s="210"/>
      <c r="N30" s="210"/>
      <c r="O30" s="99"/>
    </row>
    <row r="31" spans="1:15" hidden="1">
      <c r="B31" s="58"/>
      <c r="C31" s="94"/>
      <c r="D31" s="166">
        <f t="shared" ref="D31:D62" si="8">SUM(F31:N31)</f>
        <v>0</v>
      </c>
      <c r="E31" s="157">
        <f t="shared" ref="E31:E62" si="9">SUM(F31:N31)-MIN(F31:J31)</f>
        <v>0</v>
      </c>
      <c r="F31" s="118">
        <f t="shared" ref="F31:F37" si="10">IFERROR(VLOOKUP(C31,$C$93:$D$134,2,FALSE),0)</f>
        <v>0</v>
      </c>
      <c r="G31" s="118">
        <f t="shared" ref="G31:G37" si="11">IFERROR(VLOOKUP(C31,$G$93:$H$134,2,FALSE),0)</f>
        <v>0</v>
      </c>
      <c r="H31" s="118">
        <f t="shared" ref="H31:H37" si="12">IFERROR(VLOOKUP(C31,$K$93:$L$134,2,FALSE),0)</f>
        <v>0</v>
      </c>
      <c r="I31" s="118">
        <f t="shared" ref="I31:I37" si="13">IFERROR(VLOOKUP(C31,$O$93:$P$134,2,FALSE),0)</f>
        <v>0</v>
      </c>
      <c r="J31" s="118">
        <f t="shared" ref="J31:J37" si="14">IFERROR(VLOOKUP(C31,$S$93:$T$134,2,FALSE),0)</f>
        <v>0</v>
      </c>
      <c r="K31" s="213">
        <f t="shared" ref="K31:K37" si="15">IFERROR(VLOOKUP(C31,$W$93:$X$134,2,FALSE),0)</f>
        <v>0</v>
      </c>
      <c r="L31" s="210"/>
      <c r="M31" s="210"/>
      <c r="N31" s="210"/>
      <c r="O31" s="99"/>
    </row>
    <row r="32" spans="1:15" hidden="1">
      <c r="B32" s="58"/>
      <c r="C32" s="94"/>
      <c r="D32" s="166">
        <f t="shared" si="8"/>
        <v>0</v>
      </c>
      <c r="E32" s="157">
        <f t="shared" si="9"/>
        <v>0</v>
      </c>
      <c r="F32" s="118">
        <f t="shared" si="10"/>
        <v>0</v>
      </c>
      <c r="G32" s="118">
        <f t="shared" si="11"/>
        <v>0</v>
      </c>
      <c r="H32" s="118">
        <f t="shared" si="12"/>
        <v>0</v>
      </c>
      <c r="I32" s="118">
        <f t="shared" si="13"/>
        <v>0</v>
      </c>
      <c r="J32" s="118">
        <f t="shared" si="14"/>
        <v>0</v>
      </c>
      <c r="K32" s="213">
        <f t="shared" si="15"/>
        <v>0</v>
      </c>
      <c r="L32" s="210"/>
      <c r="M32" s="210"/>
      <c r="N32" s="210"/>
      <c r="O32" s="99"/>
    </row>
    <row r="33" spans="2:15" hidden="1">
      <c r="B33" s="58"/>
      <c r="C33" s="94"/>
      <c r="D33" s="166">
        <f t="shared" si="8"/>
        <v>0</v>
      </c>
      <c r="E33" s="157">
        <f t="shared" si="9"/>
        <v>0</v>
      </c>
      <c r="F33" s="118">
        <f t="shared" si="10"/>
        <v>0</v>
      </c>
      <c r="G33" s="118">
        <f t="shared" si="11"/>
        <v>0</v>
      </c>
      <c r="H33" s="118">
        <f t="shared" si="12"/>
        <v>0</v>
      </c>
      <c r="I33" s="118">
        <f t="shared" si="13"/>
        <v>0</v>
      </c>
      <c r="J33" s="118">
        <f t="shared" si="14"/>
        <v>0</v>
      </c>
      <c r="K33" s="213">
        <f t="shared" si="15"/>
        <v>0</v>
      </c>
      <c r="L33" s="210"/>
      <c r="M33" s="210"/>
      <c r="N33" s="210"/>
      <c r="O33" s="99"/>
    </row>
    <row r="34" spans="2:15" hidden="1">
      <c r="B34" s="58"/>
      <c r="C34" s="94"/>
      <c r="D34" s="166">
        <f t="shared" si="8"/>
        <v>0</v>
      </c>
      <c r="E34" s="157">
        <f t="shared" si="9"/>
        <v>0</v>
      </c>
      <c r="F34" s="118">
        <f t="shared" si="10"/>
        <v>0</v>
      </c>
      <c r="G34" s="118">
        <f t="shared" si="11"/>
        <v>0</v>
      </c>
      <c r="H34" s="118">
        <f t="shared" si="12"/>
        <v>0</v>
      </c>
      <c r="I34" s="118">
        <f t="shared" si="13"/>
        <v>0</v>
      </c>
      <c r="J34" s="118">
        <f t="shared" si="14"/>
        <v>0</v>
      </c>
      <c r="K34" s="213">
        <f t="shared" si="15"/>
        <v>0</v>
      </c>
      <c r="L34" s="210"/>
      <c r="M34" s="210"/>
      <c r="N34" s="210"/>
      <c r="O34" s="99"/>
    </row>
    <row r="35" spans="2:15" hidden="1">
      <c r="B35" s="58"/>
      <c r="C35" s="94"/>
      <c r="D35" s="166">
        <f t="shared" si="8"/>
        <v>0</v>
      </c>
      <c r="E35" s="157">
        <f t="shared" si="9"/>
        <v>0</v>
      </c>
      <c r="F35" s="118">
        <f t="shared" si="10"/>
        <v>0</v>
      </c>
      <c r="G35" s="118">
        <f t="shared" si="11"/>
        <v>0</v>
      </c>
      <c r="H35" s="118">
        <f t="shared" si="12"/>
        <v>0</v>
      </c>
      <c r="I35" s="118">
        <f t="shared" si="13"/>
        <v>0</v>
      </c>
      <c r="J35" s="118">
        <f t="shared" si="14"/>
        <v>0</v>
      </c>
      <c r="K35" s="213">
        <f t="shared" si="15"/>
        <v>0</v>
      </c>
      <c r="L35" s="210"/>
      <c r="M35" s="210"/>
      <c r="N35" s="210"/>
      <c r="O35" s="99"/>
    </row>
    <row r="36" spans="2:15" hidden="1">
      <c r="B36" s="58"/>
      <c r="C36" s="94"/>
      <c r="D36" s="166">
        <f t="shared" si="8"/>
        <v>0</v>
      </c>
      <c r="E36" s="157">
        <f t="shared" si="9"/>
        <v>0</v>
      </c>
      <c r="F36" s="118">
        <f t="shared" si="10"/>
        <v>0</v>
      </c>
      <c r="G36" s="118">
        <f t="shared" si="11"/>
        <v>0</v>
      </c>
      <c r="H36" s="118">
        <f t="shared" si="12"/>
        <v>0</v>
      </c>
      <c r="I36" s="118">
        <f t="shared" si="13"/>
        <v>0</v>
      </c>
      <c r="J36" s="118">
        <f t="shared" si="14"/>
        <v>0</v>
      </c>
      <c r="K36" s="213">
        <f t="shared" si="15"/>
        <v>0</v>
      </c>
      <c r="L36" s="210"/>
      <c r="M36" s="210"/>
      <c r="N36" s="210"/>
      <c r="O36" s="99"/>
    </row>
    <row r="37" spans="2:15" hidden="1">
      <c r="B37" s="58"/>
      <c r="C37" s="94"/>
      <c r="D37" s="166">
        <f t="shared" si="8"/>
        <v>0</v>
      </c>
      <c r="E37" s="157">
        <f t="shared" si="9"/>
        <v>0</v>
      </c>
      <c r="F37" s="118">
        <f t="shared" si="10"/>
        <v>0</v>
      </c>
      <c r="G37" s="118">
        <f t="shared" si="11"/>
        <v>0</v>
      </c>
      <c r="H37" s="118">
        <f t="shared" si="12"/>
        <v>0</v>
      </c>
      <c r="I37" s="118">
        <f t="shared" si="13"/>
        <v>0</v>
      </c>
      <c r="J37" s="118">
        <f t="shared" si="14"/>
        <v>0</v>
      </c>
      <c r="K37" s="213">
        <f t="shared" si="15"/>
        <v>0</v>
      </c>
      <c r="L37" s="210"/>
      <c r="M37" s="210"/>
      <c r="N37" s="210"/>
      <c r="O37" s="99"/>
    </row>
    <row r="38" spans="2:15" hidden="1">
      <c r="B38" s="58"/>
      <c r="C38" s="94"/>
      <c r="D38" s="166">
        <f t="shared" si="8"/>
        <v>0</v>
      </c>
      <c r="E38" s="157">
        <f t="shared" si="9"/>
        <v>0</v>
      </c>
      <c r="F38" s="118">
        <f t="shared" ref="F38:F69" si="16">IFERROR(VLOOKUP(C38,$C$93:$D$134,2,FALSE),0)</f>
        <v>0</v>
      </c>
      <c r="G38" s="118">
        <f t="shared" ref="G38:G69" si="17">IFERROR(VLOOKUP(C38,$G$93:$H$134,2,FALSE),0)</f>
        <v>0</v>
      </c>
      <c r="H38" s="118">
        <f t="shared" ref="H38:H69" si="18">IFERROR(VLOOKUP(C38,$K$93:$L$134,2,FALSE),0)</f>
        <v>0</v>
      </c>
      <c r="I38" s="118">
        <f t="shared" ref="I38:I69" si="19">IFERROR(VLOOKUP(C38,$O$93:$P$134,2,FALSE),0)</f>
        <v>0</v>
      </c>
      <c r="J38" s="118">
        <f t="shared" ref="J38:J69" si="20">IFERROR(VLOOKUP(C38,$S$93:$T$134,2,FALSE),0)</f>
        <v>0</v>
      </c>
      <c r="K38" s="213">
        <f t="shared" ref="K38:K69" si="21">IFERROR(VLOOKUP(C38,$W$93:$X$134,2,FALSE),0)</f>
        <v>0</v>
      </c>
      <c r="L38" s="210"/>
      <c r="M38" s="210"/>
      <c r="N38" s="210"/>
      <c r="O38" s="99"/>
    </row>
    <row r="39" spans="2:15" hidden="1">
      <c r="B39" s="58"/>
      <c r="C39" s="94"/>
      <c r="D39" s="166">
        <f t="shared" si="8"/>
        <v>0</v>
      </c>
      <c r="E39" s="157">
        <f t="shared" si="9"/>
        <v>0</v>
      </c>
      <c r="F39" s="118">
        <f t="shared" si="16"/>
        <v>0</v>
      </c>
      <c r="G39" s="118">
        <f t="shared" si="17"/>
        <v>0</v>
      </c>
      <c r="H39" s="118">
        <f t="shared" si="18"/>
        <v>0</v>
      </c>
      <c r="I39" s="118">
        <f t="shared" si="19"/>
        <v>0</v>
      </c>
      <c r="J39" s="118">
        <f t="shared" si="20"/>
        <v>0</v>
      </c>
      <c r="K39" s="213">
        <f t="shared" si="21"/>
        <v>0</v>
      </c>
      <c r="L39" s="210"/>
      <c r="M39" s="210"/>
      <c r="N39" s="210"/>
      <c r="O39" s="99"/>
    </row>
    <row r="40" spans="2:15" hidden="1">
      <c r="B40" s="58"/>
      <c r="C40" s="94"/>
      <c r="D40" s="166">
        <f t="shared" si="8"/>
        <v>0</v>
      </c>
      <c r="E40" s="157">
        <f t="shared" si="9"/>
        <v>0</v>
      </c>
      <c r="F40" s="118">
        <f t="shared" si="16"/>
        <v>0</v>
      </c>
      <c r="G40" s="118">
        <f t="shared" si="17"/>
        <v>0</v>
      </c>
      <c r="H40" s="118">
        <f t="shared" si="18"/>
        <v>0</v>
      </c>
      <c r="I40" s="118">
        <f t="shared" si="19"/>
        <v>0</v>
      </c>
      <c r="J40" s="118">
        <f t="shared" si="20"/>
        <v>0</v>
      </c>
      <c r="K40" s="213">
        <f t="shared" si="21"/>
        <v>0</v>
      </c>
      <c r="L40" s="210"/>
      <c r="M40" s="210"/>
      <c r="N40" s="210"/>
      <c r="O40" s="99"/>
    </row>
    <row r="41" spans="2:15" hidden="1">
      <c r="B41" s="58"/>
      <c r="C41" s="94"/>
      <c r="D41" s="166">
        <f t="shared" si="8"/>
        <v>0</v>
      </c>
      <c r="E41" s="157">
        <f t="shared" si="9"/>
        <v>0</v>
      </c>
      <c r="F41" s="118">
        <f t="shared" si="16"/>
        <v>0</v>
      </c>
      <c r="G41" s="118">
        <f t="shared" si="17"/>
        <v>0</v>
      </c>
      <c r="H41" s="118">
        <f t="shared" si="18"/>
        <v>0</v>
      </c>
      <c r="I41" s="118">
        <f t="shared" si="19"/>
        <v>0</v>
      </c>
      <c r="J41" s="118">
        <f t="shared" si="20"/>
        <v>0</v>
      </c>
      <c r="K41" s="213">
        <f t="shared" si="21"/>
        <v>0</v>
      </c>
      <c r="L41" s="210"/>
      <c r="M41" s="210"/>
      <c r="N41" s="210"/>
      <c r="O41" s="99"/>
    </row>
    <row r="42" spans="2:15" hidden="1">
      <c r="B42" s="58"/>
      <c r="C42" s="94"/>
      <c r="D42" s="166">
        <f t="shared" si="8"/>
        <v>0</v>
      </c>
      <c r="E42" s="157">
        <f t="shared" si="9"/>
        <v>0</v>
      </c>
      <c r="F42" s="118">
        <f t="shared" si="16"/>
        <v>0</v>
      </c>
      <c r="G42" s="118">
        <f t="shared" si="17"/>
        <v>0</v>
      </c>
      <c r="H42" s="118">
        <f t="shared" si="18"/>
        <v>0</v>
      </c>
      <c r="I42" s="118">
        <f t="shared" si="19"/>
        <v>0</v>
      </c>
      <c r="J42" s="118">
        <f t="shared" si="20"/>
        <v>0</v>
      </c>
      <c r="K42" s="213">
        <f t="shared" si="21"/>
        <v>0</v>
      </c>
      <c r="L42" s="210"/>
      <c r="M42" s="210"/>
      <c r="N42" s="210"/>
      <c r="O42" s="99"/>
    </row>
    <row r="43" spans="2:15" hidden="1">
      <c r="B43" s="58"/>
      <c r="C43" s="94"/>
      <c r="D43" s="166">
        <f t="shared" si="8"/>
        <v>0</v>
      </c>
      <c r="E43" s="157">
        <f t="shared" si="9"/>
        <v>0</v>
      </c>
      <c r="F43" s="118">
        <f t="shared" si="16"/>
        <v>0</v>
      </c>
      <c r="G43" s="118">
        <f t="shared" si="17"/>
        <v>0</v>
      </c>
      <c r="H43" s="118">
        <f t="shared" si="18"/>
        <v>0</v>
      </c>
      <c r="I43" s="118">
        <f t="shared" si="19"/>
        <v>0</v>
      </c>
      <c r="J43" s="118">
        <f t="shared" si="20"/>
        <v>0</v>
      </c>
      <c r="K43" s="213">
        <f t="shared" si="21"/>
        <v>0</v>
      </c>
      <c r="L43" s="210"/>
      <c r="M43" s="210"/>
      <c r="N43" s="210"/>
      <c r="O43" s="99"/>
    </row>
    <row r="44" spans="2:15" hidden="1">
      <c r="B44" s="58"/>
      <c r="C44" s="94"/>
      <c r="D44" s="166">
        <f t="shared" si="8"/>
        <v>0</v>
      </c>
      <c r="E44" s="157">
        <f t="shared" si="9"/>
        <v>0</v>
      </c>
      <c r="F44" s="118">
        <f t="shared" si="16"/>
        <v>0</v>
      </c>
      <c r="G44" s="118">
        <f t="shared" si="17"/>
        <v>0</v>
      </c>
      <c r="H44" s="118">
        <f t="shared" si="18"/>
        <v>0</v>
      </c>
      <c r="I44" s="118">
        <f t="shared" si="19"/>
        <v>0</v>
      </c>
      <c r="J44" s="118">
        <f t="shared" si="20"/>
        <v>0</v>
      </c>
      <c r="K44" s="213">
        <f t="shared" si="21"/>
        <v>0</v>
      </c>
      <c r="L44" s="210"/>
      <c r="M44" s="210"/>
      <c r="N44" s="210"/>
      <c r="O44" s="99"/>
    </row>
    <row r="45" spans="2:15" hidden="1">
      <c r="B45" s="58"/>
      <c r="C45" s="94"/>
      <c r="D45" s="166">
        <f t="shared" si="8"/>
        <v>0</v>
      </c>
      <c r="E45" s="157">
        <f t="shared" si="9"/>
        <v>0</v>
      </c>
      <c r="F45" s="118">
        <f t="shared" si="16"/>
        <v>0</v>
      </c>
      <c r="G45" s="118">
        <f t="shared" si="17"/>
        <v>0</v>
      </c>
      <c r="H45" s="118">
        <f t="shared" si="18"/>
        <v>0</v>
      </c>
      <c r="I45" s="118">
        <f t="shared" si="19"/>
        <v>0</v>
      </c>
      <c r="J45" s="118">
        <f t="shared" si="20"/>
        <v>0</v>
      </c>
      <c r="K45" s="213">
        <f t="shared" si="21"/>
        <v>0</v>
      </c>
      <c r="L45" s="210"/>
      <c r="M45" s="210"/>
      <c r="N45" s="210"/>
      <c r="O45" s="99"/>
    </row>
    <row r="46" spans="2:15" hidden="1">
      <c r="B46" s="58"/>
      <c r="C46" s="94"/>
      <c r="D46" s="166">
        <f t="shared" si="8"/>
        <v>0</v>
      </c>
      <c r="E46" s="157">
        <f t="shared" si="9"/>
        <v>0</v>
      </c>
      <c r="F46" s="118">
        <f t="shared" si="16"/>
        <v>0</v>
      </c>
      <c r="G46" s="118">
        <f t="shared" si="17"/>
        <v>0</v>
      </c>
      <c r="H46" s="118">
        <f t="shared" si="18"/>
        <v>0</v>
      </c>
      <c r="I46" s="118">
        <f t="shared" si="19"/>
        <v>0</v>
      </c>
      <c r="J46" s="118">
        <f t="shared" si="20"/>
        <v>0</v>
      </c>
      <c r="K46" s="213">
        <f t="shared" si="21"/>
        <v>0</v>
      </c>
      <c r="L46" s="210"/>
      <c r="M46" s="210"/>
      <c r="N46" s="210"/>
      <c r="O46" s="99"/>
    </row>
    <row r="47" spans="2:15" hidden="1">
      <c r="B47" s="58"/>
      <c r="C47" s="94"/>
      <c r="D47" s="166">
        <f t="shared" si="8"/>
        <v>0</v>
      </c>
      <c r="E47" s="157">
        <f t="shared" si="9"/>
        <v>0</v>
      </c>
      <c r="F47" s="118">
        <f t="shared" si="16"/>
        <v>0</v>
      </c>
      <c r="G47" s="118">
        <f t="shared" si="17"/>
        <v>0</v>
      </c>
      <c r="H47" s="118">
        <f t="shared" si="18"/>
        <v>0</v>
      </c>
      <c r="I47" s="118">
        <f t="shared" si="19"/>
        <v>0</v>
      </c>
      <c r="J47" s="118">
        <f t="shared" si="20"/>
        <v>0</v>
      </c>
      <c r="K47" s="213">
        <f t="shared" si="21"/>
        <v>0</v>
      </c>
      <c r="L47" s="210"/>
      <c r="M47" s="210"/>
      <c r="N47" s="210"/>
      <c r="O47" s="99"/>
    </row>
    <row r="48" spans="2:15" hidden="1">
      <c r="B48" s="58"/>
      <c r="C48" s="94"/>
      <c r="D48" s="166">
        <f t="shared" si="8"/>
        <v>0</v>
      </c>
      <c r="E48" s="157">
        <f t="shared" si="9"/>
        <v>0</v>
      </c>
      <c r="F48" s="118">
        <f t="shared" si="16"/>
        <v>0</v>
      </c>
      <c r="G48" s="118">
        <f t="shared" si="17"/>
        <v>0</v>
      </c>
      <c r="H48" s="118">
        <f t="shared" si="18"/>
        <v>0</v>
      </c>
      <c r="I48" s="118">
        <f t="shared" si="19"/>
        <v>0</v>
      </c>
      <c r="J48" s="118">
        <f t="shared" si="20"/>
        <v>0</v>
      </c>
      <c r="K48" s="213">
        <f t="shared" si="21"/>
        <v>0</v>
      </c>
      <c r="L48" s="210"/>
      <c r="M48" s="210"/>
      <c r="N48" s="210"/>
      <c r="O48" s="99"/>
    </row>
    <row r="49" spans="2:15" hidden="1">
      <c r="B49" s="58"/>
      <c r="C49" s="94"/>
      <c r="D49" s="166">
        <f t="shared" si="8"/>
        <v>0</v>
      </c>
      <c r="E49" s="157">
        <f t="shared" si="9"/>
        <v>0</v>
      </c>
      <c r="F49" s="118">
        <f t="shared" si="16"/>
        <v>0</v>
      </c>
      <c r="G49" s="118">
        <f t="shared" si="17"/>
        <v>0</v>
      </c>
      <c r="H49" s="118">
        <f t="shared" si="18"/>
        <v>0</v>
      </c>
      <c r="I49" s="118">
        <f t="shared" si="19"/>
        <v>0</v>
      </c>
      <c r="J49" s="118">
        <f t="shared" si="20"/>
        <v>0</v>
      </c>
      <c r="K49" s="213">
        <f t="shared" si="21"/>
        <v>0</v>
      </c>
      <c r="L49" s="210"/>
      <c r="M49" s="210"/>
      <c r="N49" s="210"/>
      <c r="O49" s="99"/>
    </row>
    <row r="50" spans="2:15" hidden="1">
      <c r="B50" s="58"/>
      <c r="C50" s="94"/>
      <c r="D50" s="166">
        <f t="shared" si="8"/>
        <v>0</v>
      </c>
      <c r="E50" s="157">
        <f t="shared" si="9"/>
        <v>0</v>
      </c>
      <c r="F50" s="118">
        <f t="shared" si="16"/>
        <v>0</v>
      </c>
      <c r="G50" s="118">
        <f t="shared" si="17"/>
        <v>0</v>
      </c>
      <c r="H50" s="118">
        <f t="shared" si="18"/>
        <v>0</v>
      </c>
      <c r="I50" s="118">
        <f t="shared" si="19"/>
        <v>0</v>
      </c>
      <c r="J50" s="118">
        <f t="shared" si="20"/>
        <v>0</v>
      </c>
      <c r="K50" s="213">
        <f t="shared" si="21"/>
        <v>0</v>
      </c>
      <c r="L50" s="210"/>
      <c r="M50" s="210"/>
      <c r="N50" s="210"/>
      <c r="O50" s="99"/>
    </row>
    <row r="51" spans="2:15" hidden="1">
      <c r="B51" s="58"/>
      <c r="C51" s="94"/>
      <c r="D51" s="166">
        <f t="shared" si="8"/>
        <v>0</v>
      </c>
      <c r="E51" s="157">
        <f t="shared" si="9"/>
        <v>0</v>
      </c>
      <c r="F51" s="118">
        <f t="shared" si="16"/>
        <v>0</v>
      </c>
      <c r="G51" s="118">
        <f t="shared" si="17"/>
        <v>0</v>
      </c>
      <c r="H51" s="118">
        <f t="shared" si="18"/>
        <v>0</v>
      </c>
      <c r="I51" s="118">
        <f t="shared" si="19"/>
        <v>0</v>
      </c>
      <c r="J51" s="118">
        <f t="shared" si="20"/>
        <v>0</v>
      </c>
      <c r="K51" s="213">
        <f t="shared" si="21"/>
        <v>0</v>
      </c>
      <c r="L51" s="210"/>
      <c r="M51" s="210"/>
      <c r="N51" s="210"/>
      <c r="O51" s="99"/>
    </row>
    <row r="52" spans="2:15" hidden="1">
      <c r="B52" s="58"/>
      <c r="C52" s="94"/>
      <c r="D52" s="166">
        <f t="shared" si="8"/>
        <v>0</v>
      </c>
      <c r="E52" s="157">
        <f t="shared" si="9"/>
        <v>0</v>
      </c>
      <c r="F52" s="118">
        <f t="shared" si="16"/>
        <v>0</v>
      </c>
      <c r="G52" s="118">
        <f t="shared" si="17"/>
        <v>0</v>
      </c>
      <c r="H52" s="118">
        <f t="shared" si="18"/>
        <v>0</v>
      </c>
      <c r="I52" s="118">
        <f t="shared" si="19"/>
        <v>0</v>
      </c>
      <c r="J52" s="118">
        <f t="shared" si="20"/>
        <v>0</v>
      </c>
      <c r="K52" s="213">
        <f t="shared" si="21"/>
        <v>0</v>
      </c>
      <c r="L52" s="210"/>
      <c r="M52" s="210"/>
      <c r="N52" s="210"/>
      <c r="O52" s="99"/>
    </row>
    <row r="53" spans="2:15" hidden="1">
      <c r="B53" s="58"/>
      <c r="C53" s="94"/>
      <c r="D53" s="166">
        <f t="shared" si="8"/>
        <v>0</v>
      </c>
      <c r="E53" s="157">
        <f t="shared" si="9"/>
        <v>0</v>
      </c>
      <c r="F53" s="118">
        <f t="shared" si="16"/>
        <v>0</v>
      </c>
      <c r="G53" s="118">
        <f t="shared" si="17"/>
        <v>0</v>
      </c>
      <c r="H53" s="118">
        <f t="shared" si="18"/>
        <v>0</v>
      </c>
      <c r="I53" s="118">
        <f t="shared" si="19"/>
        <v>0</v>
      </c>
      <c r="J53" s="118">
        <f t="shared" si="20"/>
        <v>0</v>
      </c>
      <c r="K53" s="213">
        <f t="shared" si="21"/>
        <v>0</v>
      </c>
      <c r="L53" s="210"/>
      <c r="M53" s="210"/>
      <c r="N53" s="210"/>
      <c r="O53" s="99"/>
    </row>
    <row r="54" spans="2:15" hidden="1">
      <c r="B54" s="58"/>
      <c r="C54" s="94"/>
      <c r="D54" s="166">
        <f t="shared" si="8"/>
        <v>0</v>
      </c>
      <c r="E54" s="157">
        <f t="shared" si="9"/>
        <v>0</v>
      </c>
      <c r="F54" s="118">
        <f t="shared" si="16"/>
        <v>0</v>
      </c>
      <c r="G54" s="118">
        <f t="shared" si="17"/>
        <v>0</v>
      </c>
      <c r="H54" s="118">
        <f t="shared" si="18"/>
        <v>0</v>
      </c>
      <c r="I54" s="118">
        <f t="shared" si="19"/>
        <v>0</v>
      </c>
      <c r="J54" s="118">
        <f t="shared" si="20"/>
        <v>0</v>
      </c>
      <c r="K54" s="213">
        <f t="shared" si="21"/>
        <v>0</v>
      </c>
      <c r="L54" s="210"/>
      <c r="M54" s="210"/>
      <c r="N54" s="210"/>
      <c r="O54" s="99"/>
    </row>
    <row r="55" spans="2:15" hidden="1">
      <c r="B55" s="58"/>
      <c r="C55" s="94"/>
      <c r="D55" s="166">
        <f t="shared" si="8"/>
        <v>0</v>
      </c>
      <c r="E55" s="157">
        <f t="shared" si="9"/>
        <v>0</v>
      </c>
      <c r="F55" s="118">
        <f t="shared" si="16"/>
        <v>0</v>
      </c>
      <c r="G55" s="118">
        <f t="shared" si="17"/>
        <v>0</v>
      </c>
      <c r="H55" s="118">
        <f t="shared" si="18"/>
        <v>0</v>
      </c>
      <c r="I55" s="118">
        <f t="shared" si="19"/>
        <v>0</v>
      </c>
      <c r="J55" s="118">
        <f t="shared" si="20"/>
        <v>0</v>
      </c>
      <c r="K55" s="213">
        <f t="shared" si="21"/>
        <v>0</v>
      </c>
      <c r="L55" s="210"/>
      <c r="M55" s="210"/>
      <c r="N55" s="210"/>
      <c r="O55" s="99"/>
    </row>
    <row r="56" spans="2:15" hidden="1">
      <c r="B56" s="58"/>
      <c r="C56" s="94"/>
      <c r="D56" s="166">
        <f t="shared" si="8"/>
        <v>0</v>
      </c>
      <c r="E56" s="157">
        <f t="shared" si="9"/>
        <v>0</v>
      </c>
      <c r="F56" s="118">
        <f t="shared" si="16"/>
        <v>0</v>
      </c>
      <c r="G56" s="118">
        <f t="shared" si="17"/>
        <v>0</v>
      </c>
      <c r="H56" s="118">
        <f t="shared" si="18"/>
        <v>0</v>
      </c>
      <c r="I56" s="118">
        <f t="shared" si="19"/>
        <v>0</v>
      </c>
      <c r="J56" s="118">
        <f t="shared" si="20"/>
        <v>0</v>
      </c>
      <c r="K56" s="213">
        <f t="shared" si="21"/>
        <v>0</v>
      </c>
      <c r="L56" s="210"/>
      <c r="M56" s="210"/>
      <c r="N56" s="210"/>
      <c r="O56" s="99"/>
    </row>
    <row r="57" spans="2:15" hidden="1">
      <c r="B57" s="58"/>
      <c r="C57" s="94"/>
      <c r="D57" s="166">
        <f t="shared" si="8"/>
        <v>0</v>
      </c>
      <c r="E57" s="157">
        <f t="shared" si="9"/>
        <v>0</v>
      </c>
      <c r="F57" s="118">
        <f t="shared" si="16"/>
        <v>0</v>
      </c>
      <c r="G57" s="118">
        <f t="shared" si="17"/>
        <v>0</v>
      </c>
      <c r="H57" s="118">
        <f t="shared" si="18"/>
        <v>0</v>
      </c>
      <c r="I57" s="118">
        <f t="shared" si="19"/>
        <v>0</v>
      </c>
      <c r="J57" s="118">
        <f t="shared" si="20"/>
        <v>0</v>
      </c>
      <c r="K57" s="213">
        <f t="shared" si="21"/>
        <v>0</v>
      </c>
      <c r="L57" s="210"/>
      <c r="M57" s="210"/>
      <c r="N57" s="210"/>
      <c r="O57" s="99"/>
    </row>
    <row r="58" spans="2:15" hidden="1">
      <c r="B58" s="58"/>
      <c r="C58" s="94"/>
      <c r="D58" s="166">
        <f t="shared" si="8"/>
        <v>0</v>
      </c>
      <c r="E58" s="157">
        <f t="shared" si="9"/>
        <v>0</v>
      </c>
      <c r="F58" s="118">
        <f t="shared" si="16"/>
        <v>0</v>
      </c>
      <c r="G58" s="118">
        <f t="shared" si="17"/>
        <v>0</v>
      </c>
      <c r="H58" s="118">
        <f t="shared" si="18"/>
        <v>0</v>
      </c>
      <c r="I58" s="118">
        <f t="shared" si="19"/>
        <v>0</v>
      </c>
      <c r="J58" s="118">
        <f t="shared" si="20"/>
        <v>0</v>
      </c>
      <c r="K58" s="213">
        <f t="shared" si="21"/>
        <v>0</v>
      </c>
      <c r="L58" s="210"/>
      <c r="M58" s="210"/>
      <c r="N58" s="210"/>
      <c r="O58" s="99"/>
    </row>
    <row r="59" spans="2:15" hidden="1">
      <c r="B59" s="58"/>
      <c r="C59" s="94"/>
      <c r="D59" s="166">
        <f t="shared" si="8"/>
        <v>0</v>
      </c>
      <c r="E59" s="157">
        <f t="shared" si="9"/>
        <v>0</v>
      </c>
      <c r="F59" s="118">
        <f t="shared" si="16"/>
        <v>0</v>
      </c>
      <c r="G59" s="118">
        <f t="shared" si="17"/>
        <v>0</v>
      </c>
      <c r="H59" s="118">
        <f t="shared" si="18"/>
        <v>0</v>
      </c>
      <c r="I59" s="118">
        <f t="shared" si="19"/>
        <v>0</v>
      </c>
      <c r="J59" s="118">
        <f t="shared" si="20"/>
        <v>0</v>
      </c>
      <c r="K59" s="213">
        <f t="shared" si="21"/>
        <v>0</v>
      </c>
      <c r="L59" s="210"/>
      <c r="M59" s="210"/>
      <c r="N59" s="210"/>
      <c r="O59" s="99"/>
    </row>
    <row r="60" spans="2:15" hidden="1">
      <c r="B60" s="58"/>
      <c r="C60" s="94"/>
      <c r="D60" s="166">
        <f t="shared" si="8"/>
        <v>0</v>
      </c>
      <c r="E60" s="157">
        <f t="shared" si="9"/>
        <v>0</v>
      </c>
      <c r="F60" s="118">
        <f t="shared" si="16"/>
        <v>0</v>
      </c>
      <c r="G60" s="118">
        <f t="shared" si="17"/>
        <v>0</v>
      </c>
      <c r="H60" s="118">
        <f t="shared" si="18"/>
        <v>0</v>
      </c>
      <c r="I60" s="118">
        <f t="shared" si="19"/>
        <v>0</v>
      </c>
      <c r="J60" s="118">
        <f t="shared" si="20"/>
        <v>0</v>
      </c>
      <c r="K60" s="213">
        <f t="shared" si="21"/>
        <v>0</v>
      </c>
      <c r="L60" s="210"/>
      <c r="M60" s="210"/>
      <c r="N60" s="210"/>
      <c r="O60" s="99"/>
    </row>
    <row r="61" spans="2:15" hidden="1">
      <c r="B61" s="58"/>
      <c r="C61" s="94"/>
      <c r="D61" s="166">
        <f t="shared" si="8"/>
        <v>0</v>
      </c>
      <c r="E61" s="157">
        <f t="shared" si="9"/>
        <v>0</v>
      </c>
      <c r="F61" s="118">
        <f t="shared" si="16"/>
        <v>0</v>
      </c>
      <c r="G61" s="118">
        <f t="shared" si="17"/>
        <v>0</v>
      </c>
      <c r="H61" s="118">
        <f t="shared" si="18"/>
        <v>0</v>
      </c>
      <c r="I61" s="118">
        <f t="shared" si="19"/>
        <v>0</v>
      </c>
      <c r="J61" s="118">
        <f t="shared" si="20"/>
        <v>0</v>
      </c>
      <c r="K61" s="213">
        <f t="shared" si="21"/>
        <v>0</v>
      </c>
      <c r="L61" s="210"/>
      <c r="M61" s="210"/>
      <c r="N61" s="210"/>
      <c r="O61" s="99"/>
    </row>
    <row r="62" spans="2:15" hidden="1">
      <c r="B62" s="58"/>
      <c r="C62" s="94"/>
      <c r="D62" s="166">
        <f t="shared" si="8"/>
        <v>0</v>
      </c>
      <c r="E62" s="157">
        <f t="shared" si="9"/>
        <v>0</v>
      </c>
      <c r="F62" s="118">
        <f t="shared" si="16"/>
        <v>0</v>
      </c>
      <c r="G62" s="118">
        <f t="shared" si="17"/>
        <v>0</v>
      </c>
      <c r="H62" s="118">
        <f t="shared" si="18"/>
        <v>0</v>
      </c>
      <c r="I62" s="118">
        <f t="shared" si="19"/>
        <v>0</v>
      </c>
      <c r="J62" s="118">
        <f t="shared" si="20"/>
        <v>0</v>
      </c>
      <c r="K62" s="213">
        <f t="shared" si="21"/>
        <v>0</v>
      </c>
      <c r="L62" s="210"/>
      <c r="M62" s="210"/>
      <c r="N62" s="210"/>
      <c r="O62" s="99"/>
    </row>
    <row r="63" spans="2:15" hidden="1">
      <c r="B63" s="58"/>
      <c r="C63" s="94"/>
      <c r="D63" s="166">
        <f t="shared" ref="D63:D84" si="22">SUM(F63:N63)</f>
        <v>0</v>
      </c>
      <c r="E63" s="157">
        <f t="shared" ref="E63:E84" si="23">SUM(F63:N63)-MIN(F63:J63)</f>
        <v>0</v>
      </c>
      <c r="F63" s="118">
        <f t="shared" si="16"/>
        <v>0</v>
      </c>
      <c r="G63" s="118">
        <f t="shared" si="17"/>
        <v>0</v>
      </c>
      <c r="H63" s="118">
        <f t="shared" si="18"/>
        <v>0</v>
      </c>
      <c r="I63" s="118">
        <f t="shared" si="19"/>
        <v>0</v>
      </c>
      <c r="J63" s="118">
        <f t="shared" si="20"/>
        <v>0</v>
      </c>
      <c r="K63" s="213">
        <f t="shared" si="21"/>
        <v>0</v>
      </c>
      <c r="L63" s="210"/>
      <c r="M63" s="210"/>
      <c r="N63" s="210"/>
      <c r="O63" s="99"/>
    </row>
    <row r="64" spans="2:15" hidden="1">
      <c r="B64" s="58"/>
      <c r="C64" s="94"/>
      <c r="D64" s="166">
        <f t="shared" si="22"/>
        <v>0</v>
      </c>
      <c r="E64" s="157">
        <f t="shared" si="23"/>
        <v>0</v>
      </c>
      <c r="F64" s="118">
        <f t="shared" si="16"/>
        <v>0</v>
      </c>
      <c r="G64" s="118">
        <f t="shared" si="17"/>
        <v>0</v>
      </c>
      <c r="H64" s="118">
        <f t="shared" si="18"/>
        <v>0</v>
      </c>
      <c r="I64" s="118">
        <f t="shared" si="19"/>
        <v>0</v>
      </c>
      <c r="J64" s="118">
        <f t="shared" si="20"/>
        <v>0</v>
      </c>
      <c r="K64" s="213">
        <f t="shared" si="21"/>
        <v>0</v>
      </c>
      <c r="L64" s="210"/>
      <c r="M64" s="210"/>
      <c r="N64" s="210"/>
      <c r="O64" s="99"/>
    </row>
    <row r="65" spans="2:15" hidden="1">
      <c r="B65" s="58"/>
      <c r="C65" s="94"/>
      <c r="D65" s="166">
        <f t="shared" si="22"/>
        <v>0</v>
      </c>
      <c r="E65" s="157">
        <f t="shared" si="23"/>
        <v>0</v>
      </c>
      <c r="F65" s="118">
        <f t="shared" si="16"/>
        <v>0</v>
      </c>
      <c r="G65" s="118">
        <f t="shared" si="17"/>
        <v>0</v>
      </c>
      <c r="H65" s="118">
        <f t="shared" si="18"/>
        <v>0</v>
      </c>
      <c r="I65" s="118">
        <f t="shared" si="19"/>
        <v>0</v>
      </c>
      <c r="J65" s="118">
        <f t="shared" si="20"/>
        <v>0</v>
      </c>
      <c r="K65" s="213">
        <f t="shared" si="21"/>
        <v>0</v>
      </c>
      <c r="L65" s="210"/>
      <c r="M65" s="210"/>
      <c r="N65" s="210"/>
      <c r="O65" s="99"/>
    </row>
    <row r="66" spans="2:15" hidden="1">
      <c r="B66" s="58"/>
      <c r="C66" s="94"/>
      <c r="D66" s="166">
        <f t="shared" si="22"/>
        <v>0</v>
      </c>
      <c r="E66" s="157">
        <f t="shared" si="23"/>
        <v>0</v>
      </c>
      <c r="F66" s="118">
        <f t="shared" si="16"/>
        <v>0</v>
      </c>
      <c r="G66" s="118">
        <f t="shared" si="17"/>
        <v>0</v>
      </c>
      <c r="H66" s="118">
        <f t="shared" si="18"/>
        <v>0</v>
      </c>
      <c r="I66" s="118">
        <f t="shared" si="19"/>
        <v>0</v>
      </c>
      <c r="J66" s="118">
        <f t="shared" si="20"/>
        <v>0</v>
      </c>
      <c r="K66" s="213">
        <f t="shared" si="21"/>
        <v>0</v>
      </c>
      <c r="L66" s="210"/>
      <c r="M66" s="210"/>
      <c r="N66" s="210"/>
      <c r="O66" s="99"/>
    </row>
    <row r="67" spans="2:15" hidden="1">
      <c r="B67" s="58"/>
      <c r="C67" s="94"/>
      <c r="D67" s="166">
        <f t="shared" si="22"/>
        <v>0</v>
      </c>
      <c r="E67" s="157">
        <f t="shared" si="23"/>
        <v>0</v>
      </c>
      <c r="F67" s="118">
        <f t="shared" si="16"/>
        <v>0</v>
      </c>
      <c r="G67" s="118">
        <f t="shared" si="17"/>
        <v>0</v>
      </c>
      <c r="H67" s="118">
        <f t="shared" si="18"/>
        <v>0</v>
      </c>
      <c r="I67" s="118">
        <f t="shared" si="19"/>
        <v>0</v>
      </c>
      <c r="J67" s="118">
        <f t="shared" si="20"/>
        <v>0</v>
      </c>
      <c r="K67" s="213">
        <f t="shared" si="21"/>
        <v>0</v>
      </c>
      <c r="L67" s="210"/>
      <c r="M67" s="210"/>
      <c r="N67" s="210"/>
      <c r="O67" s="99"/>
    </row>
    <row r="68" spans="2:15" hidden="1">
      <c r="B68" s="58"/>
      <c r="C68" s="94"/>
      <c r="D68" s="166">
        <f t="shared" si="22"/>
        <v>0</v>
      </c>
      <c r="E68" s="157">
        <f t="shared" si="23"/>
        <v>0</v>
      </c>
      <c r="F68" s="118">
        <f t="shared" si="16"/>
        <v>0</v>
      </c>
      <c r="G68" s="118">
        <f t="shared" si="17"/>
        <v>0</v>
      </c>
      <c r="H68" s="118">
        <f t="shared" si="18"/>
        <v>0</v>
      </c>
      <c r="I68" s="118">
        <f t="shared" si="19"/>
        <v>0</v>
      </c>
      <c r="J68" s="118">
        <f t="shared" si="20"/>
        <v>0</v>
      </c>
      <c r="K68" s="213">
        <f t="shared" si="21"/>
        <v>0</v>
      </c>
      <c r="L68" s="210"/>
      <c r="M68" s="210"/>
      <c r="N68" s="210"/>
      <c r="O68" s="99"/>
    </row>
    <row r="69" spans="2:15" hidden="1">
      <c r="B69" s="58"/>
      <c r="C69" s="94"/>
      <c r="D69" s="166">
        <f t="shared" si="22"/>
        <v>0</v>
      </c>
      <c r="E69" s="157">
        <f t="shared" si="23"/>
        <v>0</v>
      </c>
      <c r="F69" s="118">
        <f t="shared" si="16"/>
        <v>0</v>
      </c>
      <c r="G69" s="118">
        <f t="shared" si="17"/>
        <v>0</v>
      </c>
      <c r="H69" s="118">
        <f t="shared" si="18"/>
        <v>0</v>
      </c>
      <c r="I69" s="118">
        <f t="shared" si="19"/>
        <v>0</v>
      </c>
      <c r="J69" s="118">
        <f t="shared" si="20"/>
        <v>0</v>
      </c>
      <c r="K69" s="213">
        <f t="shared" si="21"/>
        <v>0</v>
      </c>
      <c r="L69" s="210"/>
      <c r="M69" s="210"/>
      <c r="N69" s="210"/>
      <c r="O69" s="99"/>
    </row>
    <row r="70" spans="2:15" hidden="1">
      <c r="B70" s="58"/>
      <c r="C70" s="94"/>
      <c r="D70" s="166">
        <f t="shared" si="22"/>
        <v>0</v>
      </c>
      <c r="E70" s="157">
        <f t="shared" si="23"/>
        <v>0</v>
      </c>
      <c r="F70" s="118">
        <f t="shared" ref="F70:F84" si="24">IFERROR(VLOOKUP(C70,$C$93:$D$134,2,FALSE),0)</f>
        <v>0</v>
      </c>
      <c r="G70" s="118">
        <f t="shared" ref="G70:G84" si="25">IFERROR(VLOOKUP(C70,$G$93:$H$134,2,FALSE),0)</f>
        <v>0</v>
      </c>
      <c r="H70" s="118">
        <f t="shared" ref="H70:H84" si="26">IFERROR(VLOOKUP(C70,$K$93:$L$134,2,FALSE),0)</f>
        <v>0</v>
      </c>
      <c r="I70" s="118">
        <f t="shared" ref="I70:I84" si="27">IFERROR(VLOOKUP(C70,$O$93:$P$134,2,FALSE),0)</f>
        <v>0</v>
      </c>
      <c r="J70" s="118">
        <f t="shared" ref="J70:J84" si="28">IFERROR(VLOOKUP(C70,$S$93:$T$134,2,FALSE),0)</f>
        <v>0</v>
      </c>
      <c r="K70" s="213">
        <f t="shared" ref="K70:K84" si="29">IFERROR(VLOOKUP(C70,$W$93:$X$134,2,FALSE),0)</f>
        <v>0</v>
      </c>
      <c r="L70" s="210"/>
      <c r="M70" s="210"/>
      <c r="N70" s="210"/>
      <c r="O70" s="99"/>
    </row>
    <row r="71" spans="2:15" hidden="1">
      <c r="B71" s="58"/>
      <c r="C71" s="94"/>
      <c r="D71" s="166">
        <f t="shared" si="22"/>
        <v>0</v>
      </c>
      <c r="E71" s="157">
        <f t="shared" si="23"/>
        <v>0</v>
      </c>
      <c r="F71" s="118">
        <f t="shared" si="24"/>
        <v>0</v>
      </c>
      <c r="G71" s="118">
        <f t="shared" si="25"/>
        <v>0</v>
      </c>
      <c r="H71" s="118">
        <f t="shared" si="26"/>
        <v>0</v>
      </c>
      <c r="I71" s="118">
        <f t="shared" si="27"/>
        <v>0</v>
      </c>
      <c r="J71" s="118">
        <f t="shared" si="28"/>
        <v>0</v>
      </c>
      <c r="K71" s="213">
        <f t="shared" si="29"/>
        <v>0</v>
      </c>
      <c r="L71" s="210"/>
      <c r="M71" s="210"/>
      <c r="N71" s="210"/>
      <c r="O71" s="99"/>
    </row>
    <row r="72" spans="2:15" hidden="1">
      <c r="B72" s="58"/>
      <c r="C72" s="94"/>
      <c r="D72" s="166">
        <f t="shared" si="22"/>
        <v>0</v>
      </c>
      <c r="E72" s="157">
        <f t="shared" si="23"/>
        <v>0</v>
      </c>
      <c r="F72" s="118">
        <f t="shared" si="24"/>
        <v>0</v>
      </c>
      <c r="G72" s="118">
        <f t="shared" si="25"/>
        <v>0</v>
      </c>
      <c r="H72" s="118">
        <f t="shared" si="26"/>
        <v>0</v>
      </c>
      <c r="I72" s="118">
        <f t="shared" si="27"/>
        <v>0</v>
      </c>
      <c r="J72" s="118">
        <f t="shared" si="28"/>
        <v>0</v>
      </c>
      <c r="K72" s="213">
        <f t="shared" si="29"/>
        <v>0</v>
      </c>
      <c r="L72" s="210"/>
      <c r="M72" s="210"/>
      <c r="N72" s="210"/>
      <c r="O72" s="99"/>
    </row>
    <row r="73" spans="2:15" hidden="1">
      <c r="B73" s="58"/>
      <c r="C73" s="94"/>
      <c r="D73" s="166">
        <f t="shared" si="22"/>
        <v>0</v>
      </c>
      <c r="E73" s="157">
        <f t="shared" si="23"/>
        <v>0</v>
      </c>
      <c r="F73" s="118">
        <f t="shared" si="24"/>
        <v>0</v>
      </c>
      <c r="G73" s="118">
        <f t="shared" si="25"/>
        <v>0</v>
      </c>
      <c r="H73" s="118">
        <f t="shared" si="26"/>
        <v>0</v>
      </c>
      <c r="I73" s="118">
        <f t="shared" si="27"/>
        <v>0</v>
      </c>
      <c r="J73" s="118">
        <f t="shared" si="28"/>
        <v>0</v>
      </c>
      <c r="K73" s="213">
        <f t="shared" si="29"/>
        <v>0</v>
      </c>
      <c r="L73" s="210"/>
      <c r="M73" s="210"/>
      <c r="N73" s="210"/>
      <c r="O73" s="99"/>
    </row>
    <row r="74" spans="2:15" hidden="1">
      <c r="B74" s="58"/>
      <c r="C74" s="94"/>
      <c r="D74" s="166">
        <f t="shared" si="22"/>
        <v>0</v>
      </c>
      <c r="E74" s="157">
        <f t="shared" si="23"/>
        <v>0</v>
      </c>
      <c r="F74" s="118">
        <f t="shared" si="24"/>
        <v>0</v>
      </c>
      <c r="G74" s="118">
        <f t="shared" si="25"/>
        <v>0</v>
      </c>
      <c r="H74" s="118">
        <f t="shared" si="26"/>
        <v>0</v>
      </c>
      <c r="I74" s="118">
        <f t="shared" si="27"/>
        <v>0</v>
      </c>
      <c r="J74" s="118">
        <f t="shared" si="28"/>
        <v>0</v>
      </c>
      <c r="K74" s="213">
        <f t="shared" si="29"/>
        <v>0</v>
      </c>
      <c r="L74" s="210"/>
      <c r="M74" s="210"/>
      <c r="N74" s="210"/>
      <c r="O74" s="99"/>
    </row>
    <row r="75" spans="2:15" hidden="1">
      <c r="B75" s="58"/>
      <c r="C75" s="94"/>
      <c r="D75" s="166">
        <f t="shared" si="22"/>
        <v>0</v>
      </c>
      <c r="E75" s="157">
        <f t="shared" si="23"/>
        <v>0</v>
      </c>
      <c r="F75" s="118">
        <f t="shared" si="24"/>
        <v>0</v>
      </c>
      <c r="G75" s="118">
        <f t="shared" si="25"/>
        <v>0</v>
      </c>
      <c r="H75" s="118">
        <f t="shared" si="26"/>
        <v>0</v>
      </c>
      <c r="I75" s="118">
        <f t="shared" si="27"/>
        <v>0</v>
      </c>
      <c r="J75" s="118">
        <f t="shared" si="28"/>
        <v>0</v>
      </c>
      <c r="K75" s="213">
        <f t="shared" si="29"/>
        <v>0</v>
      </c>
      <c r="L75" s="210"/>
      <c r="M75" s="210"/>
      <c r="N75" s="210"/>
      <c r="O75" s="99"/>
    </row>
    <row r="76" spans="2:15" ht="15" hidden="1">
      <c r="B76" s="58"/>
      <c r="C76" s="95"/>
      <c r="D76" s="166">
        <f t="shared" si="22"/>
        <v>0</v>
      </c>
      <c r="E76" s="157">
        <f t="shared" si="23"/>
        <v>0</v>
      </c>
      <c r="F76" s="118">
        <f t="shared" si="24"/>
        <v>0</v>
      </c>
      <c r="G76" s="118">
        <f t="shared" si="25"/>
        <v>0</v>
      </c>
      <c r="H76" s="118">
        <f t="shared" si="26"/>
        <v>0</v>
      </c>
      <c r="I76" s="118">
        <f t="shared" si="27"/>
        <v>0</v>
      </c>
      <c r="J76" s="118">
        <f t="shared" si="28"/>
        <v>0</v>
      </c>
      <c r="K76" s="213">
        <f t="shared" si="29"/>
        <v>0</v>
      </c>
      <c r="L76" s="210"/>
      <c r="M76" s="210"/>
      <c r="N76" s="210"/>
      <c r="O76" s="99"/>
    </row>
    <row r="77" spans="2:15" ht="15" hidden="1">
      <c r="B77" s="58"/>
      <c r="C77" s="95"/>
      <c r="D77" s="166">
        <f t="shared" si="22"/>
        <v>0</v>
      </c>
      <c r="E77" s="157">
        <f t="shared" si="23"/>
        <v>0</v>
      </c>
      <c r="F77" s="118">
        <f t="shared" si="24"/>
        <v>0</v>
      </c>
      <c r="G77" s="118">
        <f t="shared" si="25"/>
        <v>0</v>
      </c>
      <c r="H77" s="118">
        <f t="shared" si="26"/>
        <v>0</v>
      </c>
      <c r="I77" s="118">
        <f t="shared" si="27"/>
        <v>0</v>
      </c>
      <c r="J77" s="118">
        <f t="shared" si="28"/>
        <v>0</v>
      </c>
      <c r="K77" s="213">
        <f t="shared" si="29"/>
        <v>0</v>
      </c>
      <c r="L77" s="210"/>
      <c r="M77" s="210"/>
      <c r="N77" s="210"/>
      <c r="O77" s="99"/>
    </row>
    <row r="78" spans="2:15" ht="15" hidden="1">
      <c r="B78" s="58"/>
      <c r="C78" s="95"/>
      <c r="D78" s="166">
        <f t="shared" si="22"/>
        <v>0</v>
      </c>
      <c r="E78" s="157">
        <f t="shared" si="23"/>
        <v>0</v>
      </c>
      <c r="F78" s="118">
        <f t="shared" si="24"/>
        <v>0</v>
      </c>
      <c r="G78" s="118">
        <f t="shared" si="25"/>
        <v>0</v>
      </c>
      <c r="H78" s="118">
        <f t="shared" si="26"/>
        <v>0</v>
      </c>
      <c r="I78" s="118">
        <f t="shared" si="27"/>
        <v>0</v>
      </c>
      <c r="J78" s="118">
        <f t="shared" si="28"/>
        <v>0</v>
      </c>
      <c r="K78" s="213">
        <f t="shared" si="29"/>
        <v>0</v>
      </c>
      <c r="L78" s="210"/>
      <c r="M78" s="210"/>
      <c r="N78" s="210"/>
      <c r="O78" s="99"/>
    </row>
    <row r="79" spans="2:15" ht="15" hidden="1">
      <c r="B79" s="58"/>
      <c r="C79" s="95"/>
      <c r="D79" s="166">
        <f t="shared" si="22"/>
        <v>0</v>
      </c>
      <c r="E79" s="157">
        <f t="shared" si="23"/>
        <v>0</v>
      </c>
      <c r="F79" s="118">
        <f t="shared" si="24"/>
        <v>0</v>
      </c>
      <c r="G79" s="118">
        <f t="shared" si="25"/>
        <v>0</v>
      </c>
      <c r="H79" s="118">
        <f t="shared" si="26"/>
        <v>0</v>
      </c>
      <c r="I79" s="118">
        <f t="shared" si="27"/>
        <v>0</v>
      </c>
      <c r="J79" s="118">
        <f t="shared" si="28"/>
        <v>0</v>
      </c>
      <c r="K79" s="213">
        <f t="shared" si="29"/>
        <v>0</v>
      </c>
      <c r="L79" s="210"/>
      <c r="M79" s="210"/>
      <c r="N79" s="210"/>
      <c r="O79" s="99"/>
    </row>
    <row r="80" spans="2:15" ht="15" hidden="1">
      <c r="B80" s="58"/>
      <c r="C80" s="95"/>
      <c r="D80" s="166">
        <f t="shared" si="22"/>
        <v>0</v>
      </c>
      <c r="E80" s="157">
        <f t="shared" si="23"/>
        <v>0</v>
      </c>
      <c r="F80" s="118">
        <f t="shared" si="24"/>
        <v>0</v>
      </c>
      <c r="G80" s="118">
        <f t="shared" si="25"/>
        <v>0</v>
      </c>
      <c r="H80" s="118">
        <f t="shared" si="26"/>
        <v>0</v>
      </c>
      <c r="I80" s="118">
        <f t="shared" si="27"/>
        <v>0</v>
      </c>
      <c r="J80" s="118">
        <f t="shared" si="28"/>
        <v>0</v>
      </c>
      <c r="K80" s="213">
        <f t="shared" si="29"/>
        <v>0</v>
      </c>
      <c r="L80" s="210"/>
      <c r="M80" s="210"/>
      <c r="N80" s="210"/>
      <c r="O80" s="99"/>
    </row>
    <row r="81" spans="2:25" ht="15" hidden="1">
      <c r="B81" s="58"/>
      <c r="C81" s="95"/>
      <c r="D81" s="166">
        <f t="shared" si="22"/>
        <v>0</v>
      </c>
      <c r="E81" s="157">
        <f t="shared" si="23"/>
        <v>0</v>
      </c>
      <c r="F81" s="118">
        <f t="shared" si="24"/>
        <v>0</v>
      </c>
      <c r="G81" s="118">
        <f t="shared" si="25"/>
        <v>0</v>
      </c>
      <c r="H81" s="118">
        <f t="shared" si="26"/>
        <v>0</v>
      </c>
      <c r="I81" s="118">
        <f t="shared" si="27"/>
        <v>0</v>
      </c>
      <c r="J81" s="118">
        <f t="shared" si="28"/>
        <v>0</v>
      </c>
      <c r="K81" s="213">
        <f t="shared" si="29"/>
        <v>0</v>
      </c>
      <c r="L81" s="210"/>
      <c r="M81" s="210"/>
      <c r="N81" s="210"/>
      <c r="O81" s="99"/>
    </row>
    <row r="82" spans="2:25" ht="15" hidden="1">
      <c r="B82" s="58"/>
      <c r="C82" s="95"/>
      <c r="D82" s="166">
        <f t="shared" si="22"/>
        <v>0</v>
      </c>
      <c r="E82" s="157">
        <f t="shared" si="23"/>
        <v>0</v>
      </c>
      <c r="F82" s="118">
        <f t="shared" si="24"/>
        <v>0</v>
      </c>
      <c r="G82" s="118">
        <f t="shared" si="25"/>
        <v>0</v>
      </c>
      <c r="H82" s="118">
        <f t="shared" si="26"/>
        <v>0</v>
      </c>
      <c r="I82" s="118">
        <f t="shared" si="27"/>
        <v>0</v>
      </c>
      <c r="J82" s="118">
        <f t="shared" si="28"/>
        <v>0</v>
      </c>
      <c r="K82" s="213">
        <f t="shared" si="29"/>
        <v>0</v>
      </c>
      <c r="L82" s="210"/>
      <c r="M82" s="210"/>
      <c r="N82" s="210"/>
      <c r="O82" s="99"/>
    </row>
    <row r="83" spans="2:25" ht="15" hidden="1">
      <c r="B83" s="58"/>
      <c r="C83" s="95"/>
      <c r="D83" s="166">
        <f t="shared" si="22"/>
        <v>0</v>
      </c>
      <c r="E83" s="157">
        <f t="shared" si="23"/>
        <v>0</v>
      </c>
      <c r="F83" s="118">
        <f t="shared" si="24"/>
        <v>0</v>
      </c>
      <c r="G83" s="118">
        <f t="shared" si="25"/>
        <v>0</v>
      </c>
      <c r="H83" s="118">
        <f t="shared" si="26"/>
        <v>0</v>
      </c>
      <c r="I83" s="118">
        <f t="shared" si="27"/>
        <v>0</v>
      </c>
      <c r="J83" s="118">
        <f t="shared" si="28"/>
        <v>0</v>
      </c>
      <c r="K83" s="213">
        <f t="shared" si="29"/>
        <v>0</v>
      </c>
      <c r="L83" s="210"/>
      <c r="M83" s="210"/>
      <c r="N83" s="210"/>
      <c r="O83" s="99"/>
    </row>
    <row r="84" spans="2:25" ht="15" hidden="1">
      <c r="B84" s="51"/>
      <c r="C84" s="95"/>
      <c r="D84" s="166">
        <f t="shared" si="22"/>
        <v>0</v>
      </c>
      <c r="E84" s="157">
        <f t="shared" si="23"/>
        <v>0</v>
      </c>
      <c r="F84" s="118">
        <f t="shared" si="24"/>
        <v>0</v>
      </c>
      <c r="G84" s="118">
        <f t="shared" si="25"/>
        <v>0</v>
      </c>
      <c r="H84" s="118">
        <f t="shared" si="26"/>
        <v>0</v>
      </c>
      <c r="I84" s="118">
        <f t="shared" si="27"/>
        <v>0</v>
      </c>
      <c r="J84" s="118">
        <f t="shared" si="28"/>
        <v>0</v>
      </c>
      <c r="K84" s="213">
        <f t="shared" si="29"/>
        <v>0</v>
      </c>
      <c r="L84" s="210"/>
      <c r="M84" s="210"/>
      <c r="N84" s="210"/>
      <c r="O84" s="99"/>
    </row>
    <row r="85" spans="2:25">
      <c r="N85" s="210"/>
      <c r="O85" s="210"/>
      <c r="P85" s="210"/>
    </row>
    <row r="88" spans="2:25" ht="13.5" thickBot="1"/>
    <row r="89" spans="2:25">
      <c r="B89" s="236" t="s">
        <v>152</v>
      </c>
      <c r="C89" s="237"/>
      <c r="D89" s="237"/>
      <c r="E89" s="238"/>
      <c r="F89" s="245" t="s">
        <v>153</v>
      </c>
      <c r="G89" s="246"/>
      <c r="H89" s="246"/>
      <c r="I89" s="247"/>
      <c r="J89" s="245" t="s">
        <v>51</v>
      </c>
      <c r="K89" s="246"/>
      <c r="L89" s="246"/>
      <c r="M89" s="247"/>
      <c r="N89" s="233" t="s">
        <v>154</v>
      </c>
      <c r="O89" s="234"/>
      <c r="P89" s="234"/>
      <c r="Q89" s="235"/>
      <c r="R89" s="233" t="s">
        <v>155</v>
      </c>
      <c r="S89" s="234"/>
      <c r="T89" s="234"/>
      <c r="U89" s="235"/>
      <c r="V89" s="233" t="s">
        <v>156</v>
      </c>
      <c r="W89" s="234"/>
      <c r="X89" s="234"/>
      <c r="Y89" s="235"/>
    </row>
    <row r="90" spans="2:25">
      <c r="B90" s="143"/>
      <c r="D90" s="138"/>
      <c r="F90" s="110"/>
      <c r="I90" s="109"/>
      <c r="J90" s="110"/>
      <c r="M90" s="109"/>
      <c r="N90" s="110"/>
      <c r="Q90" s="144"/>
      <c r="R90" s="102"/>
      <c r="U90" s="144"/>
      <c r="V90" s="102"/>
      <c r="W90" s="210"/>
      <c r="X90" s="210"/>
      <c r="Y90" s="144"/>
    </row>
    <row r="91" spans="2:25">
      <c r="B91" s="102" t="s">
        <v>160</v>
      </c>
      <c r="C91" s="99" t="s">
        <v>157</v>
      </c>
      <c r="D91" s="99" t="s">
        <v>161</v>
      </c>
      <c r="E91" s="109" t="s">
        <v>172</v>
      </c>
      <c r="F91" s="110" t="s">
        <v>160</v>
      </c>
      <c r="G91" s="108" t="s">
        <v>157</v>
      </c>
      <c r="H91" s="108" t="s">
        <v>161</v>
      </c>
      <c r="I91" s="109" t="s">
        <v>172</v>
      </c>
      <c r="J91" s="110" t="s">
        <v>160</v>
      </c>
      <c r="K91" s="108" t="s">
        <v>157</v>
      </c>
      <c r="L91" s="108" t="s">
        <v>161</v>
      </c>
      <c r="M91" s="109" t="s">
        <v>172</v>
      </c>
      <c r="N91" s="110" t="s">
        <v>160</v>
      </c>
      <c r="O91" s="108" t="s">
        <v>157</v>
      </c>
      <c r="P91" s="99" t="s">
        <v>161</v>
      </c>
      <c r="Q91" s="103" t="s">
        <v>172</v>
      </c>
      <c r="R91" s="102" t="s">
        <v>160</v>
      </c>
      <c r="S91" s="99" t="s">
        <v>157</v>
      </c>
      <c r="T91" s="99" t="s">
        <v>161</v>
      </c>
      <c r="U91" s="103" t="s">
        <v>172</v>
      </c>
      <c r="V91" s="102" t="s">
        <v>160</v>
      </c>
      <c r="W91" s="210" t="s">
        <v>157</v>
      </c>
      <c r="X91" s="210" t="s">
        <v>161</v>
      </c>
      <c r="Y91" s="103" t="s">
        <v>172</v>
      </c>
    </row>
    <row r="92" spans="2:25">
      <c r="B92" s="143"/>
      <c r="C92" s="104">
        <f>COUNTA(C93:C136)</f>
        <v>8</v>
      </c>
      <c r="D92" s="138"/>
      <c r="E92" s="109"/>
      <c r="F92" s="110"/>
      <c r="G92" s="111">
        <f>COUNTA(G93:G136)</f>
        <v>5</v>
      </c>
      <c r="I92" s="109"/>
      <c r="J92" s="110"/>
      <c r="K92" s="111">
        <f>COUNTA(K93:K136)</f>
        <v>3</v>
      </c>
      <c r="M92" s="109"/>
      <c r="N92" s="110"/>
      <c r="O92" s="111">
        <f>COUNTA(O93:O136)</f>
        <v>6</v>
      </c>
      <c r="P92" s="138"/>
      <c r="Q92" s="144"/>
      <c r="R92" s="143"/>
      <c r="S92" s="104">
        <f>COUNTA(S93:S136)</f>
        <v>1</v>
      </c>
      <c r="T92" s="138"/>
      <c r="U92" s="144"/>
      <c r="V92" s="143"/>
      <c r="W92" s="104">
        <f>COUNTA(W93:W136)</f>
        <v>5</v>
      </c>
      <c r="X92" s="138"/>
      <c r="Y92" s="144"/>
    </row>
    <row r="93" spans="2:25">
      <c r="B93" s="102">
        <v>1</v>
      </c>
      <c r="C93" s="192" t="s">
        <v>183</v>
      </c>
      <c r="D93" s="99">
        <f>VLOOKUP(C92,'POINTS SCORE'!$B$10:$AI$39,2,FALSE)</f>
        <v>37</v>
      </c>
      <c r="E93" s="108">
        <f>VLOOKUP(C92,'POINTS SCORE'!$B$39:$AI$78,2,FALSE)</f>
        <v>40</v>
      </c>
      <c r="F93" s="110">
        <v>1</v>
      </c>
      <c r="G93" s="192" t="s">
        <v>181</v>
      </c>
      <c r="H93" s="108">
        <f>VLOOKUP(G92,'POINTS SCORE'!$B$10:$AI$39,2,FALSE)</f>
        <v>35</v>
      </c>
      <c r="I93" s="108">
        <f>VLOOKUP(G92,'POINTS SCORE'!$B$39:$AI$78,2,FALSE)</f>
        <v>40</v>
      </c>
      <c r="J93" s="110">
        <v>1</v>
      </c>
      <c r="K93" s="192" t="s">
        <v>182</v>
      </c>
      <c r="L93" s="108">
        <f>VLOOKUP(K92,'POINTS SCORE'!$B$10:$AI$39,2,FALSE)</f>
        <v>18</v>
      </c>
      <c r="M93" s="108">
        <f>VLOOKUP(K92,'POINTS SCORE'!$B$39:$AI$78,2,FALSE)</f>
        <v>20</v>
      </c>
      <c r="N93" s="110">
        <v>1</v>
      </c>
      <c r="O93" s="192" t="s">
        <v>134</v>
      </c>
      <c r="P93" s="99">
        <f>VLOOKUP(O92,'POINTS SCORE'!$B$10:$AI$39,2,FALSE)</f>
        <v>36</v>
      </c>
      <c r="Q93" s="99">
        <f>VLOOKUP(O92,'POINTS SCORE'!$B$39:$AI$78,2,FALSE)</f>
        <v>40</v>
      </c>
      <c r="R93" s="102">
        <v>1</v>
      </c>
      <c r="S93" s="192" t="s">
        <v>134</v>
      </c>
      <c r="T93" s="99">
        <f>VLOOKUP(S92,'POINTS SCORE'!$B$10:$AI$39,2,FALSE)</f>
        <v>16</v>
      </c>
      <c r="U93" s="99">
        <f>VLOOKUP(S92,'POINTS SCORE'!$B$39:$AI$78,2,FALSE)</f>
        <v>20</v>
      </c>
      <c r="V93" s="102">
        <v>1</v>
      </c>
      <c r="W93" s="210" t="s">
        <v>182</v>
      </c>
      <c r="X93" s="210">
        <f>VLOOKUP(W92,'POINTS SCORE'!$B$10:$AI$39,2,FALSE)</f>
        <v>35</v>
      </c>
      <c r="Y93" s="103">
        <f>VLOOKUP(W92,'POINTS SCORE'!$B$39:$AI$78,2,FALSE)</f>
        <v>40</v>
      </c>
    </row>
    <row r="94" spans="2:25">
      <c r="B94" s="102">
        <v>2</v>
      </c>
      <c r="C94" s="192" t="s">
        <v>181</v>
      </c>
      <c r="D94" s="99">
        <f>VLOOKUP(C92,'POINTS SCORE'!$B$10:$AI$39,3,FALSE)</f>
        <v>32</v>
      </c>
      <c r="E94" s="108">
        <f>VLOOKUP(C92,'POINTS SCORE'!$B$39:$AI$78,3,FALSE)</f>
        <v>39</v>
      </c>
      <c r="F94" s="110">
        <v>2</v>
      </c>
      <c r="G94" s="192" t="s">
        <v>182</v>
      </c>
      <c r="H94" s="108">
        <f>VLOOKUP(G92,'POINTS SCORE'!$B$10:$AI$39,3,FALSE)</f>
        <v>26</v>
      </c>
      <c r="I94" s="108">
        <f>VLOOKUP(G92,'POINTS SCORE'!$B$39:$AI$78,3,FALSE)</f>
        <v>39</v>
      </c>
      <c r="J94" s="110">
        <v>2</v>
      </c>
      <c r="K94" s="192" t="s">
        <v>134</v>
      </c>
      <c r="L94" s="108">
        <f>VLOOKUP(K92,'POINTS SCORE'!$B$10:$AI$39,3,FALSE)</f>
        <v>11</v>
      </c>
      <c r="M94" s="108">
        <f>VLOOKUP(K92,'POINTS SCORE'!$B$39:$AI$78,3,FALSE)</f>
        <v>19.5</v>
      </c>
      <c r="N94" s="110">
        <v>2</v>
      </c>
      <c r="O94" s="192" t="s">
        <v>182</v>
      </c>
      <c r="P94" s="99">
        <f>VLOOKUP(O92,'POINTS SCORE'!$B$10:$AI$39,3,FALSE)</f>
        <v>28</v>
      </c>
      <c r="Q94" s="99">
        <f>VLOOKUP(O92,'POINTS SCORE'!$B$39:$AI$78,3,FALSE)</f>
        <v>39</v>
      </c>
      <c r="R94" s="102">
        <v>2</v>
      </c>
      <c r="S94" s="192"/>
      <c r="T94" s="99">
        <f>VLOOKUP(S92,'POINTS SCORE'!$B$10:$AI$39,3,FALSE)</f>
        <v>0</v>
      </c>
      <c r="U94" s="99">
        <f>VLOOKUP(S92,'POINTS SCORE'!$B$39:$AI$78,3,FALSE)</f>
        <v>0</v>
      </c>
      <c r="V94" s="102">
        <v>2</v>
      </c>
      <c r="W94" s="210" t="s">
        <v>1020</v>
      </c>
      <c r="X94" s="210">
        <f>VLOOKUP(W92,'POINTS SCORE'!$B$10:$AI$39,3,FALSE)</f>
        <v>26</v>
      </c>
      <c r="Y94" s="103">
        <f>VLOOKUP(W92,'POINTS SCORE'!$B$39:$AI$78,3,FALSE)</f>
        <v>39</v>
      </c>
    </row>
    <row r="95" spans="2:25">
      <c r="B95" s="102">
        <v>3</v>
      </c>
      <c r="C95" s="192" t="s">
        <v>182</v>
      </c>
      <c r="D95" s="99">
        <f>VLOOKUP(C92,'POINTS SCORE'!$B$10:$AI$39,4,FALSE)</f>
        <v>26</v>
      </c>
      <c r="E95" s="108">
        <f>VLOOKUP(C92,'POINTS SCORE'!$B$39:$AI$78,4,FALSE)</f>
        <v>38</v>
      </c>
      <c r="F95" s="110">
        <v>3</v>
      </c>
      <c r="G95" s="192" t="s">
        <v>133</v>
      </c>
      <c r="H95" s="108">
        <f>VLOOKUP(G92,'POINTS SCORE'!$B$10:$AI$39,4,FALSE)</f>
        <v>21</v>
      </c>
      <c r="I95" s="108">
        <f>VLOOKUP(G92,'POINTS SCORE'!$B$39:$AI$78,4,FALSE)</f>
        <v>38</v>
      </c>
      <c r="J95" s="110">
        <v>3</v>
      </c>
      <c r="K95" s="192" t="s">
        <v>186</v>
      </c>
      <c r="L95" s="108">
        <f>VLOOKUP(K92,'POINTS SCORE'!$B$10:$AI$39,4,FALSE)</f>
        <v>8</v>
      </c>
      <c r="M95" s="108">
        <f>VLOOKUP(K92,'POINTS SCORE'!$B$39:$AI$78,4,FALSE)</f>
        <v>19</v>
      </c>
      <c r="N95" s="110">
        <v>3</v>
      </c>
      <c r="O95" s="192" t="s">
        <v>186</v>
      </c>
      <c r="P95" s="99">
        <f>VLOOKUP(O92,'POINTS SCORE'!$B$10:$AI$39,4,FALSE)</f>
        <v>24</v>
      </c>
      <c r="Q95" s="99">
        <f>VLOOKUP(O92,'POINTS SCORE'!$B$39:$AI$78,4,FALSE)</f>
        <v>38</v>
      </c>
      <c r="R95" s="102">
        <v>3</v>
      </c>
      <c r="S95" s="192"/>
      <c r="T95" s="99">
        <f>VLOOKUP(S92,'POINTS SCORE'!$B$10:$AI$39,4,FALSE)</f>
        <v>0</v>
      </c>
      <c r="U95" s="99">
        <f>VLOOKUP(S92,'POINTS SCORE'!$B$39:$AI$78,4,FALSE)</f>
        <v>0</v>
      </c>
      <c r="V95" s="102">
        <v>3</v>
      </c>
      <c r="W95" s="210" t="s">
        <v>186</v>
      </c>
      <c r="X95" s="210">
        <f>VLOOKUP(W92,'POINTS SCORE'!$B$10:$AI$39,4,FALSE)</f>
        <v>21</v>
      </c>
      <c r="Y95" s="103">
        <f>VLOOKUP(W92,'POINTS SCORE'!$B$39:$AI$78,4,FALSE)</f>
        <v>38</v>
      </c>
    </row>
    <row r="96" spans="2:25">
      <c r="B96" s="102">
        <v>4</v>
      </c>
      <c r="C96" s="192" t="s">
        <v>133</v>
      </c>
      <c r="D96" s="99">
        <f>VLOOKUP(C92,'POINTS SCORE'!$B$10:$AI$39,5,FALSE)</f>
        <v>22</v>
      </c>
      <c r="E96" s="108">
        <f>VLOOKUP(C92,'POINTS SCORE'!$B$39:$AI$78,5,FALSE)</f>
        <v>37</v>
      </c>
      <c r="F96" s="110">
        <v>4</v>
      </c>
      <c r="G96" s="192" t="s">
        <v>134</v>
      </c>
      <c r="H96" s="108">
        <f>VLOOKUP(G92,'POINTS SCORE'!$B$10:$AI$39,5,FALSE)</f>
        <v>18</v>
      </c>
      <c r="I96" s="108">
        <f>VLOOKUP(G92,'POINTS SCORE'!$B$39:$AI$78,5,FALSE)</f>
        <v>37</v>
      </c>
      <c r="J96" s="110">
        <v>4</v>
      </c>
      <c r="K96" s="192"/>
      <c r="L96" s="108">
        <f>VLOOKUP(K92,'POINTS SCORE'!$B$10:$AI$39,5,FALSE)</f>
        <v>0</v>
      </c>
      <c r="M96" s="108">
        <f>VLOOKUP(K92,'POINTS SCORE'!$B$39:$AI$78,5,FALSE)</f>
        <v>0</v>
      </c>
      <c r="N96" s="110">
        <v>4</v>
      </c>
      <c r="O96" s="192" t="s">
        <v>1020</v>
      </c>
      <c r="P96" s="99">
        <f>VLOOKUP(O92,'POINTS SCORE'!$B$10:$AI$39,5,FALSE)</f>
        <v>20</v>
      </c>
      <c r="Q96" s="99">
        <f>VLOOKUP(O92,'POINTS SCORE'!$B$39:$AI$78,5,FALSE)</f>
        <v>37</v>
      </c>
      <c r="R96" s="102">
        <v>4</v>
      </c>
      <c r="S96" s="192"/>
      <c r="T96" s="99">
        <f>VLOOKUP(S92,'POINTS SCORE'!$B$10:$AI$39,5,FALSE)</f>
        <v>0</v>
      </c>
      <c r="U96" s="99">
        <f>VLOOKUP(S92,'POINTS SCORE'!$B$39:$AI$78,5,FALSE)</f>
        <v>0</v>
      </c>
      <c r="V96" s="102">
        <v>4</v>
      </c>
      <c r="W96" s="210" t="s">
        <v>134</v>
      </c>
      <c r="X96" s="210">
        <f>VLOOKUP(W92,'POINTS SCORE'!$B$10:$AI$39,5,FALSE)</f>
        <v>18</v>
      </c>
      <c r="Y96" s="103">
        <f>VLOOKUP(W92,'POINTS SCORE'!$B$39:$AI$78,5,FALSE)</f>
        <v>37</v>
      </c>
    </row>
    <row r="97" spans="2:25">
      <c r="B97" s="102">
        <v>5</v>
      </c>
      <c r="C97" s="192" t="s">
        <v>184</v>
      </c>
      <c r="D97" s="99">
        <f>VLOOKUP(C92,'POINTS SCORE'!$B$10:$AI$39,6,FALSE)</f>
        <v>19</v>
      </c>
      <c r="E97" s="108">
        <f>VLOOKUP(C92,'POINTS SCORE'!$B$39:$AI$78,6,FALSE)</f>
        <v>36</v>
      </c>
      <c r="F97" s="110">
        <v>5</v>
      </c>
      <c r="G97" s="192" t="s">
        <v>185</v>
      </c>
      <c r="H97" s="108">
        <f>VLOOKUP(G92,'POINTS SCORE'!$B$10:$AI$39,6,FALSE)</f>
        <v>16</v>
      </c>
      <c r="I97" s="108">
        <f>VLOOKUP(G92,'POINTS SCORE'!$B$39:$AI$78,6,FALSE)</f>
        <v>36</v>
      </c>
      <c r="J97" s="110">
        <v>5</v>
      </c>
      <c r="K97" s="192"/>
      <c r="L97" s="108">
        <f>VLOOKUP(K92,'POINTS SCORE'!$B$10:$AI$39,6,FALSE)</f>
        <v>0</v>
      </c>
      <c r="M97" s="108">
        <f>VLOOKUP(K92,'POINTS SCORE'!$B$39:$AI$78,6,FALSE)</f>
        <v>0</v>
      </c>
      <c r="N97" s="110">
        <v>5</v>
      </c>
      <c r="O97" s="192" t="s">
        <v>1021</v>
      </c>
      <c r="P97" s="99">
        <f>VLOOKUP(O92,'POINTS SCORE'!$B$10:$AI$39,6,FALSE)</f>
        <v>17</v>
      </c>
      <c r="Q97" s="99">
        <f>VLOOKUP(O92,'POINTS SCORE'!$B$39:$AI$78,6,FALSE)</f>
        <v>36</v>
      </c>
      <c r="R97" s="102">
        <v>5</v>
      </c>
      <c r="S97" s="192"/>
      <c r="T97" s="99">
        <f>VLOOKUP(S92,'POINTS SCORE'!$B$10:$AI$39,6,FALSE)</f>
        <v>0</v>
      </c>
      <c r="U97" s="99">
        <f>VLOOKUP(S92,'POINTS SCORE'!$B$39:$AI$78,6,FALSE)</f>
        <v>0</v>
      </c>
      <c r="V97" s="102">
        <v>5</v>
      </c>
      <c r="W97" s="210" t="s">
        <v>1021</v>
      </c>
      <c r="X97" s="210">
        <f>VLOOKUP(W92,'POINTS SCORE'!$B$10:$AI$39,6,FALSE)</f>
        <v>16</v>
      </c>
      <c r="Y97" s="103">
        <f>VLOOKUP(W92,'POINTS SCORE'!$B$39:$AI$78,6,FALSE)</f>
        <v>36</v>
      </c>
    </row>
    <row r="98" spans="2:25">
      <c r="B98" s="102">
        <v>6</v>
      </c>
      <c r="C98" s="192"/>
      <c r="D98" s="99">
        <f>VLOOKUP(C92,'POINTS SCORE'!$B$10:$AI$39,7,FALSE)</f>
        <v>17</v>
      </c>
      <c r="E98" s="108">
        <f>VLOOKUP(C92,'POINTS SCORE'!$B$39:$AI$78,7,FALSE)</f>
        <v>35</v>
      </c>
      <c r="F98" s="110">
        <v>6</v>
      </c>
      <c r="G98" s="192"/>
      <c r="H98" s="108">
        <f>VLOOKUP(G92,'POINTS SCORE'!$B$10:$AI$39,7,FALSE)</f>
        <v>0</v>
      </c>
      <c r="I98" s="108">
        <f>VLOOKUP(G92,'POINTS SCORE'!$B$39:$AI$78,7,FALSE)</f>
        <v>0</v>
      </c>
      <c r="J98" s="110">
        <v>6</v>
      </c>
      <c r="K98" s="192"/>
      <c r="L98" s="108">
        <f>VLOOKUP(K92,'POINTS SCORE'!$B$10:$AI$39,7,FALSE)</f>
        <v>0</v>
      </c>
      <c r="M98" s="108">
        <f>VLOOKUP(K92,'POINTS SCORE'!$B$39:$AI$78,7,FALSE)</f>
        <v>0</v>
      </c>
      <c r="N98" s="110">
        <v>6</v>
      </c>
      <c r="O98" s="192"/>
      <c r="P98" s="99">
        <f>VLOOKUP(O92,'POINTS SCORE'!$B$10:$AI$39,7,FALSE)</f>
        <v>16</v>
      </c>
      <c r="Q98" s="99">
        <f>VLOOKUP(O92,'POINTS SCORE'!$B$39:$AI$78,7,FALSE)</f>
        <v>35</v>
      </c>
      <c r="R98" s="102">
        <v>6</v>
      </c>
      <c r="S98" s="192"/>
      <c r="T98" s="99">
        <f>VLOOKUP(S92,'POINTS SCORE'!$B$10:$AI$39,7,FALSE)</f>
        <v>0</v>
      </c>
      <c r="U98" s="99">
        <f>VLOOKUP(S92,'POINTS SCORE'!$B$39:$AI$78,7,FALSE)</f>
        <v>0</v>
      </c>
      <c r="V98" s="102">
        <v>6</v>
      </c>
      <c r="W98" s="210"/>
      <c r="X98" s="210">
        <f>VLOOKUP(W92,'POINTS SCORE'!$B$10:$AI$39,7,FALSE)</f>
        <v>0</v>
      </c>
      <c r="Y98" s="103">
        <f>VLOOKUP(W92,'POINTS SCORE'!$B$39:$AI$78,7,FALSE)</f>
        <v>0</v>
      </c>
    </row>
    <row r="99" spans="2:25">
      <c r="B99" s="102">
        <v>7</v>
      </c>
      <c r="C99" s="191"/>
      <c r="D99" s="99">
        <f>VLOOKUP(C92,'POINTS SCORE'!$B$10:$AI$39,8,FALSE)</f>
        <v>16</v>
      </c>
      <c r="E99" s="108">
        <f>VLOOKUP(C92,'POINTS SCORE'!$B$39:$AI$78,8,FALSE)</f>
        <v>34</v>
      </c>
      <c r="F99" s="110">
        <v>7</v>
      </c>
      <c r="G99" s="191"/>
      <c r="H99" s="108">
        <f>VLOOKUP(G92,'POINTS SCORE'!$B$10:$AI$39,8,FALSE)</f>
        <v>0</v>
      </c>
      <c r="I99" s="108">
        <f>VLOOKUP(G92,'POINTS SCORE'!$B$39:$AI$78,8,FALSE)</f>
        <v>0</v>
      </c>
      <c r="J99" s="110">
        <v>7</v>
      </c>
      <c r="K99" s="191"/>
      <c r="L99" s="108">
        <f>VLOOKUP(K92,'POINTS SCORE'!$B$10:$AI$39,8,FALSE)</f>
        <v>0</v>
      </c>
      <c r="M99" s="108">
        <f>VLOOKUP(K92,'POINTS SCORE'!$B$39:$AI$78,8,FALSE)</f>
        <v>0</v>
      </c>
      <c r="N99" s="110">
        <v>7</v>
      </c>
      <c r="O99" s="191"/>
      <c r="P99" s="99">
        <f>VLOOKUP(O92,'POINTS SCORE'!$B$10:$AI$39,8,FALSE)</f>
        <v>0</v>
      </c>
      <c r="Q99" s="99">
        <f>VLOOKUP(O92,'POINTS SCORE'!$B$39:$AI$78,8,FALSE)</f>
        <v>0</v>
      </c>
      <c r="R99" s="102">
        <v>7</v>
      </c>
      <c r="S99" s="191"/>
      <c r="T99" s="99">
        <f>VLOOKUP(S92,'POINTS SCORE'!$B$10:$AI$39,8,FALSE)</f>
        <v>0</v>
      </c>
      <c r="U99" s="99">
        <f>VLOOKUP(S92,'POINTS SCORE'!$B$39:$AI$78,8,FALSE)</f>
        <v>0</v>
      </c>
      <c r="V99" s="102">
        <v>7</v>
      </c>
      <c r="W99" s="209"/>
      <c r="X99" s="210">
        <f>VLOOKUP(W92,'POINTS SCORE'!$B$10:$AI$39,8,FALSE)</f>
        <v>0</v>
      </c>
      <c r="Y99" s="103">
        <f>VLOOKUP(W92,'POINTS SCORE'!$B$39:$AI$78,8,FALSE)</f>
        <v>0</v>
      </c>
    </row>
    <row r="100" spans="2:25">
      <c r="B100" s="102">
        <v>8</v>
      </c>
      <c r="C100" s="191"/>
      <c r="D100" s="99">
        <f>VLOOKUP(C92,'POINTS SCORE'!$B$10:$AI$39,9,FALSE)</f>
        <v>16</v>
      </c>
      <c r="E100" s="108">
        <f>VLOOKUP(C92,'POINTS SCORE'!$B$39:$AI$78,9,FALSE)</f>
        <v>33</v>
      </c>
      <c r="F100" s="110">
        <v>8</v>
      </c>
      <c r="G100" s="191"/>
      <c r="H100" s="108">
        <f>VLOOKUP(G92,'POINTS SCORE'!$B$10:$AI$39,9,FALSE)</f>
        <v>0</v>
      </c>
      <c r="I100" s="108">
        <f>VLOOKUP(G92,'POINTS SCORE'!$B$39:$AI$78,9,FALSE)</f>
        <v>0</v>
      </c>
      <c r="J100" s="110">
        <v>8</v>
      </c>
      <c r="K100" s="191"/>
      <c r="L100" s="108">
        <f>VLOOKUP(K92,'POINTS SCORE'!$B$10:$AI$39,9,FALSE)</f>
        <v>0</v>
      </c>
      <c r="M100" s="108">
        <f>VLOOKUP(K92,'POINTS SCORE'!$B$39:$AI$78,9,FALSE)</f>
        <v>0</v>
      </c>
      <c r="N100" s="110">
        <v>8</v>
      </c>
      <c r="O100" s="191"/>
      <c r="P100" s="99">
        <f>VLOOKUP(O92,'POINTS SCORE'!$B$10:$AI$39,9,FALSE)</f>
        <v>0</v>
      </c>
      <c r="Q100" s="99">
        <f>VLOOKUP(O92,'POINTS SCORE'!$B$39:$AI$78,9,FALSE)</f>
        <v>0</v>
      </c>
      <c r="R100" s="102">
        <v>8</v>
      </c>
      <c r="S100" s="191"/>
      <c r="T100" s="99">
        <f>VLOOKUP(S92,'POINTS SCORE'!$B$10:$AI$39,9,FALSE)</f>
        <v>0</v>
      </c>
      <c r="U100" s="99">
        <f>VLOOKUP(S92,'POINTS SCORE'!$B$39:$AI$78,9,FALSE)</f>
        <v>0</v>
      </c>
      <c r="V100" s="102">
        <v>8</v>
      </c>
      <c r="W100" s="209"/>
      <c r="X100" s="210">
        <f>VLOOKUP(W92,'POINTS SCORE'!$B$10:$AI$39,9,FALSE)</f>
        <v>0</v>
      </c>
      <c r="Y100" s="103">
        <f>VLOOKUP(W92,'POINTS SCORE'!$B$39:$AI$78,9,FALSE)</f>
        <v>0</v>
      </c>
    </row>
    <row r="101" spans="2:25">
      <c r="B101" s="102">
        <v>9</v>
      </c>
      <c r="C101" s="191"/>
      <c r="D101" s="99">
        <f>VLOOKUP(C92,'POINTS SCORE'!$B$10:$AI$39,10,FALSE)</f>
        <v>0</v>
      </c>
      <c r="E101" s="108">
        <f>VLOOKUP(C92,'POINTS SCORE'!$B$39:$AI$78,10,FALSE)</f>
        <v>0</v>
      </c>
      <c r="F101" s="110">
        <v>9</v>
      </c>
      <c r="G101" s="191"/>
      <c r="H101" s="108">
        <f>VLOOKUP(G92,'POINTS SCORE'!$B$10:$AI$39,10,FALSE)</f>
        <v>0</v>
      </c>
      <c r="I101" s="108">
        <f>VLOOKUP(G92,'POINTS SCORE'!$B$39:$AI$78,10,FALSE)</f>
        <v>0</v>
      </c>
      <c r="J101" s="110">
        <v>9</v>
      </c>
      <c r="K101" s="191"/>
      <c r="L101" s="108">
        <f>VLOOKUP(K92,'POINTS SCORE'!$B$10:$AI$39,10,FALSE)</f>
        <v>0</v>
      </c>
      <c r="M101" s="108">
        <f>VLOOKUP(K92,'POINTS SCORE'!$B$39:$AI$78,10,FALSE)</f>
        <v>0</v>
      </c>
      <c r="N101" s="110">
        <v>9</v>
      </c>
      <c r="O101" s="191"/>
      <c r="P101" s="99">
        <f>VLOOKUP(O92,'POINTS SCORE'!$B$10:$AI$39,10,FALSE)</f>
        <v>0</v>
      </c>
      <c r="Q101" s="99">
        <f>VLOOKUP(O92,'POINTS SCORE'!$B$39:$AI$78,10,FALSE)</f>
        <v>0</v>
      </c>
      <c r="R101" s="102">
        <v>9</v>
      </c>
      <c r="S101" s="191"/>
      <c r="T101" s="99">
        <f>VLOOKUP(S92,'POINTS SCORE'!$B$10:$AI$39,10,FALSE)</f>
        <v>0</v>
      </c>
      <c r="U101" s="99">
        <f>VLOOKUP(S92,'POINTS SCORE'!$B$39:$AI$78,10,FALSE)</f>
        <v>0</v>
      </c>
      <c r="V101" s="102">
        <v>9</v>
      </c>
      <c r="W101" s="209"/>
      <c r="X101" s="210">
        <f>VLOOKUP(W92,'POINTS SCORE'!$B$10:$AI$39,10,FALSE)</f>
        <v>0</v>
      </c>
      <c r="Y101" s="103">
        <f>VLOOKUP(W92,'POINTS SCORE'!$B$39:$AI$78,10,FALSE)</f>
        <v>0</v>
      </c>
    </row>
    <row r="102" spans="2:25">
      <c r="B102" s="102">
        <v>10</v>
      </c>
      <c r="C102" s="191"/>
      <c r="D102" s="99">
        <f>VLOOKUP(C92,'POINTS SCORE'!$B$10:$AI$39,11,FALSE)</f>
        <v>0</v>
      </c>
      <c r="E102" s="108">
        <f>VLOOKUP(C92,'POINTS SCORE'!$B$39:$AI$78,11,FALSE)</f>
        <v>0</v>
      </c>
      <c r="F102" s="110">
        <v>10</v>
      </c>
      <c r="G102" s="191"/>
      <c r="H102" s="108">
        <f>VLOOKUP(G92,'POINTS SCORE'!$B$10:$AI$39,11,FALSE)</f>
        <v>0</v>
      </c>
      <c r="I102" s="108">
        <f>VLOOKUP(G92,'POINTS SCORE'!$B$39:$AI$78,11,FALSE)</f>
        <v>0</v>
      </c>
      <c r="J102" s="110">
        <v>10</v>
      </c>
      <c r="K102" s="191"/>
      <c r="L102" s="108">
        <f>VLOOKUP(K92,'POINTS SCORE'!$B$10:$AI$39,11,FALSE)</f>
        <v>0</v>
      </c>
      <c r="M102" s="108">
        <f>VLOOKUP(K92,'POINTS SCORE'!$B$39:$AI$78,11,FALSE)</f>
        <v>0</v>
      </c>
      <c r="N102" s="110">
        <v>10</v>
      </c>
      <c r="O102" s="191"/>
      <c r="P102" s="99">
        <f>VLOOKUP(O92,'POINTS SCORE'!$B$10:$AI$39,11,FALSE)</f>
        <v>0</v>
      </c>
      <c r="Q102" s="99">
        <f>VLOOKUP(O92,'POINTS SCORE'!$B$39:$AI$78,11,FALSE)</f>
        <v>0</v>
      </c>
      <c r="R102" s="102">
        <v>10</v>
      </c>
      <c r="S102" s="191"/>
      <c r="T102" s="99">
        <f>VLOOKUP(S92,'POINTS SCORE'!$B$10:$AI$39,11,FALSE)</f>
        <v>0</v>
      </c>
      <c r="U102" s="99">
        <f>VLOOKUP(S92,'POINTS SCORE'!$B$39:$AI$78,11,FALSE)</f>
        <v>0</v>
      </c>
      <c r="V102" s="102">
        <v>10</v>
      </c>
      <c r="W102" s="209"/>
      <c r="X102" s="210">
        <f>VLOOKUP(W92,'POINTS SCORE'!$B$10:$AI$39,11,FALSE)</f>
        <v>0</v>
      </c>
      <c r="Y102" s="103">
        <f>VLOOKUP(W92,'POINTS SCORE'!$B$39:$AI$78,11,FALSE)</f>
        <v>0</v>
      </c>
    </row>
    <row r="103" spans="2:25">
      <c r="B103" s="102">
        <v>11</v>
      </c>
      <c r="C103" s="191"/>
      <c r="D103" s="99">
        <f>VLOOKUP(C92,'POINTS SCORE'!$B$10:$AI$39,12,FALSE)</f>
        <v>0</v>
      </c>
      <c r="E103" s="108">
        <f>VLOOKUP(C92,'POINTS SCORE'!$B$39:$AI$78,12,FALSE)</f>
        <v>0</v>
      </c>
      <c r="F103" s="110">
        <v>11</v>
      </c>
      <c r="G103" s="191"/>
      <c r="H103" s="108">
        <f>VLOOKUP(G92,'POINTS SCORE'!$B$10:$AI$39,12,FALSE)</f>
        <v>0</v>
      </c>
      <c r="I103" s="108">
        <f>VLOOKUP(G92,'POINTS SCORE'!$B$39:$AI$78,12,FALSE)</f>
        <v>0</v>
      </c>
      <c r="J103" s="110">
        <v>11</v>
      </c>
      <c r="K103" s="191"/>
      <c r="L103" s="108">
        <f>VLOOKUP(K92,'POINTS SCORE'!$B$10:$AI$39,12,FALSE)</f>
        <v>0</v>
      </c>
      <c r="M103" s="108">
        <f>VLOOKUP(K92,'POINTS SCORE'!$B$39:$AI$78,12,FALSE)</f>
        <v>0</v>
      </c>
      <c r="N103" s="110">
        <v>11</v>
      </c>
      <c r="O103" s="191"/>
      <c r="P103" s="99">
        <f>VLOOKUP(O92,'POINTS SCORE'!$B$10:$AI$39,12,FALSE)</f>
        <v>0</v>
      </c>
      <c r="Q103" s="99">
        <f>VLOOKUP(O92,'POINTS SCORE'!$B$39:$AI$78,12,FALSE)</f>
        <v>0</v>
      </c>
      <c r="R103" s="102">
        <v>11</v>
      </c>
      <c r="S103" s="191"/>
      <c r="T103" s="99">
        <f>VLOOKUP(S92,'POINTS SCORE'!$B$10:$AI$39,12,FALSE)</f>
        <v>0</v>
      </c>
      <c r="U103" s="99">
        <f>VLOOKUP(S92,'POINTS SCORE'!$B$39:$AI$78,12,FALSE)</f>
        <v>0</v>
      </c>
      <c r="V103" s="102">
        <v>11</v>
      </c>
      <c r="W103" s="209"/>
      <c r="X103" s="210">
        <f>VLOOKUP(W92,'POINTS SCORE'!$B$10:$AI$39,12,FALSE)</f>
        <v>0</v>
      </c>
      <c r="Y103" s="103">
        <f>VLOOKUP(W92,'POINTS SCORE'!$B$39:$AI$78,12,FALSE)</f>
        <v>0</v>
      </c>
    </row>
    <row r="104" spans="2:25">
      <c r="B104" s="102">
        <v>12</v>
      </c>
      <c r="C104" s="191"/>
      <c r="D104" s="99">
        <f>VLOOKUP(C92,'POINTS SCORE'!$B$10:$AI$39,13,FALSE)</f>
        <v>0</v>
      </c>
      <c r="E104" s="108">
        <f>VLOOKUP(C92,'POINTS SCORE'!$B$39:$AI$78,13,FALSE)</f>
        <v>0</v>
      </c>
      <c r="F104" s="110">
        <v>12</v>
      </c>
      <c r="G104" s="191"/>
      <c r="H104" s="108">
        <f>VLOOKUP(G92,'POINTS SCORE'!$B$10:$AI$39,13,FALSE)</f>
        <v>0</v>
      </c>
      <c r="I104" s="108">
        <f>VLOOKUP(G92,'POINTS SCORE'!$B$39:$AI$78,13,FALSE)</f>
        <v>0</v>
      </c>
      <c r="J104" s="110">
        <v>12</v>
      </c>
      <c r="K104" s="191"/>
      <c r="L104" s="108">
        <f>VLOOKUP(K92,'POINTS SCORE'!$B$10:$AI$39,13,FALSE)</f>
        <v>0</v>
      </c>
      <c r="M104" s="108">
        <f>VLOOKUP(K92,'POINTS SCORE'!$B$39:$AI$78,13,FALSE)</f>
        <v>0</v>
      </c>
      <c r="N104" s="110">
        <v>12</v>
      </c>
      <c r="O104" s="191"/>
      <c r="P104" s="99">
        <f>VLOOKUP(O92,'POINTS SCORE'!$B$10:$AI$39,13,FALSE)</f>
        <v>0</v>
      </c>
      <c r="Q104" s="99">
        <f>VLOOKUP(O92,'POINTS SCORE'!$B$39:$AI$78,13,FALSE)</f>
        <v>0</v>
      </c>
      <c r="R104" s="102">
        <v>12</v>
      </c>
      <c r="S104" s="191"/>
      <c r="T104" s="99">
        <f>VLOOKUP(S92,'POINTS SCORE'!$B$10:$AI$39,13,FALSE)</f>
        <v>0</v>
      </c>
      <c r="U104" s="99">
        <f>VLOOKUP(S92,'POINTS SCORE'!$B$39:$AI$78,13,FALSE)</f>
        <v>0</v>
      </c>
      <c r="V104" s="102">
        <v>12</v>
      </c>
      <c r="W104" s="209"/>
      <c r="X104" s="210">
        <f>VLOOKUP(W92,'POINTS SCORE'!$B$10:$AI$39,13,FALSE)</f>
        <v>0</v>
      </c>
      <c r="Y104" s="103">
        <f>VLOOKUP(W92,'POINTS SCORE'!$B$39:$AI$78,13,FALSE)</f>
        <v>0</v>
      </c>
    </row>
    <row r="105" spans="2:25">
      <c r="B105" s="102">
        <v>13</v>
      </c>
      <c r="C105" s="191"/>
      <c r="D105" s="99">
        <f>VLOOKUP(C92,'POINTS SCORE'!$B$10:$AI$39,14,FALSE)</f>
        <v>0</v>
      </c>
      <c r="E105" s="108">
        <f>VLOOKUP(C92,'POINTS SCORE'!$B$39:$AI$78,14,FALSE)</f>
        <v>0</v>
      </c>
      <c r="F105" s="110">
        <v>13</v>
      </c>
      <c r="G105" s="191"/>
      <c r="H105" s="108">
        <f>VLOOKUP(G92,'POINTS SCORE'!$B$10:$AI$39,14,FALSE)</f>
        <v>0</v>
      </c>
      <c r="I105" s="108">
        <f>VLOOKUP(G92,'POINTS SCORE'!$B$39:$AI$78,14,FALSE)</f>
        <v>0</v>
      </c>
      <c r="J105" s="110">
        <v>13</v>
      </c>
      <c r="K105" s="191"/>
      <c r="L105" s="108">
        <f>VLOOKUP(K92,'POINTS SCORE'!$B$10:$AI$39,14,FALSE)</f>
        <v>0</v>
      </c>
      <c r="M105" s="108">
        <f>VLOOKUP(K92,'POINTS SCORE'!$B$39:$AI$78,14,FALSE)</f>
        <v>0</v>
      </c>
      <c r="N105" s="110">
        <v>13</v>
      </c>
      <c r="O105" s="191"/>
      <c r="P105" s="99">
        <f>VLOOKUP(O92,'POINTS SCORE'!$B$10:$AI$39,14,FALSE)</f>
        <v>0</v>
      </c>
      <c r="Q105" s="99">
        <f>VLOOKUP(O92,'POINTS SCORE'!$B$39:$AI$78,14,FALSE)</f>
        <v>0</v>
      </c>
      <c r="R105" s="102">
        <v>13</v>
      </c>
      <c r="S105" s="191"/>
      <c r="T105" s="99">
        <f>VLOOKUP(S92,'POINTS SCORE'!$B$10:$AI$39,14,FALSE)</f>
        <v>0</v>
      </c>
      <c r="U105" s="99">
        <f>VLOOKUP(S92,'POINTS SCORE'!$B$39:$AI$78,14,FALSE)</f>
        <v>0</v>
      </c>
      <c r="V105" s="102">
        <v>13</v>
      </c>
      <c r="W105" s="209"/>
      <c r="X105" s="210">
        <f>VLOOKUP(W92,'POINTS SCORE'!$B$10:$AI$39,14,FALSE)</f>
        <v>0</v>
      </c>
      <c r="Y105" s="103">
        <f>VLOOKUP(W92,'POINTS SCORE'!$B$39:$AI$78,14,FALSE)</f>
        <v>0</v>
      </c>
    </row>
    <row r="106" spans="2:25">
      <c r="B106" s="102">
        <v>14</v>
      </c>
      <c r="C106" s="191"/>
      <c r="D106" s="99">
        <f>VLOOKUP(C92,'POINTS SCORE'!$B$10:$AI$39,15,FALSE)</f>
        <v>0</v>
      </c>
      <c r="E106" s="108">
        <f>VLOOKUP(C92,'POINTS SCORE'!$B$39:$AI$78,15,FALSE)</f>
        <v>0</v>
      </c>
      <c r="F106" s="110">
        <v>14</v>
      </c>
      <c r="G106" s="191"/>
      <c r="H106" s="108">
        <f>VLOOKUP(G92,'POINTS SCORE'!$B$10:$AI$39,15,FALSE)</f>
        <v>0</v>
      </c>
      <c r="I106" s="108">
        <f>VLOOKUP(G92,'POINTS SCORE'!$B$39:$AI$78,15,FALSE)</f>
        <v>0</v>
      </c>
      <c r="J106" s="110">
        <v>14</v>
      </c>
      <c r="K106" s="191"/>
      <c r="L106" s="108">
        <f>VLOOKUP(K92,'POINTS SCORE'!$B$10:$AI$39,15,FALSE)</f>
        <v>0</v>
      </c>
      <c r="M106" s="108">
        <f>VLOOKUP(K92,'POINTS SCORE'!$B$39:$AI$78,15,FALSE)</f>
        <v>0</v>
      </c>
      <c r="N106" s="110">
        <v>14</v>
      </c>
      <c r="O106" s="191"/>
      <c r="P106" s="99">
        <f>VLOOKUP(O92,'POINTS SCORE'!$B$10:$AI$39,15,FALSE)</f>
        <v>0</v>
      </c>
      <c r="Q106" s="99">
        <f>VLOOKUP(O92,'POINTS SCORE'!$B$39:$AI$78,15,FALSE)</f>
        <v>0</v>
      </c>
      <c r="R106" s="102">
        <v>14</v>
      </c>
      <c r="S106" s="191"/>
      <c r="T106" s="99">
        <f>VLOOKUP(S92,'POINTS SCORE'!$B$10:$AI$39,15,FALSE)</f>
        <v>0</v>
      </c>
      <c r="U106" s="99">
        <f>VLOOKUP(S92,'POINTS SCORE'!$B$39:$AI$78,15,FALSE)</f>
        <v>0</v>
      </c>
      <c r="V106" s="102">
        <v>14</v>
      </c>
      <c r="W106" s="209"/>
      <c r="X106" s="210">
        <f>VLOOKUP(W92,'POINTS SCORE'!$B$10:$AI$39,15,FALSE)</f>
        <v>0</v>
      </c>
      <c r="Y106" s="103">
        <f>VLOOKUP(W92,'POINTS SCORE'!$B$39:$AI$78,15,FALSE)</f>
        <v>0</v>
      </c>
    </row>
    <row r="107" spans="2:25">
      <c r="B107" s="102">
        <v>15</v>
      </c>
      <c r="C107" s="191"/>
      <c r="D107" s="99">
        <f>VLOOKUP(C92,'POINTS SCORE'!$B$10:$AI$39,16,FALSE)</f>
        <v>0</v>
      </c>
      <c r="E107" s="108">
        <f>VLOOKUP(C92,'POINTS SCORE'!$B$39:$AI$78,16,FALSE)</f>
        <v>0</v>
      </c>
      <c r="F107" s="110">
        <v>15</v>
      </c>
      <c r="G107" s="191"/>
      <c r="H107" s="108">
        <f>VLOOKUP(G92,'POINTS SCORE'!$B$10:$AI$39,16,FALSE)</f>
        <v>0</v>
      </c>
      <c r="I107" s="108">
        <f>VLOOKUP(G92,'POINTS SCORE'!$B$39:$AI$78,16,FALSE)</f>
        <v>0</v>
      </c>
      <c r="J107" s="110">
        <v>15</v>
      </c>
      <c r="K107" s="191"/>
      <c r="L107" s="108">
        <f>VLOOKUP(K92,'POINTS SCORE'!$B$10:$AI$39,16,FALSE)</f>
        <v>0</v>
      </c>
      <c r="M107" s="108">
        <f>VLOOKUP(K92,'POINTS SCORE'!$B$39:$AI$78,16,FALSE)</f>
        <v>0</v>
      </c>
      <c r="N107" s="110">
        <v>15</v>
      </c>
      <c r="O107" s="191"/>
      <c r="P107" s="99">
        <f>VLOOKUP(O92,'POINTS SCORE'!$B$10:$AI$39,16,FALSE)</f>
        <v>0</v>
      </c>
      <c r="Q107" s="99">
        <f>VLOOKUP(O92,'POINTS SCORE'!$B$39:$AI$78,16,FALSE)</f>
        <v>0</v>
      </c>
      <c r="R107" s="102">
        <v>15</v>
      </c>
      <c r="S107" s="191"/>
      <c r="T107" s="99">
        <f>VLOOKUP(S92,'POINTS SCORE'!$B$10:$AI$39,16,FALSE)</f>
        <v>0</v>
      </c>
      <c r="U107" s="99">
        <f>VLOOKUP(S92,'POINTS SCORE'!$B$39:$AI$78,16,FALSE)</f>
        <v>0</v>
      </c>
      <c r="V107" s="102">
        <v>15</v>
      </c>
      <c r="W107" s="209"/>
      <c r="X107" s="210">
        <f>VLOOKUP(W92,'POINTS SCORE'!$B$10:$AI$39,16,FALSE)</f>
        <v>0</v>
      </c>
      <c r="Y107" s="103">
        <f>VLOOKUP(W92,'POINTS SCORE'!$B$39:$AI$78,16,FALSE)</f>
        <v>0</v>
      </c>
    </row>
    <row r="108" spans="2:25">
      <c r="B108" s="102">
        <v>16</v>
      </c>
      <c r="C108" s="191"/>
      <c r="D108" s="99">
        <f>VLOOKUP(C92,'POINTS SCORE'!$B$10:$AI$39,17,FALSE)</f>
        <v>0</v>
      </c>
      <c r="E108" s="108">
        <f>VLOOKUP(C92,'POINTS SCORE'!$B$39:$AI$78,17,FALSE)</f>
        <v>0</v>
      </c>
      <c r="F108" s="110">
        <v>16</v>
      </c>
      <c r="G108" s="191"/>
      <c r="H108" s="108">
        <f>VLOOKUP(G92,'POINTS SCORE'!$B$10:$AI$39,17,FALSE)</f>
        <v>0</v>
      </c>
      <c r="I108" s="108">
        <f>VLOOKUP(G92,'POINTS SCORE'!$B$39:$AI$78,17,FALSE)</f>
        <v>0</v>
      </c>
      <c r="J108" s="110">
        <v>16</v>
      </c>
      <c r="K108" s="191"/>
      <c r="L108" s="108">
        <f>VLOOKUP(K92,'POINTS SCORE'!$B$10:$AI$39,17,FALSE)</f>
        <v>0</v>
      </c>
      <c r="M108" s="108">
        <f>VLOOKUP(K92,'POINTS SCORE'!$B$39:$AI$78,17,FALSE)</f>
        <v>0</v>
      </c>
      <c r="N108" s="110">
        <v>16</v>
      </c>
      <c r="O108" s="191"/>
      <c r="P108" s="99">
        <f>VLOOKUP(O92,'POINTS SCORE'!$B$10:$AI$39,17,FALSE)</f>
        <v>0</v>
      </c>
      <c r="Q108" s="99">
        <f>VLOOKUP(O92,'POINTS SCORE'!$B$39:$AI$78,17,FALSE)</f>
        <v>0</v>
      </c>
      <c r="R108" s="102">
        <v>16</v>
      </c>
      <c r="S108" s="191"/>
      <c r="T108" s="99">
        <f>VLOOKUP(S92,'POINTS SCORE'!$B$10:$AI$39,17,FALSE)</f>
        <v>0</v>
      </c>
      <c r="U108" s="99">
        <f>VLOOKUP(S92,'POINTS SCORE'!$B$39:$AI$78,17,FALSE)</f>
        <v>0</v>
      </c>
      <c r="V108" s="102">
        <v>16</v>
      </c>
      <c r="W108" s="209"/>
      <c r="X108" s="210">
        <f>VLOOKUP(W92,'POINTS SCORE'!$B$10:$AI$39,17,FALSE)</f>
        <v>0</v>
      </c>
      <c r="Y108" s="103">
        <f>VLOOKUP(W92,'POINTS SCORE'!$B$39:$AI$78,17,FALSE)</f>
        <v>0</v>
      </c>
    </row>
    <row r="109" spans="2:25">
      <c r="B109" s="102">
        <v>17</v>
      </c>
      <c r="C109" s="191"/>
      <c r="D109" s="99">
        <f>VLOOKUP(C92,'POINTS SCORE'!$B$10:$AI$39,18,FALSE)</f>
        <v>0</v>
      </c>
      <c r="E109" s="108">
        <f>VLOOKUP(C92,'POINTS SCORE'!$B$39:$AI$78,18,FALSE)</f>
        <v>0</v>
      </c>
      <c r="F109" s="110">
        <v>17</v>
      </c>
      <c r="G109" s="191"/>
      <c r="H109" s="108">
        <f>VLOOKUP(G92,'POINTS SCORE'!$B$10:$AI$39,18,FALSE)</f>
        <v>0</v>
      </c>
      <c r="I109" s="108">
        <f>VLOOKUP(G92,'POINTS SCORE'!$B$39:$AI$78,18,FALSE)</f>
        <v>0</v>
      </c>
      <c r="J109" s="110">
        <v>17</v>
      </c>
      <c r="K109" s="191"/>
      <c r="L109" s="108">
        <f>VLOOKUP(K92,'POINTS SCORE'!$B$10:$AI$39,18,FALSE)</f>
        <v>0</v>
      </c>
      <c r="M109" s="108">
        <f>VLOOKUP(K92,'POINTS SCORE'!$B$39:$AI$78,18,FALSE)</f>
        <v>0</v>
      </c>
      <c r="N109" s="110">
        <v>17</v>
      </c>
      <c r="O109" s="191"/>
      <c r="P109" s="99">
        <f>VLOOKUP(O92,'POINTS SCORE'!$B$10:$AI$39,18,FALSE)</f>
        <v>0</v>
      </c>
      <c r="Q109" s="99">
        <f>VLOOKUP(O92,'POINTS SCORE'!$B$39:$AI$78,18,FALSE)</f>
        <v>0</v>
      </c>
      <c r="R109" s="102">
        <v>17</v>
      </c>
      <c r="S109" s="191"/>
      <c r="T109" s="99">
        <f>VLOOKUP(S92,'POINTS SCORE'!$B$10:$AI$39,18,FALSE)</f>
        <v>0</v>
      </c>
      <c r="U109" s="99">
        <f>VLOOKUP(S92,'POINTS SCORE'!$B$39:$AI$78,18,FALSE)</f>
        <v>0</v>
      </c>
      <c r="V109" s="102">
        <v>17</v>
      </c>
      <c r="W109" s="209"/>
      <c r="X109" s="210">
        <f>VLOOKUP(W92,'POINTS SCORE'!$B$10:$AI$39,18,FALSE)</f>
        <v>0</v>
      </c>
      <c r="Y109" s="103">
        <f>VLOOKUP(W92,'POINTS SCORE'!$B$39:$AI$78,18,FALSE)</f>
        <v>0</v>
      </c>
    </row>
    <row r="110" spans="2:25">
      <c r="B110" s="102">
        <v>18</v>
      </c>
      <c r="C110" s="191"/>
      <c r="D110" s="99">
        <f>VLOOKUP(C92,'POINTS SCORE'!$B$10:$AI$39,19,FALSE)</f>
        <v>0</v>
      </c>
      <c r="E110" s="108">
        <f>VLOOKUP(C92,'POINTS SCORE'!$B$39:$AI$78,19,FALSE)</f>
        <v>0</v>
      </c>
      <c r="F110" s="110">
        <v>18</v>
      </c>
      <c r="G110" s="191"/>
      <c r="H110" s="108">
        <f>VLOOKUP(G92,'POINTS SCORE'!$B$10:$AI$39,19,FALSE)</f>
        <v>0</v>
      </c>
      <c r="I110" s="108">
        <f>VLOOKUP(G92,'POINTS SCORE'!$B$39:$AI$78,19,FALSE)</f>
        <v>0</v>
      </c>
      <c r="J110" s="110">
        <v>18</v>
      </c>
      <c r="K110" s="191"/>
      <c r="L110" s="108">
        <f>VLOOKUP(K92,'POINTS SCORE'!$B$10:$AI$39,19,FALSE)</f>
        <v>0</v>
      </c>
      <c r="M110" s="108">
        <f>VLOOKUP(K92,'POINTS SCORE'!$B$39:$AI$78,19,FALSE)</f>
        <v>0</v>
      </c>
      <c r="N110" s="110">
        <v>18</v>
      </c>
      <c r="O110" s="191"/>
      <c r="P110" s="99">
        <f>VLOOKUP(O92,'POINTS SCORE'!$B$10:$AI$39,19,FALSE)</f>
        <v>0</v>
      </c>
      <c r="Q110" s="99">
        <f>VLOOKUP(O92,'POINTS SCORE'!$B$39:$AI$78,19,FALSE)</f>
        <v>0</v>
      </c>
      <c r="R110" s="102">
        <v>18</v>
      </c>
      <c r="S110" s="191"/>
      <c r="T110" s="99">
        <f>VLOOKUP(S92,'POINTS SCORE'!$B$10:$AI$39,19,FALSE)</f>
        <v>0</v>
      </c>
      <c r="U110" s="99">
        <f>VLOOKUP(S92,'POINTS SCORE'!$B$39:$AI$78,19,FALSE)</f>
        <v>0</v>
      </c>
      <c r="V110" s="102">
        <v>18</v>
      </c>
      <c r="W110" s="209"/>
      <c r="X110" s="210">
        <f>VLOOKUP(W92,'POINTS SCORE'!$B$10:$AI$39,19,FALSE)</f>
        <v>0</v>
      </c>
      <c r="Y110" s="103">
        <f>VLOOKUP(W92,'POINTS SCORE'!$B$39:$AI$78,19,FALSE)</f>
        <v>0</v>
      </c>
    </row>
    <row r="111" spans="2:25">
      <c r="B111" s="102">
        <v>19</v>
      </c>
      <c r="C111" s="191"/>
      <c r="D111" s="99">
        <f>VLOOKUP(C92,'POINTS SCORE'!$B$10:$AI$39,20,FALSE)</f>
        <v>0</v>
      </c>
      <c r="E111" s="108">
        <f>VLOOKUP(C92,'POINTS SCORE'!$B$39:$AI$78,20,FALSE)</f>
        <v>0</v>
      </c>
      <c r="F111" s="110">
        <v>19</v>
      </c>
      <c r="G111" s="191"/>
      <c r="H111" s="108">
        <f>VLOOKUP(G92,'POINTS SCORE'!$B$10:$AI$39,20,FALSE)</f>
        <v>0</v>
      </c>
      <c r="I111" s="108">
        <f>VLOOKUP(G92,'POINTS SCORE'!$B$39:$AI$78,20,FALSE)</f>
        <v>0</v>
      </c>
      <c r="J111" s="110">
        <v>19</v>
      </c>
      <c r="K111" s="191"/>
      <c r="L111" s="108">
        <f>VLOOKUP(K92,'POINTS SCORE'!$B$10:$AI$39,20,FALSE)</f>
        <v>0</v>
      </c>
      <c r="M111" s="108">
        <f>VLOOKUP(K92,'POINTS SCORE'!$B$39:$AI$78,20,FALSE)</f>
        <v>0</v>
      </c>
      <c r="N111" s="110">
        <v>19</v>
      </c>
      <c r="O111" s="191"/>
      <c r="P111" s="99">
        <f>VLOOKUP(O92,'POINTS SCORE'!$B$10:$AI$39,20,FALSE)</f>
        <v>0</v>
      </c>
      <c r="Q111" s="99">
        <f>VLOOKUP(O92,'POINTS SCORE'!$B$39:$AI$78,20,FALSE)</f>
        <v>0</v>
      </c>
      <c r="R111" s="102">
        <v>19</v>
      </c>
      <c r="S111" s="191"/>
      <c r="T111" s="99">
        <f>VLOOKUP(S92,'POINTS SCORE'!$B$10:$AI$39,20,FALSE)</f>
        <v>0</v>
      </c>
      <c r="U111" s="99">
        <f>VLOOKUP(S92,'POINTS SCORE'!$B$39:$AI$78,20,FALSE)</f>
        <v>0</v>
      </c>
      <c r="V111" s="102">
        <v>19</v>
      </c>
      <c r="W111" s="209"/>
      <c r="X111" s="210">
        <f>VLOOKUP(W92,'POINTS SCORE'!$B$10:$AI$39,20,FALSE)</f>
        <v>0</v>
      </c>
      <c r="Y111" s="103">
        <f>VLOOKUP(W92,'POINTS SCORE'!$B$39:$AI$78,20,FALSE)</f>
        <v>0</v>
      </c>
    </row>
    <row r="112" spans="2:25">
      <c r="B112" s="102">
        <v>20</v>
      </c>
      <c r="C112" s="191"/>
      <c r="D112" s="99">
        <f>VLOOKUP(C92,'POINTS SCORE'!$B$10:$AI$39,21,FALSE)</f>
        <v>0</v>
      </c>
      <c r="E112" s="108">
        <f>VLOOKUP(C92,'POINTS SCORE'!$B$39:$AI$78,21,FALSE)</f>
        <v>0</v>
      </c>
      <c r="F112" s="110">
        <v>20</v>
      </c>
      <c r="G112" s="191"/>
      <c r="H112" s="108">
        <f>VLOOKUP(G92,'POINTS SCORE'!$B$10:$AI$39,21,FALSE)</f>
        <v>0</v>
      </c>
      <c r="I112" s="108">
        <f>VLOOKUP(G92,'POINTS SCORE'!$B$39:$AI$78,21,FALSE)</f>
        <v>0</v>
      </c>
      <c r="J112" s="110">
        <v>20</v>
      </c>
      <c r="K112" s="191"/>
      <c r="L112" s="108">
        <f>VLOOKUP(K92,'POINTS SCORE'!$B$10:$AI$39,21,FALSE)</f>
        <v>0</v>
      </c>
      <c r="M112" s="108">
        <f>VLOOKUP(K92,'POINTS SCORE'!$B$39:$AI$78,21,FALSE)</f>
        <v>0</v>
      </c>
      <c r="N112" s="110">
        <v>20</v>
      </c>
      <c r="O112" s="191"/>
      <c r="P112" s="99">
        <f>VLOOKUP(O92,'POINTS SCORE'!$B$10:$AI$39,21,FALSE)</f>
        <v>0</v>
      </c>
      <c r="Q112" s="99">
        <f>VLOOKUP(O92,'POINTS SCORE'!$B$39:$AI$78,21,FALSE)</f>
        <v>0</v>
      </c>
      <c r="R112" s="102">
        <v>20</v>
      </c>
      <c r="S112" s="191"/>
      <c r="T112" s="99">
        <f>VLOOKUP(S92,'POINTS SCORE'!$B$10:$AI$39,21,FALSE)</f>
        <v>0</v>
      </c>
      <c r="U112" s="99">
        <f>VLOOKUP(S92,'POINTS SCORE'!$B$39:$AI$78,21,FALSE)</f>
        <v>0</v>
      </c>
      <c r="V112" s="102">
        <v>20</v>
      </c>
      <c r="W112" s="209"/>
      <c r="X112" s="210">
        <f>VLOOKUP(W92,'POINTS SCORE'!$B$10:$AI$39,21,FALSE)</f>
        <v>0</v>
      </c>
      <c r="Y112" s="103">
        <f>VLOOKUP(W92,'POINTS SCORE'!$B$39:$AI$78,21,FALSE)</f>
        <v>0</v>
      </c>
    </row>
    <row r="113" spans="2:25">
      <c r="B113" s="102">
        <v>21</v>
      </c>
      <c r="C113" s="191"/>
      <c r="D113" s="99">
        <f>VLOOKUP(C92,'POINTS SCORE'!$B$10:$AI$39,22,FALSE)</f>
        <v>0</v>
      </c>
      <c r="E113" s="108">
        <f>VLOOKUP(C92,'POINTS SCORE'!$B$39:$AI$78,22,FALSE)</f>
        <v>0</v>
      </c>
      <c r="F113" s="110">
        <v>21</v>
      </c>
      <c r="G113" s="191"/>
      <c r="H113" s="108">
        <f>VLOOKUP(G92,'POINTS SCORE'!$B$10:$AI$39,22,FALSE)</f>
        <v>0</v>
      </c>
      <c r="I113" s="108">
        <f>VLOOKUP(G92,'POINTS SCORE'!$B$39:$AI$78,22,FALSE)</f>
        <v>0</v>
      </c>
      <c r="J113" s="110">
        <v>21</v>
      </c>
      <c r="K113" s="191"/>
      <c r="L113" s="108">
        <f>VLOOKUP(K92,'POINTS SCORE'!$B$10:$AI$39,22,FALSE)</f>
        <v>0</v>
      </c>
      <c r="M113" s="108">
        <f>VLOOKUP(K92,'POINTS SCORE'!$B$39:$AI$78,22,FALSE)</f>
        <v>0</v>
      </c>
      <c r="N113" s="110">
        <v>21</v>
      </c>
      <c r="O113" s="191"/>
      <c r="P113" s="99">
        <f>VLOOKUP(O92,'POINTS SCORE'!$B$10:$AI$39,22,FALSE)</f>
        <v>0</v>
      </c>
      <c r="Q113" s="99">
        <f>VLOOKUP(O92,'POINTS SCORE'!$B$39:$AI$78,22,FALSE)</f>
        <v>0</v>
      </c>
      <c r="R113" s="102">
        <v>21</v>
      </c>
      <c r="S113" s="191"/>
      <c r="T113" s="99">
        <f>VLOOKUP(S92,'POINTS SCORE'!$B$10:$AI$39,22,FALSE)</f>
        <v>0</v>
      </c>
      <c r="U113" s="99">
        <f>VLOOKUP(S92,'POINTS SCORE'!$B$39:$AI$78,22,FALSE)</f>
        <v>0</v>
      </c>
      <c r="V113" s="102">
        <v>21</v>
      </c>
      <c r="W113" s="209"/>
      <c r="X113" s="210">
        <f>VLOOKUP(W92,'POINTS SCORE'!$B$10:$AI$39,22,FALSE)</f>
        <v>0</v>
      </c>
      <c r="Y113" s="103">
        <f>VLOOKUP(W92,'POINTS SCORE'!$B$39:$AI$78,22,FALSE)</f>
        <v>0</v>
      </c>
    </row>
    <row r="114" spans="2:25">
      <c r="B114" s="102">
        <v>22</v>
      </c>
      <c r="C114" s="191"/>
      <c r="D114" s="99">
        <f>VLOOKUP(C92,'POINTS SCORE'!$B$10:$AI$39,23,FALSE)</f>
        <v>0</v>
      </c>
      <c r="E114" s="108">
        <f>VLOOKUP(C92,'POINTS SCORE'!$B$39:$AI$78,23,FALSE)</f>
        <v>0</v>
      </c>
      <c r="F114" s="110">
        <v>22</v>
      </c>
      <c r="G114" s="191"/>
      <c r="H114" s="108">
        <f>VLOOKUP(G92,'POINTS SCORE'!$B$10:$AI$39,23,FALSE)</f>
        <v>0</v>
      </c>
      <c r="I114" s="108">
        <f>VLOOKUP(G92,'POINTS SCORE'!$B$39:$AI$78,23,FALSE)</f>
        <v>0</v>
      </c>
      <c r="J114" s="110">
        <v>22</v>
      </c>
      <c r="K114" s="191"/>
      <c r="L114" s="108">
        <f>VLOOKUP(K92,'POINTS SCORE'!$B$10:$AI$39,23,FALSE)</f>
        <v>0</v>
      </c>
      <c r="M114" s="108">
        <f>VLOOKUP(K92,'POINTS SCORE'!$B$39:$AI$78,23,FALSE)</f>
        <v>0</v>
      </c>
      <c r="N114" s="110">
        <v>22</v>
      </c>
      <c r="O114" s="191"/>
      <c r="P114" s="99">
        <f>VLOOKUP(O92,'POINTS SCORE'!$B$10:$AI$39,23,FALSE)</f>
        <v>0</v>
      </c>
      <c r="Q114" s="99">
        <f>VLOOKUP(O92,'POINTS SCORE'!$B$39:$AI$78,23,FALSE)</f>
        <v>0</v>
      </c>
      <c r="R114" s="102">
        <v>22</v>
      </c>
      <c r="S114" s="191"/>
      <c r="T114" s="99">
        <f>VLOOKUP(S92,'POINTS SCORE'!$B$10:$AI$39,23,FALSE)</f>
        <v>0</v>
      </c>
      <c r="U114" s="99">
        <f>VLOOKUP(S92,'POINTS SCORE'!$B$39:$AI$78,23,FALSE)</f>
        <v>0</v>
      </c>
      <c r="V114" s="102">
        <v>22</v>
      </c>
      <c r="W114" s="209"/>
      <c r="X114" s="210">
        <f>VLOOKUP(W92,'POINTS SCORE'!$B$10:$AI$39,23,FALSE)</f>
        <v>0</v>
      </c>
      <c r="Y114" s="103">
        <f>VLOOKUP(W92,'POINTS SCORE'!$B$39:$AI$78,23,FALSE)</f>
        <v>0</v>
      </c>
    </row>
    <row r="115" spans="2:25">
      <c r="B115" s="102">
        <v>23</v>
      </c>
      <c r="C115" s="191"/>
      <c r="D115" s="99">
        <f>VLOOKUP(C92,'POINTS SCORE'!$B$10:$AI$39,24,FALSE)</f>
        <v>0</v>
      </c>
      <c r="E115" s="108">
        <f>VLOOKUP(C92,'POINTS SCORE'!$B$39:$AI$78,24,FALSE)</f>
        <v>0</v>
      </c>
      <c r="F115" s="110">
        <v>23</v>
      </c>
      <c r="G115" s="191"/>
      <c r="H115" s="108">
        <f>VLOOKUP(G92,'POINTS SCORE'!$B$10:$AI$39,24,FALSE)</f>
        <v>0</v>
      </c>
      <c r="I115" s="108">
        <f>VLOOKUP(G92,'POINTS SCORE'!$B$39:$AI$78,24,FALSE)</f>
        <v>0</v>
      </c>
      <c r="J115" s="110">
        <v>23</v>
      </c>
      <c r="K115" s="191"/>
      <c r="L115" s="108">
        <f>VLOOKUP(K92,'POINTS SCORE'!$B$10:$AI$39,24,FALSE)</f>
        <v>0</v>
      </c>
      <c r="M115" s="108">
        <f>VLOOKUP(K92,'POINTS SCORE'!$B$39:$AI$78,24,FALSE)</f>
        <v>0</v>
      </c>
      <c r="N115" s="110">
        <v>23</v>
      </c>
      <c r="O115" s="191"/>
      <c r="P115" s="99">
        <f>VLOOKUP(O92,'POINTS SCORE'!$B$10:$AI$39,24,FALSE)</f>
        <v>0</v>
      </c>
      <c r="Q115" s="99">
        <f>VLOOKUP(O92,'POINTS SCORE'!$B$39:$AI$78,24,FALSE)</f>
        <v>0</v>
      </c>
      <c r="R115" s="102">
        <v>23</v>
      </c>
      <c r="S115" s="191"/>
      <c r="T115" s="99">
        <f>VLOOKUP(S92,'POINTS SCORE'!$B$10:$AI$39,24,FALSE)</f>
        <v>0</v>
      </c>
      <c r="U115" s="99">
        <f>VLOOKUP(S92,'POINTS SCORE'!$B$39:$AI$78,24,FALSE)</f>
        <v>0</v>
      </c>
      <c r="V115" s="102">
        <v>23</v>
      </c>
      <c r="W115" s="209"/>
      <c r="X115" s="210">
        <f>VLOOKUP(W92,'POINTS SCORE'!$B$10:$AI$39,24,FALSE)</f>
        <v>0</v>
      </c>
      <c r="Y115" s="103">
        <f>VLOOKUP(W92,'POINTS SCORE'!$B$39:$AI$78,24,FALSE)</f>
        <v>0</v>
      </c>
    </row>
    <row r="116" spans="2:25">
      <c r="B116" s="102">
        <v>24</v>
      </c>
      <c r="C116" s="191"/>
      <c r="D116" s="99">
        <f>VLOOKUP(C92,'POINTS SCORE'!$B$10:$AI$39,25,FALSE)</f>
        <v>0</v>
      </c>
      <c r="E116" s="108">
        <f>VLOOKUP(C92,'POINTS SCORE'!$B$39:$AI$78,25,FALSE)</f>
        <v>0</v>
      </c>
      <c r="F116" s="110">
        <v>24</v>
      </c>
      <c r="G116" s="191"/>
      <c r="H116" s="108">
        <f>VLOOKUP(G92,'POINTS SCORE'!$B$10:$AI$39,25,FALSE)</f>
        <v>0</v>
      </c>
      <c r="I116" s="108">
        <f>VLOOKUP(G92,'POINTS SCORE'!$B$39:$AI$78,25,FALSE)</f>
        <v>0</v>
      </c>
      <c r="J116" s="110">
        <v>24</v>
      </c>
      <c r="K116" s="191"/>
      <c r="L116" s="108">
        <f>VLOOKUP(K92,'POINTS SCORE'!$B$10:$AI$39,25,FALSE)</f>
        <v>0</v>
      </c>
      <c r="M116" s="108">
        <f>VLOOKUP(K92,'POINTS SCORE'!$B$39:$AI$78,25,FALSE)</f>
        <v>0</v>
      </c>
      <c r="N116" s="110">
        <v>24</v>
      </c>
      <c r="O116" s="191"/>
      <c r="P116" s="99">
        <f>VLOOKUP(O92,'POINTS SCORE'!$B$10:$AI$39,25,FALSE)</f>
        <v>0</v>
      </c>
      <c r="Q116" s="99">
        <f>VLOOKUP(O92,'POINTS SCORE'!$B$39:$AI$78,25,FALSE)</f>
        <v>0</v>
      </c>
      <c r="R116" s="102">
        <v>24</v>
      </c>
      <c r="S116" s="191"/>
      <c r="T116" s="99">
        <f>VLOOKUP(S92,'POINTS SCORE'!$B$10:$AI$39,25,FALSE)</f>
        <v>0</v>
      </c>
      <c r="U116" s="99">
        <f>VLOOKUP(S92,'POINTS SCORE'!$B$39:$AI$78,25,FALSE)</f>
        <v>0</v>
      </c>
      <c r="V116" s="102">
        <v>24</v>
      </c>
      <c r="W116" s="209"/>
      <c r="X116" s="210">
        <f>VLOOKUP(W92,'POINTS SCORE'!$B$10:$AI$39,25,FALSE)</f>
        <v>0</v>
      </c>
      <c r="Y116" s="103">
        <f>VLOOKUP(W92,'POINTS SCORE'!$B$39:$AI$78,25,FALSE)</f>
        <v>0</v>
      </c>
    </row>
    <row r="117" spans="2:25">
      <c r="B117" s="102">
        <v>25</v>
      </c>
      <c r="C117" s="191"/>
      <c r="D117" s="99">
        <f>VLOOKUP(C92,'POINTS SCORE'!$B$10:$AI$39,26,FALSE)</f>
        <v>0</v>
      </c>
      <c r="E117" s="108">
        <f>VLOOKUP(C92,'POINTS SCORE'!$B$39:$AI$78,26,FALSE)</f>
        <v>0</v>
      </c>
      <c r="F117" s="110">
        <v>25</v>
      </c>
      <c r="G117" s="191"/>
      <c r="H117" s="108">
        <f>VLOOKUP(G92,'POINTS SCORE'!$B$10:$AI$39,26,FALSE)</f>
        <v>0</v>
      </c>
      <c r="I117" s="108">
        <f>VLOOKUP(G92,'POINTS SCORE'!$B$39:$AI$78,26,FALSE)</f>
        <v>0</v>
      </c>
      <c r="J117" s="110">
        <v>25</v>
      </c>
      <c r="K117" s="191"/>
      <c r="L117" s="108">
        <f>VLOOKUP(K92,'POINTS SCORE'!$B$10:$AI$39,26,FALSE)</f>
        <v>0</v>
      </c>
      <c r="M117" s="108">
        <f>VLOOKUP(K92,'POINTS SCORE'!$B$39:$AI$78,26,FALSE)</f>
        <v>0</v>
      </c>
      <c r="N117" s="110">
        <v>25</v>
      </c>
      <c r="O117" s="191"/>
      <c r="P117" s="99">
        <f>VLOOKUP(O92,'POINTS SCORE'!$B$10:$AI$39,26,FALSE)</f>
        <v>0</v>
      </c>
      <c r="Q117" s="99">
        <f>VLOOKUP(O92,'POINTS SCORE'!$B$39:$AI$78,26,FALSE)</f>
        <v>0</v>
      </c>
      <c r="R117" s="102">
        <v>25</v>
      </c>
      <c r="S117" s="191"/>
      <c r="T117" s="99">
        <f>VLOOKUP(S92,'POINTS SCORE'!$B$10:$AI$39,26,FALSE)</f>
        <v>0</v>
      </c>
      <c r="U117" s="99">
        <f>VLOOKUP(S92,'POINTS SCORE'!$B$39:$AI$78,26,FALSE)</f>
        <v>0</v>
      </c>
      <c r="V117" s="102">
        <v>25</v>
      </c>
      <c r="W117" s="209"/>
      <c r="X117" s="210">
        <f>VLOOKUP(W92,'POINTS SCORE'!$B$10:$AI$39,26,FALSE)</f>
        <v>0</v>
      </c>
      <c r="Y117" s="103">
        <f>VLOOKUP(W92,'POINTS SCORE'!$B$39:$AI$78,26,FALSE)</f>
        <v>0</v>
      </c>
    </row>
    <row r="118" spans="2:25">
      <c r="B118" s="102">
        <v>26</v>
      </c>
      <c r="C118" s="191"/>
      <c r="D118" s="99">
        <f>VLOOKUP(C92,'POINTS SCORE'!$B$10:$AI$39,27,FALSE)</f>
        <v>0</v>
      </c>
      <c r="E118" s="108">
        <f>VLOOKUP(C92,'POINTS SCORE'!$B$39:$AI$78,27,FALSE)</f>
        <v>0</v>
      </c>
      <c r="F118" s="110">
        <v>26</v>
      </c>
      <c r="G118" s="191"/>
      <c r="H118" s="108">
        <f>VLOOKUP(G92,'POINTS SCORE'!$B$10:$AI$39,27,FALSE)</f>
        <v>0</v>
      </c>
      <c r="I118" s="108">
        <f>VLOOKUP(G92,'POINTS SCORE'!$B$39:$AI$78,27,FALSE)</f>
        <v>0</v>
      </c>
      <c r="J118" s="110">
        <v>26</v>
      </c>
      <c r="K118" s="191"/>
      <c r="L118" s="108">
        <f>VLOOKUP(K92,'POINTS SCORE'!$B$10:$AI$39,27,FALSE)</f>
        <v>0</v>
      </c>
      <c r="M118" s="108">
        <f>VLOOKUP(K92,'POINTS SCORE'!$B$39:$AI$78,27,FALSE)</f>
        <v>0</v>
      </c>
      <c r="N118" s="110">
        <v>26</v>
      </c>
      <c r="O118" s="191"/>
      <c r="P118" s="99">
        <f>VLOOKUP(O92,'POINTS SCORE'!$B$10:$AI$39,27,FALSE)</f>
        <v>0</v>
      </c>
      <c r="Q118" s="99">
        <f>VLOOKUP(O92,'POINTS SCORE'!$B$39:$AI$78,27,FALSE)</f>
        <v>0</v>
      </c>
      <c r="R118" s="102">
        <v>26</v>
      </c>
      <c r="S118" s="191"/>
      <c r="T118" s="99">
        <f>VLOOKUP(S92,'POINTS SCORE'!$B$10:$AI$39,27,FALSE)</f>
        <v>0</v>
      </c>
      <c r="U118" s="99">
        <f>VLOOKUP(S92,'POINTS SCORE'!$B$39:$AI$78,27,FALSE)</f>
        <v>0</v>
      </c>
      <c r="V118" s="102">
        <v>26</v>
      </c>
      <c r="W118" s="209"/>
      <c r="X118" s="210">
        <f>VLOOKUP(W92,'POINTS SCORE'!$B$10:$AI$39,27,FALSE)</f>
        <v>0</v>
      </c>
      <c r="Y118" s="103">
        <f>VLOOKUP(W92,'POINTS SCORE'!$B$39:$AI$78,27,FALSE)</f>
        <v>0</v>
      </c>
    </row>
    <row r="119" spans="2:25">
      <c r="B119" s="102">
        <v>27</v>
      </c>
      <c r="C119" s="191"/>
      <c r="D119" s="99">
        <f>VLOOKUP(C92,'POINTS SCORE'!$B$10:$AI$39,28,FALSE)</f>
        <v>0</v>
      </c>
      <c r="E119" s="108">
        <f>VLOOKUP(C92,'POINTS SCORE'!$B$39:$AI$78,28,FALSE)</f>
        <v>0</v>
      </c>
      <c r="F119" s="110">
        <v>27</v>
      </c>
      <c r="G119" s="191"/>
      <c r="H119" s="108">
        <f>VLOOKUP(G92,'POINTS SCORE'!$B$10:$AI$39,28,FALSE)</f>
        <v>0</v>
      </c>
      <c r="I119" s="108">
        <f>VLOOKUP(G92,'POINTS SCORE'!$B$39:$AI$78,28,FALSE)</f>
        <v>0</v>
      </c>
      <c r="J119" s="110">
        <v>27</v>
      </c>
      <c r="K119" s="191"/>
      <c r="L119" s="108">
        <f>VLOOKUP(K92,'POINTS SCORE'!$B$10:$AI$39,28,FALSE)</f>
        <v>0</v>
      </c>
      <c r="M119" s="108">
        <f>VLOOKUP(K92,'POINTS SCORE'!$B$39:$AI$78,28,FALSE)</f>
        <v>0</v>
      </c>
      <c r="N119" s="110">
        <v>27</v>
      </c>
      <c r="O119" s="191"/>
      <c r="P119" s="99">
        <f>VLOOKUP(O92,'POINTS SCORE'!$B$10:$AI$39,28,FALSE)</f>
        <v>0</v>
      </c>
      <c r="Q119" s="99">
        <f>VLOOKUP(O92,'POINTS SCORE'!$B$39:$AI$78,28,FALSE)</f>
        <v>0</v>
      </c>
      <c r="R119" s="102">
        <v>27</v>
      </c>
      <c r="S119" s="191"/>
      <c r="T119" s="99">
        <f>VLOOKUP(S92,'POINTS SCORE'!$B$10:$AI$39,28,FALSE)</f>
        <v>0</v>
      </c>
      <c r="U119" s="99">
        <f>VLOOKUP(S92,'POINTS SCORE'!$B$39:$AI$78,28,FALSE)</f>
        <v>0</v>
      </c>
      <c r="V119" s="102">
        <v>27</v>
      </c>
      <c r="W119" s="209"/>
      <c r="X119" s="210">
        <f>VLOOKUP(W92,'POINTS SCORE'!$B$10:$AI$39,28,FALSE)</f>
        <v>0</v>
      </c>
      <c r="Y119" s="103">
        <f>VLOOKUP(W92,'POINTS SCORE'!$B$39:$AI$78,28,FALSE)</f>
        <v>0</v>
      </c>
    </row>
    <row r="120" spans="2:25">
      <c r="B120" s="102">
        <v>28</v>
      </c>
      <c r="C120" s="191"/>
      <c r="D120" s="99">
        <f>VLOOKUP(C92,'POINTS SCORE'!$B$10:$AI$39,29,FALSE)</f>
        <v>0</v>
      </c>
      <c r="E120" s="108">
        <f>VLOOKUP(C92,'POINTS SCORE'!$B$39:$AI$78,29,FALSE)</f>
        <v>0</v>
      </c>
      <c r="F120" s="110">
        <v>28</v>
      </c>
      <c r="G120" s="191"/>
      <c r="H120" s="108">
        <f>VLOOKUP(G92,'POINTS SCORE'!$B$10:$AI$39,29,FALSE)</f>
        <v>0</v>
      </c>
      <c r="I120" s="108">
        <f>VLOOKUP(G92,'POINTS SCORE'!$B$39:$AI$78,29,FALSE)</f>
        <v>0</v>
      </c>
      <c r="J120" s="110">
        <v>28</v>
      </c>
      <c r="K120" s="191"/>
      <c r="L120" s="108">
        <f>VLOOKUP(K92,'POINTS SCORE'!$B$10:$AI$39,29,FALSE)</f>
        <v>0</v>
      </c>
      <c r="M120" s="108">
        <f>VLOOKUP(K92,'POINTS SCORE'!$B$39:$AI$78,29,FALSE)</f>
        <v>0</v>
      </c>
      <c r="N120" s="110">
        <v>28</v>
      </c>
      <c r="O120" s="191"/>
      <c r="P120" s="99">
        <f>VLOOKUP(O92,'POINTS SCORE'!$B$10:$AI$39,29,FALSE)</f>
        <v>0</v>
      </c>
      <c r="Q120" s="99">
        <f>VLOOKUP(O92,'POINTS SCORE'!$B$39:$AI$78,29,FALSE)</f>
        <v>0</v>
      </c>
      <c r="R120" s="102">
        <v>28</v>
      </c>
      <c r="S120" s="191"/>
      <c r="T120" s="99">
        <f>VLOOKUP(S92,'POINTS SCORE'!$B$10:$AI$39,29,FALSE)</f>
        <v>0</v>
      </c>
      <c r="U120" s="99">
        <f>VLOOKUP(S92,'POINTS SCORE'!$B$39:$AI$78,29,FALSE)</f>
        <v>0</v>
      </c>
      <c r="V120" s="102">
        <v>28</v>
      </c>
      <c r="W120" s="209"/>
      <c r="X120" s="210">
        <f>VLOOKUP(W92,'POINTS SCORE'!$B$10:$AI$39,29,FALSE)</f>
        <v>0</v>
      </c>
      <c r="Y120" s="103">
        <f>VLOOKUP(W92,'POINTS SCORE'!$B$39:$AI$78,29,FALSE)</f>
        <v>0</v>
      </c>
    </row>
    <row r="121" spans="2:25">
      <c r="B121" s="102">
        <v>29</v>
      </c>
      <c r="C121" s="191"/>
      <c r="D121" s="99">
        <f>VLOOKUP(C92,'POINTS SCORE'!$B$10:$AI$39,30,FALSE)</f>
        <v>0</v>
      </c>
      <c r="E121" s="108">
        <f>VLOOKUP(C92,'POINTS SCORE'!$B$39:$AI$78,30,FALSE)</f>
        <v>0</v>
      </c>
      <c r="F121" s="110">
        <v>29</v>
      </c>
      <c r="G121" s="191"/>
      <c r="H121" s="108">
        <f>VLOOKUP(G92,'POINTS SCORE'!$B$10:$AI$39,30,FALSE)</f>
        <v>0</v>
      </c>
      <c r="I121" s="108">
        <f>VLOOKUP(G92,'POINTS SCORE'!$B$39:$AI$78,30,FALSE)</f>
        <v>0</v>
      </c>
      <c r="J121" s="110">
        <v>29</v>
      </c>
      <c r="K121" s="191"/>
      <c r="L121" s="108">
        <f>VLOOKUP(K92,'POINTS SCORE'!$B$10:$AI$39,30,FALSE)</f>
        <v>0</v>
      </c>
      <c r="M121" s="108">
        <f>VLOOKUP(K92,'POINTS SCORE'!$B$39:$AI$78,30,FALSE)</f>
        <v>0</v>
      </c>
      <c r="N121" s="110">
        <v>29</v>
      </c>
      <c r="O121" s="191"/>
      <c r="P121" s="99">
        <f>VLOOKUP(O92,'POINTS SCORE'!$B$10:$AI$39,30,FALSE)</f>
        <v>0</v>
      </c>
      <c r="Q121" s="99">
        <f>VLOOKUP(O92,'POINTS SCORE'!$B$39:$AI$78,30,FALSE)</f>
        <v>0</v>
      </c>
      <c r="R121" s="102">
        <v>29</v>
      </c>
      <c r="S121" s="191"/>
      <c r="T121" s="99">
        <f>VLOOKUP(S92,'POINTS SCORE'!$B$10:$AI$39,30,FALSE)</f>
        <v>0</v>
      </c>
      <c r="U121" s="99">
        <f>VLOOKUP(S92,'POINTS SCORE'!$B$39:$AI$78,30,FALSE)</f>
        <v>0</v>
      </c>
      <c r="V121" s="102">
        <v>29</v>
      </c>
      <c r="W121" s="209"/>
      <c r="X121" s="210">
        <f>VLOOKUP(W92,'POINTS SCORE'!$B$10:$AI$39,30,FALSE)</f>
        <v>0</v>
      </c>
      <c r="Y121" s="103">
        <f>VLOOKUP(W92,'POINTS SCORE'!$B$39:$AI$78,30,FALSE)</f>
        <v>0</v>
      </c>
    </row>
    <row r="122" spans="2:25">
      <c r="B122" s="102">
        <v>30</v>
      </c>
      <c r="C122" s="191"/>
      <c r="D122" s="99">
        <f>VLOOKUP(C92,'POINTS SCORE'!$B$10:$AI$39,31,FALSE)</f>
        <v>0</v>
      </c>
      <c r="E122" s="108">
        <f>VLOOKUP(C92,'POINTS SCORE'!$B$39:$AI$78,31,FALSE)</f>
        <v>0</v>
      </c>
      <c r="F122" s="110">
        <v>30</v>
      </c>
      <c r="G122" s="191"/>
      <c r="H122" s="108">
        <f>VLOOKUP(G92,'POINTS SCORE'!$B$10:$AI$39,31,FALSE)</f>
        <v>0</v>
      </c>
      <c r="I122" s="108">
        <f>VLOOKUP(G92,'POINTS SCORE'!$B$39:$AI$78,31,FALSE)</f>
        <v>0</v>
      </c>
      <c r="J122" s="110">
        <v>30</v>
      </c>
      <c r="K122" s="191"/>
      <c r="L122" s="108">
        <f>VLOOKUP(K92,'POINTS SCORE'!$B$10:$AI$39,31,FALSE)</f>
        <v>0</v>
      </c>
      <c r="M122" s="108">
        <f>VLOOKUP(K92,'POINTS SCORE'!$B$39:$AI$78,31,FALSE)</f>
        <v>0</v>
      </c>
      <c r="N122" s="110">
        <v>30</v>
      </c>
      <c r="O122" s="191"/>
      <c r="P122" s="99">
        <f>VLOOKUP(O92,'POINTS SCORE'!$B$10:$AI$39,31,FALSE)</f>
        <v>0</v>
      </c>
      <c r="Q122" s="99">
        <f>VLOOKUP(O92,'POINTS SCORE'!$B$39:$AI$78,31,FALSE)</f>
        <v>0</v>
      </c>
      <c r="R122" s="102">
        <v>30</v>
      </c>
      <c r="S122" s="191"/>
      <c r="T122" s="99">
        <f>VLOOKUP(S92,'POINTS SCORE'!$B$10:$AI$39,31,FALSE)</f>
        <v>0</v>
      </c>
      <c r="U122" s="99">
        <f>VLOOKUP(S92,'POINTS SCORE'!$B$39:$AI$78,31,FALSE)</f>
        <v>0</v>
      </c>
      <c r="V122" s="102">
        <v>30</v>
      </c>
      <c r="W122" s="209"/>
      <c r="X122" s="210">
        <f>VLOOKUP(W92,'POINTS SCORE'!$B$10:$AI$39,31,FALSE)</f>
        <v>0</v>
      </c>
      <c r="Y122" s="103">
        <f>VLOOKUP(W92,'POINTS SCORE'!$B$39:$AI$78,31,FALSE)</f>
        <v>0</v>
      </c>
    </row>
    <row r="123" spans="2:25">
      <c r="B123" s="102" t="s">
        <v>149</v>
      </c>
      <c r="C123" s="191" t="s">
        <v>134</v>
      </c>
      <c r="D123" s="99">
        <f>VLOOKUP(C92,'POINTS SCORE'!$B$10:$AI$39,32,FALSE)</f>
        <v>14</v>
      </c>
      <c r="E123" s="108">
        <f>VLOOKUP(C92,'POINTS SCORE'!$B$39:$AI$78,32,FALSE)</f>
        <v>14</v>
      </c>
      <c r="F123" s="110" t="s">
        <v>149</v>
      </c>
      <c r="G123" s="191"/>
      <c r="H123" s="108">
        <f>VLOOKUP(G92,'POINTS SCORE'!$B$10:$AI$39,32,FALSE)</f>
        <v>14</v>
      </c>
      <c r="I123" s="108">
        <f>VLOOKUP(G92,'POINTS SCORE'!$B$39:$AI$78,32,FALSE)</f>
        <v>14</v>
      </c>
      <c r="J123" s="110" t="s">
        <v>149</v>
      </c>
      <c r="K123" s="191"/>
      <c r="L123" s="108">
        <f>VLOOKUP(K92,'POINTS SCORE'!$B$10:$AI$39,32,FALSE)</f>
        <v>7</v>
      </c>
      <c r="M123" s="108">
        <f>VLOOKUP(K92,'POINTS SCORE'!$B$39:$AI$78,32,FALSE)</f>
        <v>7</v>
      </c>
      <c r="N123" s="110" t="s">
        <v>149</v>
      </c>
      <c r="O123" s="191" t="s">
        <v>133</v>
      </c>
      <c r="P123" s="99">
        <f>VLOOKUP(O92,'POINTS SCORE'!$B$10:$AI$39,32,FALSE)</f>
        <v>14</v>
      </c>
      <c r="Q123" s="99">
        <f>VLOOKUP(O92,'POINTS SCORE'!$B$39:$AI$78,32,FALSE)</f>
        <v>14</v>
      </c>
      <c r="R123" s="102" t="s">
        <v>149</v>
      </c>
      <c r="S123" s="191"/>
      <c r="T123" s="99">
        <f>VLOOKUP(S92,'POINTS SCORE'!$B$10:$AI$39,32,FALSE)</f>
        <v>7</v>
      </c>
      <c r="U123" s="99">
        <f>VLOOKUP(S92,'POINTS SCORE'!$B$39:$AI$78,32,FALSE)</f>
        <v>7</v>
      </c>
      <c r="V123" s="102" t="s">
        <v>149</v>
      </c>
      <c r="W123" s="209"/>
      <c r="X123" s="210">
        <f>VLOOKUP(W92,'POINTS SCORE'!$B$10:$AI$39,32,FALSE)</f>
        <v>14</v>
      </c>
      <c r="Y123" s="103">
        <f>VLOOKUP(W92,'POINTS SCORE'!$B$39:$AI$78,32,FALSE)</f>
        <v>14</v>
      </c>
    </row>
    <row r="124" spans="2:25">
      <c r="B124" s="102" t="s">
        <v>149</v>
      </c>
      <c r="C124" s="191" t="s">
        <v>185</v>
      </c>
      <c r="D124" s="99">
        <f>VLOOKUP(C92,'POINTS SCORE'!$B$10:$AI$39,32,FALSE)</f>
        <v>14</v>
      </c>
      <c r="E124" s="108">
        <f>VLOOKUP(C92,'POINTS SCORE'!$B$39:$AI$78,32,FALSE)</f>
        <v>14</v>
      </c>
      <c r="F124" s="110" t="s">
        <v>149</v>
      </c>
      <c r="G124" s="191"/>
      <c r="H124" s="108">
        <f>VLOOKUP(G92,'POINTS SCORE'!$B$10:$AI$39,32,FALSE)</f>
        <v>14</v>
      </c>
      <c r="I124" s="108">
        <f>VLOOKUP(G92,'POINTS SCORE'!$B$39:$AI$78,32,FALSE)</f>
        <v>14</v>
      </c>
      <c r="J124" s="110" t="s">
        <v>149</v>
      </c>
      <c r="K124" s="191"/>
      <c r="L124" s="108">
        <f>VLOOKUP(K92,'POINTS SCORE'!$B$10:$AI$39,32,FALSE)</f>
        <v>7</v>
      </c>
      <c r="M124" s="108">
        <f>VLOOKUP(K92,'POINTS SCORE'!$B$39:$AI$78,32,FALSE)</f>
        <v>7</v>
      </c>
      <c r="N124" s="110" t="s">
        <v>149</v>
      </c>
      <c r="O124" s="191"/>
      <c r="P124" s="99">
        <f>VLOOKUP(O92,'POINTS SCORE'!$B$10:$AI$39,32,FALSE)</f>
        <v>14</v>
      </c>
      <c r="Q124" s="99">
        <f>VLOOKUP(O92,'POINTS SCORE'!$B$39:$AI$78,32,FALSE)</f>
        <v>14</v>
      </c>
      <c r="R124" s="102" t="s">
        <v>149</v>
      </c>
      <c r="S124" s="191"/>
      <c r="T124" s="99">
        <f>VLOOKUP(S92,'POINTS SCORE'!$B$10:$AI$39,32,FALSE)</f>
        <v>7</v>
      </c>
      <c r="U124" s="99">
        <f>VLOOKUP(S92,'POINTS SCORE'!$B$39:$AI$78,32,FALSE)</f>
        <v>7</v>
      </c>
      <c r="V124" s="102" t="s">
        <v>149</v>
      </c>
      <c r="W124" s="209"/>
      <c r="X124" s="210">
        <f>VLOOKUP(W92,'POINTS SCORE'!$B$10:$AI$39,32,FALSE)</f>
        <v>14</v>
      </c>
      <c r="Y124" s="103">
        <f>VLOOKUP(W92,'POINTS SCORE'!$B$39:$AI$78,32,FALSE)</f>
        <v>14</v>
      </c>
    </row>
    <row r="125" spans="2:25">
      <c r="B125" s="102" t="s">
        <v>149</v>
      </c>
      <c r="C125" s="191" t="s">
        <v>186</v>
      </c>
      <c r="D125" s="99">
        <f>VLOOKUP(C92,'POINTS SCORE'!$B$10:$AI$39,32,FALSE)</f>
        <v>14</v>
      </c>
      <c r="E125" s="108">
        <f>VLOOKUP(C92,'POINTS SCORE'!$B$39:$AI$78,32,FALSE)</f>
        <v>14</v>
      </c>
      <c r="F125" s="110" t="s">
        <v>149</v>
      </c>
      <c r="G125" s="191"/>
      <c r="H125" s="108">
        <f>VLOOKUP(G92,'POINTS SCORE'!$B$10:$AI$39,32,FALSE)</f>
        <v>14</v>
      </c>
      <c r="I125" s="108">
        <f>VLOOKUP(G92,'POINTS SCORE'!$B$39:$AI$78,32,FALSE)</f>
        <v>14</v>
      </c>
      <c r="J125" s="110" t="s">
        <v>149</v>
      </c>
      <c r="K125" s="191"/>
      <c r="L125" s="108">
        <f>VLOOKUP(K92,'POINTS SCORE'!$B$10:$AI$39,32,FALSE)</f>
        <v>7</v>
      </c>
      <c r="M125" s="108">
        <f>VLOOKUP(K92,'POINTS SCORE'!$B$39:$AI$78,32,FALSE)</f>
        <v>7</v>
      </c>
      <c r="N125" s="110" t="s">
        <v>149</v>
      </c>
      <c r="O125" s="191"/>
      <c r="P125" s="99">
        <f>VLOOKUP(O92,'POINTS SCORE'!$B$10:$AI$39,32,FALSE)</f>
        <v>14</v>
      </c>
      <c r="Q125" s="99">
        <f>VLOOKUP(O92,'POINTS SCORE'!$B$39:$AI$78,32,FALSE)</f>
        <v>14</v>
      </c>
      <c r="R125" s="102" t="s">
        <v>149</v>
      </c>
      <c r="S125" s="191"/>
      <c r="T125" s="99">
        <f>VLOOKUP(S92,'POINTS SCORE'!$B$10:$AI$39,32,FALSE)</f>
        <v>7</v>
      </c>
      <c r="U125" s="99">
        <f>VLOOKUP(S92,'POINTS SCORE'!$B$39:$AI$78,32,FALSE)</f>
        <v>7</v>
      </c>
      <c r="V125" s="102" t="s">
        <v>149</v>
      </c>
      <c r="W125" s="209"/>
      <c r="X125" s="210">
        <f>VLOOKUP(W92,'POINTS SCORE'!$B$10:$AI$39,32,FALSE)</f>
        <v>14</v>
      </c>
      <c r="Y125" s="103">
        <f>VLOOKUP(W92,'POINTS SCORE'!$B$39:$AI$78,32,FALSE)</f>
        <v>14</v>
      </c>
    </row>
    <row r="126" spans="2:25">
      <c r="B126" s="102" t="s">
        <v>149</v>
      </c>
      <c r="C126" s="191"/>
      <c r="D126" s="99">
        <f>VLOOKUP(C92,'POINTS SCORE'!$B$10:$AI$39,32,FALSE)</f>
        <v>14</v>
      </c>
      <c r="E126" s="108">
        <f>VLOOKUP(C92,'POINTS SCORE'!$B$39:$AI$78,32,FALSE)</f>
        <v>14</v>
      </c>
      <c r="F126" s="110" t="s">
        <v>149</v>
      </c>
      <c r="G126" s="191"/>
      <c r="H126" s="108">
        <f>VLOOKUP(G92,'POINTS SCORE'!$B$10:$AI$39,32,FALSE)</f>
        <v>14</v>
      </c>
      <c r="I126" s="108">
        <f>VLOOKUP(G92,'POINTS SCORE'!$B$39:$AI$78,32,FALSE)</f>
        <v>14</v>
      </c>
      <c r="J126" s="110" t="s">
        <v>149</v>
      </c>
      <c r="K126" s="191"/>
      <c r="L126" s="108">
        <f>VLOOKUP(K92,'POINTS SCORE'!$B$10:$AI$39,32,FALSE)</f>
        <v>7</v>
      </c>
      <c r="M126" s="108">
        <f>VLOOKUP(K92,'POINTS SCORE'!$B$39:$AI$78,32,FALSE)</f>
        <v>7</v>
      </c>
      <c r="N126" s="110" t="s">
        <v>149</v>
      </c>
      <c r="O126" s="191"/>
      <c r="P126" s="99">
        <f>VLOOKUP(O92,'POINTS SCORE'!$B$10:$AI$39,32,FALSE)</f>
        <v>14</v>
      </c>
      <c r="Q126" s="99">
        <f>VLOOKUP(O92,'POINTS SCORE'!$B$39:$AI$78,32,FALSE)</f>
        <v>14</v>
      </c>
      <c r="R126" s="102" t="s">
        <v>149</v>
      </c>
      <c r="S126" s="191"/>
      <c r="T126" s="99">
        <f>VLOOKUP(S92,'POINTS SCORE'!$B$10:$AI$39,32,FALSE)</f>
        <v>7</v>
      </c>
      <c r="U126" s="99">
        <f>VLOOKUP(S92,'POINTS SCORE'!$B$39:$AI$78,32,FALSE)</f>
        <v>7</v>
      </c>
      <c r="V126" s="102" t="s">
        <v>149</v>
      </c>
      <c r="W126" s="209"/>
      <c r="X126" s="210">
        <f>VLOOKUP(W92,'POINTS SCORE'!$B$10:$AI$39,32,FALSE)</f>
        <v>14</v>
      </c>
      <c r="Y126" s="103">
        <f>VLOOKUP(W92,'POINTS SCORE'!$B$39:$AI$78,32,FALSE)</f>
        <v>14</v>
      </c>
    </row>
    <row r="127" spans="2:25">
      <c r="B127" s="102" t="s">
        <v>149</v>
      </c>
      <c r="C127" s="191"/>
      <c r="D127" s="99">
        <f>VLOOKUP(C92,'POINTS SCORE'!$B$10:$AI$39,32,FALSE)</f>
        <v>14</v>
      </c>
      <c r="E127" s="108">
        <f>VLOOKUP(C92,'POINTS SCORE'!$B$39:$AI$78,32,FALSE)</f>
        <v>14</v>
      </c>
      <c r="F127" s="110" t="s">
        <v>149</v>
      </c>
      <c r="G127" s="191"/>
      <c r="H127" s="108">
        <f>VLOOKUP(G92,'POINTS SCORE'!$B$10:$AI$39,32,FALSE)</f>
        <v>14</v>
      </c>
      <c r="I127" s="108">
        <f>VLOOKUP(G92,'POINTS SCORE'!$B$39:$AI$78,32,FALSE)</f>
        <v>14</v>
      </c>
      <c r="J127" s="110" t="s">
        <v>149</v>
      </c>
      <c r="K127" s="191"/>
      <c r="L127" s="108">
        <f>VLOOKUP(K92,'POINTS SCORE'!$B$10:$AI$39,32,FALSE)</f>
        <v>7</v>
      </c>
      <c r="M127" s="108">
        <f>VLOOKUP(K92,'POINTS SCORE'!$B$39:$AI$78,32,FALSE)</f>
        <v>7</v>
      </c>
      <c r="N127" s="110" t="s">
        <v>149</v>
      </c>
      <c r="O127" s="191"/>
      <c r="P127" s="99">
        <f>VLOOKUP(O92,'POINTS SCORE'!$B$10:$AI$39,32,FALSE)</f>
        <v>14</v>
      </c>
      <c r="Q127" s="99">
        <f>VLOOKUP(O92,'POINTS SCORE'!$B$39:$AI$78,32,FALSE)</f>
        <v>14</v>
      </c>
      <c r="R127" s="102" t="s">
        <v>149</v>
      </c>
      <c r="S127" s="191"/>
      <c r="T127" s="99">
        <f>VLOOKUP(S92,'POINTS SCORE'!$B$10:$AI$39,32,FALSE)</f>
        <v>7</v>
      </c>
      <c r="U127" s="99">
        <f>VLOOKUP(S92,'POINTS SCORE'!$B$39:$AI$78,32,FALSE)</f>
        <v>7</v>
      </c>
      <c r="V127" s="102" t="s">
        <v>149</v>
      </c>
      <c r="W127" s="209"/>
      <c r="X127" s="210">
        <f>VLOOKUP(W92,'POINTS SCORE'!$B$10:$AI$39,32,FALSE)</f>
        <v>14</v>
      </c>
      <c r="Y127" s="103">
        <f>VLOOKUP(W92,'POINTS SCORE'!$B$39:$AI$78,32,FALSE)</f>
        <v>14</v>
      </c>
    </row>
    <row r="128" spans="2:25">
      <c r="B128" s="102" t="s">
        <v>149</v>
      </c>
      <c r="C128" s="191"/>
      <c r="D128" s="99">
        <f>VLOOKUP(C92,'POINTS SCORE'!$B$10:$AI$39,32,FALSE)</f>
        <v>14</v>
      </c>
      <c r="E128" s="108">
        <f>VLOOKUP(C92,'POINTS SCORE'!$B$39:$AI$78,32,FALSE)</f>
        <v>14</v>
      </c>
      <c r="F128" s="110" t="s">
        <v>149</v>
      </c>
      <c r="G128" s="191"/>
      <c r="H128" s="108">
        <f>VLOOKUP(G92,'POINTS SCORE'!$B$10:$AI$39,32,FALSE)</f>
        <v>14</v>
      </c>
      <c r="I128" s="108">
        <f>VLOOKUP(G92,'POINTS SCORE'!$B$39:$AI$78,32,FALSE)</f>
        <v>14</v>
      </c>
      <c r="J128" s="110" t="s">
        <v>149</v>
      </c>
      <c r="K128" s="191"/>
      <c r="L128" s="108">
        <f>VLOOKUP(K92,'POINTS SCORE'!$B$10:$AI$39,32,FALSE)</f>
        <v>7</v>
      </c>
      <c r="M128" s="108">
        <f>VLOOKUP(K92,'POINTS SCORE'!$B$39:$AI$78,32,FALSE)</f>
        <v>7</v>
      </c>
      <c r="N128" s="110" t="s">
        <v>149</v>
      </c>
      <c r="O128" s="191"/>
      <c r="P128" s="99">
        <f>VLOOKUP(O92,'POINTS SCORE'!$B$10:$AI$39,32,FALSE)</f>
        <v>14</v>
      </c>
      <c r="Q128" s="99">
        <f>VLOOKUP(O92,'POINTS SCORE'!$B$39:$AI$78,32,FALSE)</f>
        <v>14</v>
      </c>
      <c r="R128" s="102" t="s">
        <v>149</v>
      </c>
      <c r="S128" s="191"/>
      <c r="T128" s="99">
        <f>VLOOKUP(S92,'POINTS SCORE'!$B$10:$AI$39,32,FALSE)</f>
        <v>7</v>
      </c>
      <c r="U128" s="99">
        <f>VLOOKUP(S92,'POINTS SCORE'!$B$39:$AI$78,32,FALSE)</f>
        <v>7</v>
      </c>
      <c r="V128" s="102" t="s">
        <v>149</v>
      </c>
      <c r="W128" s="209"/>
      <c r="X128" s="210">
        <f>VLOOKUP(W92,'POINTS SCORE'!$B$10:$AI$39,32,FALSE)</f>
        <v>14</v>
      </c>
      <c r="Y128" s="103">
        <f>VLOOKUP(W92,'POINTS SCORE'!$B$39:$AI$78,32,FALSE)</f>
        <v>14</v>
      </c>
    </row>
    <row r="129" spans="2:25">
      <c r="B129" s="102" t="s">
        <v>149</v>
      </c>
      <c r="C129" s="191"/>
      <c r="D129" s="99">
        <f>VLOOKUP(C92,'POINTS SCORE'!$B$10:$AI$39,32,FALSE)</f>
        <v>14</v>
      </c>
      <c r="E129" s="108">
        <f>VLOOKUP(C92,'POINTS SCORE'!$B$39:$AI$78,33,FALSE)</f>
        <v>14</v>
      </c>
      <c r="F129" s="110" t="s">
        <v>150</v>
      </c>
      <c r="G129" s="191"/>
      <c r="H129" s="108">
        <f>VLOOKUP(G92,'POINTS SCORE'!$B$10:$AI$39,33,FALSE)</f>
        <v>14</v>
      </c>
      <c r="I129" s="108">
        <f>VLOOKUP(G92,'POINTS SCORE'!$B$39:$AI$78,33,FALSE)</f>
        <v>14</v>
      </c>
      <c r="J129" s="110" t="s">
        <v>150</v>
      </c>
      <c r="K129" s="191"/>
      <c r="L129" s="108">
        <f>VLOOKUP(K92,'POINTS SCORE'!$B$10:$AI$39,33,FALSE)</f>
        <v>7</v>
      </c>
      <c r="M129" s="108">
        <f>VLOOKUP(K92,'POINTS SCORE'!$B$39:$AI$78,33,FALSE)</f>
        <v>7</v>
      </c>
      <c r="N129" s="110" t="s">
        <v>150</v>
      </c>
      <c r="O129" s="191"/>
      <c r="P129" s="99">
        <f>VLOOKUP(O92,'POINTS SCORE'!$B$10:$AI$39,33,FALSE)</f>
        <v>14</v>
      </c>
      <c r="Q129" s="99">
        <f>VLOOKUP(O92,'POINTS SCORE'!$B$39:$AI$78,33,FALSE)</f>
        <v>14</v>
      </c>
      <c r="R129" s="102" t="s">
        <v>150</v>
      </c>
      <c r="S129" s="191"/>
      <c r="T129" s="99">
        <f>VLOOKUP(S92,'POINTS SCORE'!$B$10:$AI$39,33,FALSE)</f>
        <v>7</v>
      </c>
      <c r="U129" s="99">
        <f>VLOOKUP(S92,'POINTS SCORE'!$B$39:$AI$78,33,FALSE)</f>
        <v>7</v>
      </c>
      <c r="V129" s="102" t="s">
        <v>150</v>
      </c>
      <c r="W129" s="209"/>
      <c r="X129" s="210">
        <f>VLOOKUP(W92,'POINTS SCORE'!$B$10:$AI$39,33,FALSE)</f>
        <v>14</v>
      </c>
      <c r="Y129" s="103">
        <f>VLOOKUP(W92,'POINTS SCORE'!$B$39:$AI$78,33,FALSE)</f>
        <v>14</v>
      </c>
    </row>
    <row r="130" spans="2:25">
      <c r="B130" s="102" t="s">
        <v>150</v>
      </c>
      <c r="C130" s="191"/>
      <c r="D130" s="99">
        <f>VLOOKUP(C92,'POINTS SCORE'!$B$10:$AI$39,33,FALSE)</f>
        <v>14</v>
      </c>
      <c r="E130" s="108">
        <f>VLOOKUP(C92,'POINTS SCORE'!$B$39:$AI$78,33,FALSE)</f>
        <v>14</v>
      </c>
      <c r="F130" s="110" t="s">
        <v>150</v>
      </c>
      <c r="G130" s="191"/>
      <c r="H130" s="108">
        <f>VLOOKUP(G92,'POINTS SCORE'!$B$10:$AI$39,33,FALSE)</f>
        <v>14</v>
      </c>
      <c r="I130" s="108">
        <f>VLOOKUP(G92,'POINTS SCORE'!$B$39:$AI$78,33,FALSE)</f>
        <v>14</v>
      </c>
      <c r="J130" s="110" t="s">
        <v>150</v>
      </c>
      <c r="K130" s="191"/>
      <c r="L130" s="108">
        <f>VLOOKUP(K92,'POINTS SCORE'!$B$10:$AI$39,33,FALSE)</f>
        <v>7</v>
      </c>
      <c r="M130" s="108">
        <f>VLOOKUP(K92,'POINTS SCORE'!$B$39:$AI$78,33,FALSE)</f>
        <v>7</v>
      </c>
      <c r="N130" s="110" t="s">
        <v>150</v>
      </c>
      <c r="O130" s="191"/>
      <c r="P130" s="99">
        <f>VLOOKUP(O92,'POINTS SCORE'!$B$10:$AI$39,33,FALSE)</f>
        <v>14</v>
      </c>
      <c r="Q130" s="99">
        <f>VLOOKUP(O92,'POINTS SCORE'!$B$39:$AI$78,33,FALSE)</f>
        <v>14</v>
      </c>
      <c r="R130" s="102" t="s">
        <v>150</v>
      </c>
      <c r="S130" s="191"/>
      <c r="T130" s="99">
        <f>VLOOKUP(S92,'POINTS SCORE'!$B$10:$AI$39,33,FALSE)</f>
        <v>7</v>
      </c>
      <c r="U130" s="99">
        <f>VLOOKUP(S92,'POINTS SCORE'!$B$39:$AI$78,33,FALSE)</f>
        <v>7</v>
      </c>
      <c r="V130" s="102" t="s">
        <v>150</v>
      </c>
      <c r="W130" s="209"/>
      <c r="X130" s="210">
        <f>VLOOKUP(W92,'POINTS SCORE'!$B$10:$AI$39,33,FALSE)</f>
        <v>14</v>
      </c>
      <c r="Y130" s="103">
        <f>VLOOKUP(W92,'POINTS SCORE'!$B$39:$AI$78,33,FALSE)</f>
        <v>14</v>
      </c>
    </row>
    <row r="131" spans="2:25">
      <c r="B131" s="102" t="s">
        <v>150</v>
      </c>
      <c r="C131" s="191"/>
      <c r="D131" s="99">
        <f>VLOOKUP(C92,'POINTS SCORE'!$B$10:$AI$39,33,FALSE)</f>
        <v>14</v>
      </c>
      <c r="E131" s="108">
        <f>VLOOKUP(C92,'POINTS SCORE'!$B$39:$AI$78,33,FALSE)</f>
        <v>14</v>
      </c>
      <c r="F131" s="110" t="s">
        <v>150</v>
      </c>
      <c r="G131" s="191"/>
      <c r="H131" s="108">
        <f>VLOOKUP(G92,'POINTS SCORE'!$B$10:$AI$39,33,FALSE)</f>
        <v>14</v>
      </c>
      <c r="I131" s="108">
        <f>VLOOKUP(G92,'POINTS SCORE'!$B$39:$AI$78,33,FALSE)</f>
        <v>14</v>
      </c>
      <c r="J131" s="110" t="s">
        <v>150</v>
      </c>
      <c r="K131" s="191"/>
      <c r="L131" s="108">
        <f>VLOOKUP(K92,'POINTS SCORE'!$B$10:$AI$39,33,FALSE)</f>
        <v>7</v>
      </c>
      <c r="M131" s="108">
        <f>VLOOKUP(K92,'POINTS SCORE'!$B$39:$AI$78,33,FALSE)</f>
        <v>7</v>
      </c>
      <c r="N131" s="110" t="s">
        <v>150</v>
      </c>
      <c r="O131" s="191"/>
      <c r="P131" s="99">
        <f>VLOOKUP(O92,'POINTS SCORE'!$B$10:$AI$39,33,FALSE)</f>
        <v>14</v>
      </c>
      <c r="Q131" s="99">
        <f>VLOOKUP(O92,'POINTS SCORE'!$B$39:$AI$78,33,FALSE)</f>
        <v>14</v>
      </c>
      <c r="R131" s="102" t="s">
        <v>150</v>
      </c>
      <c r="S131" s="191"/>
      <c r="T131" s="99">
        <f>VLOOKUP(S92,'POINTS SCORE'!$B$10:$AI$39,33,FALSE)</f>
        <v>7</v>
      </c>
      <c r="U131" s="99">
        <f>VLOOKUP(S92,'POINTS SCORE'!$B$39:$AI$78,33,FALSE)</f>
        <v>7</v>
      </c>
      <c r="V131" s="102" t="s">
        <v>150</v>
      </c>
      <c r="W131" s="209"/>
      <c r="X131" s="210">
        <f>VLOOKUP(W92,'POINTS SCORE'!$B$10:$AI$39,33,FALSE)</f>
        <v>14</v>
      </c>
      <c r="Y131" s="103">
        <f>VLOOKUP(W92,'POINTS SCORE'!$B$39:$AI$78,33,FALSE)</f>
        <v>14</v>
      </c>
    </row>
    <row r="132" spans="2:25">
      <c r="B132" s="102" t="s">
        <v>151</v>
      </c>
      <c r="C132" s="191"/>
      <c r="D132" s="99">
        <f>VLOOKUP(C92,'POINTS SCORE'!$B$10:$AI$39,34,FALSE)</f>
        <v>0</v>
      </c>
      <c r="E132" s="108">
        <f>VLOOKUP(C92,'POINTS SCORE'!$B$39:$AI$78,34,FALSE)</f>
        <v>0</v>
      </c>
      <c r="F132" s="110" t="s">
        <v>151</v>
      </c>
      <c r="G132" s="191"/>
      <c r="H132" s="108">
        <f>VLOOKUP(G92,'POINTS SCORE'!$B$10:$AI$39,34,FALSE)</f>
        <v>0</v>
      </c>
      <c r="I132" s="108">
        <f>VLOOKUP(G92,'POINTS SCORE'!$B$39:$AI$78,34,FALSE)</f>
        <v>0</v>
      </c>
      <c r="J132" s="110" t="s">
        <v>151</v>
      </c>
      <c r="K132" s="191"/>
      <c r="L132" s="108">
        <f>VLOOKUP(K92,'POINTS SCORE'!$B$10:$AI$39,34,FALSE)</f>
        <v>0</v>
      </c>
      <c r="M132" s="108">
        <f>VLOOKUP(K92,'POINTS SCORE'!$B$39:$AI$78,34,FALSE)</f>
        <v>0</v>
      </c>
      <c r="N132" s="110" t="s">
        <v>151</v>
      </c>
      <c r="O132" s="191"/>
      <c r="P132" s="99">
        <f>VLOOKUP(O92,'POINTS SCORE'!$B$10:$AI$39,34,FALSE)</f>
        <v>0</v>
      </c>
      <c r="Q132" s="99">
        <f>VLOOKUP(O92,'POINTS SCORE'!$B$39:$AI$78,34,FALSE)</f>
        <v>0</v>
      </c>
      <c r="R132" s="102" t="s">
        <v>151</v>
      </c>
      <c r="S132" s="191"/>
      <c r="T132" s="99">
        <f>VLOOKUP(S92,'POINTS SCORE'!$B$10:$AI$39,34,FALSE)</f>
        <v>0</v>
      </c>
      <c r="U132" s="99">
        <f>VLOOKUP(S92,'POINTS SCORE'!$B$39:$AI$78,34,FALSE)</f>
        <v>0</v>
      </c>
      <c r="V132" s="102" t="s">
        <v>151</v>
      </c>
      <c r="W132" s="209"/>
      <c r="X132" s="210">
        <f>VLOOKUP(W92,'POINTS SCORE'!$B$10:$AI$39,34,FALSE)</f>
        <v>0</v>
      </c>
      <c r="Y132" s="103">
        <f>VLOOKUP(W92,'POINTS SCORE'!$B$39:$AI$78,34,FALSE)</f>
        <v>0</v>
      </c>
    </row>
    <row r="133" spans="2:25">
      <c r="B133" s="102" t="s">
        <v>151</v>
      </c>
      <c r="C133" s="191"/>
      <c r="D133" s="99">
        <f>VLOOKUP(C92,'POINTS SCORE'!$B$10:$AI$39,34,FALSE)</f>
        <v>0</v>
      </c>
      <c r="E133" s="108">
        <f>VLOOKUP(C92,'POINTS SCORE'!$B$39:$AI$78,34,FALSE)</f>
        <v>0</v>
      </c>
      <c r="F133" s="110" t="s">
        <v>151</v>
      </c>
      <c r="G133" s="191"/>
      <c r="H133" s="108">
        <f>VLOOKUP(G92,'POINTS SCORE'!$B$10:$AI$39,34,FALSE)</f>
        <v>0</v>
      </c>
      <c r="I133" s="108">
        <f>VLOOKUP(G92,'POINTS SCORE'!$B$39:$AI$78,34,FALSE)</f>
        <v>0</v>
      </c>
      <c r="J133" s="110" t="s">
        <v>151</v>
      </c>
      <c r="K133" s="191"/>
      <c r="L133" s="108">
        <f>VLOOKUP(K92,'POINTS SCORE'!$B$10:$AI$39,34,FALSE)</f>
        <v>0</v>
      </c>
      <c r="M133" s="108">
        <f>VLOOKUP(K92,'POINTS SCORE'!$B$39:$AI$78,34,FALSE)</f>
        <v>0</v>
      </c>
      <c r="N133" s="110" t="s">
        <v>151</v>
      </c>
      <c r="O133" s="191"/>
      <c r="P133" s="99">
        <f>VLOOKUP(O92,'POINTS SCORE'!$B$10:$AI$39,34,FALSE)</f>
        <v>0</v>
      </c>
      <c r="Q133" s="99">
        <f>VLOOKUP(O92,'POINTS SCORE'!$B$39:$AI$78,34,FALSE)</f>
        <v>0</v>
      </c>
      <c r="R133" s="102" t="s">
        <v>151</v>
      </c>
      <c r="S133" s="191"/>
      <c r="T133" s="99">
        <f>VLOOKUP(S92,'POINTS SCORE'!$B$10:$AI$39,34,FALSE)</f>
        <v>0</v>
      </c>
      <c r="U133" s="99">
        <f>VLOOKUP(S92,'POINTS SCORE'!$B$39:$AI$78,34,FALSE)</f>
        <v>0</v>
      </c>
      <c r="V133" s="102" t="s">
        <v>151</v>
      </c>
      <c r="W133" s="209"/>
      <c r="X133" s="210">
        <f>VLOOKUP(W92,'POINTS SCORE'!$B$10:$AI$39,34,FALSE)</f>
        <v>0</v>
      </c>
      <c r="Y133" s="103">
        <f>VLOOKUP(W92,'POINTS SCORE'!$B$39:$AI$78,34,FALSE)</f>
        <v>0</v>
      </c>
    </row>
    <row r="134" spans="2:25">
      <c r="B134" s="102" t="s">
        <v>151</v>
      </c>
      <c r="C134" s="191"/>
      <c r="D134" s="99">
        <f>VLOOKUP(C92,'POINTS SCORE'!$B$10:$AI$39,34,FALSE)</f>
        <v>0</v>
      </c>
      <c r="E134" s="108">
        <f>VLOOKUP(C92,'POINTS SCORE'!$B$39:$AI$78,34,FALSE)</f>
        <v>0</v>
      </c>
      <c r="F134" s="110" t="s">
        <v>151</v>
      </c>
      <c r="G134" s="191"/>
      <c r="H134" s="108">
        <f>VLOOKUP(G92,'POINTS SCORE'!$B$10:$AI$39,34,FALSE)</f>
        <v>0</v>
      </c>
      <c r="I134" s="108">
        <f>VLOOKUP(G92,'POINTS SCORE'!$B$39:$AI$78,34,FALSE)</f>
        <v>0</v>
      </c>
      <c r="J134" s="110" t="s">
        <v>151</v>
      </c>
      <c r="K134" s="191"/>
      <c r="L134" s="108">
        <f>VLOOKUP(K92,'POINTS SCORE'!$B$10:$AI$39,34,FALSE)</f>
        <v>0</v>
      </c>
      <c r="M134" s="108">
        <f>VLOOKUP(K92,'POINTS SCORE'!$B$39:$AI$78,34,FALSE)</f>
        <v>0</v>
      </c>
      <c r="N134" s="110" t="s">
        <v>151</v>
      </c>
      <c r="O134" s="191"/>
      <c r="P134" s="99">
        <f>VLOOKUP(O92,'POINTS SCORE'!$B$10:$AI$39,34,FALSE)</f>
        <v>0</v>
      </c>
      <c r="Q134" s="99">
        <f>VLOOKUP(O92,'POINTS SCORE'!$B$39:$AI$78,34,FALSE)</f>
        <v>0</v>
      </c>
      <c r="R134" s="102" t="s">
        <v>151</v>
      </c>
      <c r="S134" s="191"/>
      <c r="T134" s="99">
        <f>VLOOKUP(S92,'POINTS SCORE'!$B$10:$AI$39,34,FALSE)</f>
        <v>0</v>
      </c>
      <c r="U134" s="99">
        <f>VLOOKUP(S92,'POINTS SCORE'!$B$39:$AI$78,34,FALSE)</f>
        <v>0</v>
      </c>
      <c r="V134" s="102" t="s">
        <v>151</v>
      </c>
      <c r="W134" s="209"/>
      <c r="X134" s="210">
        <f>VLOOKUP(W92,'POINTS SCORE'!$B$10:$AI$39,34,FALSE)</f>
        <v>0</v>
      </c>
      <c r="Y134" s="103">
        <f>VLOOKUP(W92,'POINTS SCORE'!$B$39:$AI$78,34,FALSE)</f>
        <v>0</v>
      </c>
    </row>
    <row r="135" spans="2:25">
      <c r="B135" s="102"/>
      <c r="F135" s="110"/>
      <c r="I135" s="109"/>
      <c r="J135" s="110"/>
      <c r="M135" s="109"/>
      <c r="N135" s="110"/>
      <c r="Q135" s="103"/>
      <c r="R135" s="102"/>
      <c r="U135" s="103"/>
      <c r="V135" s="102"/>
      <c r="W135" s="210"/>
      <c r="X135" s="210"/>
      <c r="Y135" s="103"/>
    </row>
    <row r="136" spans="2:25" ht="13.5" thickBot="1">
      <c r="B136" s="145"/>
      <c r="C136" s="146"/>
      <c r="D136" s="146"/>
      <c r="E136" s="162"/>
      <c r="F136" s="165"/>
      <c r="G136" s="162"/>
      <c r="H136" s="162"/>
      <c r="I136" s="161"/>
      <c r="J136" s="165"/>
      <c r="K136" s="162"/>
      <c r="L136" s="162"/>
      <c r="M136" s="161"/>
      <c r="N136" s="165"/>
      <c r="O136" s="162"/>
      <c r="P136" s="146"/>
      <c r="Q136" s="150"/>
      <c r="R136" s="145"/>
      <c r="S136" s="146"/>
      <c r="T136" s="146"/>
      <c r="U136" s="150"/>
      <c r="V136" s="145"/>
      <c r="W136" s="146"/>
      <c r="X136" s="146"/>
      <c r="Y136" s="150"/>
    </row>
  </sheetData>
  <autoFilter ref="A5:K84"/>
  <mergeCells count="8">
    <mergeCell ref="V89:Y89"/>
    <mergeCell ref="F2:G2"/>
    <mergeCell ref="B89:E89"/>
    <mergeCell ref="F89:I89"/>
    <mergeCell ref="J89:M89"/>
    <mergeCell ref="N89:Q89"/>
    <mergeCell ref="R89:U89"/>
    <mergeCell ref="B2:C2"/>
  </mergeCells>
  <phoneticPr fontId="0" type="noConversion"/>
  <pageMargins left="0.39370078740157483" right="0.35433070866141736" top="0.98425196850393704" bottom="0.98425196850393704" header="0.51181102362204722" footer="0.51181102362204722"/>
  <pageSetup paperSize="9" scale="57" orientation="landscape" horizontalDpi="4294967294"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36" id="{F0D56DCD-C644-4E93-AFB4-44CF5A5C44B4}">
            <xm:f>VLOOKUP(C93,'Club Member Export'!$D:$D,1,FALSE)=C93</xm:f>
            <x14:dxf>
              <fill>
                <patternFill>
                  <bgColor rgb="FFFFFF00"/>
                </patternFill>
              </fill>
            </x14:dxf>
          </x14:cfRule>
          <xm:sqref>C93:C134 G93:G134 K93:K134 O93:O134 S93:S134 W93:W134</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tabColor theme="5" tint="-0.249977111117893"/>
  </sheetPr>
  <dimension ref="A1:Y136"/>
  <sheetViews>
    <sheetView workbookViewId="0">
      <selection activeCell="A6" sqref="A6"/>
    </sheetView>
  </sheetViews>
  <sheetFormatPr defaultColWidth="8.85546875" defaultRowHeight="12.75"/>
  <cols>
    <col min="1" max="1" width="19.5703125" style="218" bestFit="1" customWidth="1"/>
    <col min="2" max="2" width="15.5703125" style="99" customWidth="1"/>
    <col min="3" max="3" width="23.140625" style="99" customWidth="1"/>
    <col min="4" max="4" width="19.42578125" style="99" bestFit="1" customWidth="1"/>
    <col min="5" max="5" width="24.7109375" style="108" bestFit="1" customWidth="1"/>
    <col min="6" max="13" width="19.140625" style="108" customWidth="1"/>
    <col min="14" max="14" width="14.5703125" style="108" customWidth="1"/>
    <col min="15" max="15" width="18" style="108" bestFit="1" customWidth="1"/>
    <col min="16" max="16" width="12.5703125" style="99" customWidth="1"/>
    <col min="17" max="17" width="18.85546875" style="99" bestFit="1" customWidth="1"/>
    <col min="18" max="18" width="12.5703125" style="99" customWidth="1"/>
    <col min="19" max="19" width="18" style="99" bestFit="1" customWidth="1"/>
    <col min="20" max="20" width="12.5703125" style="99" customWidth="1"/>
    <col min="21" max="21" width="18.85546875" style="99" bestFit="1" customWidth="1"/>
    <col min="22" max="22" width="12.5703125" style="99" customWidth="1"/>
    <col min="23" max="23" width="15" style="99" bestFit="1" customWidth="1"/>
    <col min="24" max="24" width="12.5703125" style="99" customWidth="1"/>
    <col min="25" max="25" width="18.85546875" style="99" bestFit="1" customWidth="1"/>
    <col min="26" max="37" width="12.5703125" style="99" customWidth="1"/>
    <col min="38" max="16384" width="8.85546875" style="99"/>
  </cols>
  <sheetData>
    <row r="1" spans="1:15" ht="15" customHeight="1"/>
    <row r="2" spans="1:15" ht="19.5">
      <c r="A2" s="223" t="s">
        <v>6</v>
      </c>
      <c r="B2" s="243" t="s">
        <v>70</v>
      </c>
      <c r="C2" s="243"/>
      <c r="E2" s="174"/>
      <c r="F2" s="249"/>
      <c r="G2" s="249"/>
      <c r="H2" s="249"/>
      <c r="I2" s="249"/>
      <c r="J2" s="249"/>
      <c r="K2" s="175"/>
    </row>
    <row r="3" spans="1:15" ht="15" customHeight="1"/>
    <row r="4" spans="1:15" ht="15" customHeight="1">
      <c r="B4" s="10"/>
      <c r="D4" s="138"/>
      <c r="I4" s="176"/>
    </row>
    <row r="5" spans="1:15" s="104" customFormat="1" ht="15" customHeight="1">
      <c r="A5" s="177" t="s">
        <v>1252</v>
      </c>
      <c r="B5" s="177" t="s">
        <v>9</v>
      </c>
      <c r="C5" s="70" t="s">
        <v>8</v>
      </c>
      <c r="D5" s="70" t="s">
        <v>5</v>
      </c>
      <c r="E5" s="107" t="s">
        <v>10</v>
      </c>
      <c r="F5" s="151" t="s">
        <v>152</v>
      </c>
      <c r="G5" s="152" t="s">
        <v>153</v>
      </c>
      <c r="H5" s="167" t="s">
        <v>51</v>
      </c>
      <c r="I5" s="159" t="s">
        <v>154</v>
      </c>
      <c r="J5" s="155" t="s">
        <v>155</v>
      </c>
      <c r="K5" s="156" t="s">
        <v>156</v>
      </c>
    </row>
    <row r="6" spans="1:15" ht="15" customHeight="1">
      <c r="A6" s="141" t="s">
        <v>1174</v>
      </c>
      <c r="B6" s="135" t="s">
        <v>249</v>
      </c>
      <c r="C6" s="163" t="s">
        <v>85</v>
      </c>
      <c r="D6" s="166">
        <f t="shared" ref="D6:D30" si="0">SUM(F6:K6)</f>
        <v>169</v>
      </c>
      <c r="E6" s="157">
        <f t="shared" ref="E6:E30" si="1">SUM(F6:K6)-MIN(F6:K6)</f>
        <v>169</v>
      </c>
      <c r="F6" s="118">
        <f t="shared" ref="F6:F30" si="2">IFERROR(VLOOKUP(C6,$C$93:$D$134,2,FALSE),0)</f>
        <v>32</v>
      </c>
      <c r="G6" s="118">
        <f t="shared" ref="G6:G30" si="3">IFERROR(VLOOKUP(C6,$G$93:$H$134,2,FALSE),0)</f>
        <v>32</v>
      </c>
      <c r="H6" s="118">
        <f t="shared" ref="H6:H30" si="4">IFERROR(VLOOKUP(C6,$K$93:$L$134,2,FALSE),0)</f>
        <v>34</v>
      </c>
      <c r="I6" s="118">
        <f t="shared" ref="I6:I30" si="5">IFERROR(VLOOKUP(C6,$O$93:$P$134,2,FALSE),0)</f>
        <v>38</v>
      </c>
      <c r="J6" s="118">
        <f t="shared" ref="J6:J30" si="6">IFERROR(VLOOKUP(C6,$S$93:$T$134,2,FALSE),0)</f>
        <v>33</v>
      </c>
      <c r="K6" s="213">
        <f t="shared" ref="K6:K30" si="7">IFERROR(VLOOKUP(C6,$W$93:$X$134,2,FALSE),0)</f>
        <v>0</v>
      </c>
      <c r="L6" s="99"/>
      <c r="M6" s="99"/>
      <c r="N6" s="99"/>
      <c r="O6" s="99"/>
    </row>
    <row r="7" spans="1:15" ht="15" customHeight="1">
      <c r="A7" s="141" t="s">
        <v>1175</v>
      </c>
      <c r="B7" s="135" t="s">
        <v>249</v>
      </c>
      <c r="C7" s="163" t="s">
        <v>78</v>
      </c>
      <c r="D7" s="166">
        <f t="shared" si="0"/>
        <v>148</v>
      </c>
      <c r="E7" s="157">
        <f t="shared" si="1"/>
        <v>148</v>
      </c>
      <c r="F7" s="118">
        <f t="shared" si="2"/>
        <v>27</v>
      </c>
      <c r="G7" s="118">
        <f t="shared" si="3"/>
        <v>26</v>
      </c>
      <c r="H7" s="118">
        <f t="shared" si="4"/>
        <v>24</v>
      </c>
      <c r="I7" s="118">
        <f t="shared" si="5"/>
        <v>33</v>
      </c>
      <c r="J7" s="118">
        <f t="shared" si="6"/>
        <v>38</v>
      </c>
      <c r="K7" s="213">
        <f t="shared" si="7"/>
        <v>0</v>
      </c>
      <c r="L7" s="99"/>
      <c r="M7" s="99"/>
      <c r="N7" s="99"/>
      <c r="O7" s="99"/>
    </row>
    <row r="8" spans="1:15" ht="15" customHeight="1">
      <c r="A8" s="141" t="s">
        <v>1176</v>
      </c>
      <c r="B8" s="135" t="s">
        <v>47</v>
      </c>
      <c r="C8" s="163" t="s">
        <v>110</v>
      </c>
      <c r="D8" s="166">
        <f t="shared" si="0"/>
        <v>125</v>
      </c>
      <c r="E8" s="157">
        <f t="shared" si="1"/>
        <v>125</v>
      </c>
      <c r="F8" s="118">
        <f t="shared" si="2"/>
        <v>36</v>
      </c>
      <c r="G8" s="118">
        <f t="shared" si="3"/>
        <v>37</v>
      </c>
      <c r="H8" s="118">
        <f t="shared" si="4"/>
        <v>38</v>
      </c>
      <c r="I8" s="118">
        <f t="shared" si="5"/>
        <v>14</v>
      </c>
      <c r="J8" s="118">
        <f t="shared" si="6"/>
        <v>0</v>
      </c>
      <c r="K8" s="213">
        <f t="shared" si="7"/>
        <v>0</v>
      </c>
      <c r="L8" s="99"/>
      <c r="M8" s="99"/>
      <c r="N8" s="99"/>
      <c r="O8" s="99"/>
    </row>
    <row r="9" spans="1:15" ht="15" customHeight="1">
      <c r="A9" s="141" t="s">
        <v>1177</v>
      </c>
      <c r="B9" s="135" t="s">
        <v>47</v>
      </c>
      <c r="C9" s="163" t="s">
        <v>76</v>
      </c>
      <c r="D9" s="166">
        <f t="shared" si="0"/>
        <v>128</v>
      </c>
      <c r="E9" s="157">
        <f t="shared" si="1"/>
        <v>111</v>
      </c>
      <c r="F9" s="118">
        <f t="shared" si="2"/>
        <v>17</v>
      </c>
      <c r="G9" s="118">
        <f t="shared" si="3"/>
        <v>19</v>
      </c>
      <c r="H9" s="118">
        <f t="shared" si="4"/>
        <v>19</v>
      </c>
      <c r="I9" s="118">
        <f t="shared" si="5"/>
        <v>27</v>
      </c>
      <c r="J9" s="118">
        <f t="shared" si="6"/>
        <v>18</v>
      </c>
      <c r="K9" s="213">
        <f t="shared" si="7"/>
        <v>28</v>
      </c>
      <c r="L9" s="99"/>
      <c r="M9" s="99"/>
      <c r="N9" s="99"/>
      <c r="O9" s="99"/>
    </row>
    <row r="10" spans="1:15" ht="15" customHeight="1">
      <c r="A10" s="141" t="s">
        <v>1178</v>
      </c>
      <c r="B10" s="135" t="s">
        <v>249</v>
      </c>
      <c r="C10" s="163" t="s">
        <v>86</v>
      </c>
      <c r="D10" s="166">
        <f t="shared" si="0"/>
        <v>110</v>
      </c>
      <c r="E10" s="157">
        <f t="shared" si="1"/>
        <v>110</v>
      </c>
      <c r="F10" s="118">
        <f t="shared" si="2"/>
        <v>24</v>
      </c>
      <c r="G10" s="118">
        <f t="shared" si="3"/>
        <v>22</v>
      </c>
      <c r="H10" s="118">
        <f t="shared" si="4"/>
        <v>21</v>
      </c>
      <c r="I10" s="118">
        <f t="shared" si="5"/>
        <v>23</v>
      </c>
      <c r="J10" s="118">
        <f t="shared" si="6"/>
        <v>20</v>
      </c>
      <c r="K10" s="213">
        <f t="shared" si="7"/>
        <v>0</v>
      </c>
      <c r="L10" s="99"/>
      <c r="M10" s="99"/>
      <c r="N10" s="99"/>
      <c r="O10" s="99"/>
    </row>
    <row r="11" spans="1:15" ht="15" customHeight="1">
      <c r="A11" s="141" t="s">
        <v>1179</v>
      </c>
      <c r="B11" s="135" t="s">
        <v>47</v>
      </c>
      <c r="C11" s="163" t="s">
        <v>136</v>
      </c>
      <c r="D11" s="166">
        <f t="shared" si="0"/>
        <v>96</v>
      </c>
      <c r="E11" s="157">
        <f t="shared" si="1"/>
        <v>96</v>
      </c>
      <c r="F11" s="118">
        <f t="shared" si="2"/>
        <v>16</v>
      </c>
      <c r="G11" s="118">
        <f t="shared" si="3"/>
        <v>17</v>
      </c>
      <c r="H11" s="118">
        <f t="shared" si="4"/>
        <v>18</v>
      </c>
      <c r="I11" s="118">
        <f t="shared" si="5"/>
        <v>18</v>
      </c>
      <c r="J11" s="118">
        <f t="shared" si="6"/>
        <v>27</v>
      </c>
      <c r="K11" s="213">
        <f t="shared" si="7"/>
        <v>0</v>
      </c>
      <c r="L11" s="99"/>
      <c r="M11" s="99"/>
      <c r="N11" s="99"/>
      <c r="O11" s="99"/>
    </row>
    <row r="12" spans="1:15" ht="15" customHeight="1">
      <c r="A12" s="141" t="s">
        <v>1180</v>
      </c>
      <c r="B12" s="135" t="s">
        <v>249</v>
      </c>
      <c r="C12" s="163" t="s">
        <v>80</v>
      </c>
      <c r="D12" s="166">
        <f t="shared" si="0"/>
        <v>77</v>
      </c>
      <c r="E12" s="157">
        <f t="shared" si="1"/>
        <v>77</v>
      </c>
      <c r="F12" s="118">
        <f t="shared" si="2"/>
        <v>16</v>
      </c>
      <c r="G12" s="118">
        <f t="shared" si="3"/>
        <v>14</v>
      </c>
      <c r="H12" s="118">
        <f t="shared" si="4"/>
        <v>16</v>
      </c>
      <c r="I12" s="118">
        <f t="shared" si="5"/>
        <v>14</v>
      </c>
      <c r="J12" s="118">
        <f t="shared" si="6"/>
        <v>17</v>
      </c>
      <c r="K12" s="213">
        <f t="shared" si="7"/>
        <v>0</v>
      </c>
      <c r="L12" s="99"/>
      <c r="M12" s="99"/>
      <c r="N12" s="99"/>
      <c r="O12" s="99"/>
    </row>
    <row r="13" spans="1:15" ht="15" customHeight="1">
      <c r="A13" s="141" t="s">
        <v>1181</v>
      </c>
      <c r="B13" s="135" t="s">
        <v>47</v>
      </c>
      <c r="C13" s="163" t="s">
        <v>98</v>
      </c>
      <c r="D13" s="166">
        <f t="shared" si="0"/>
        <v>49</v>
      </c>
      <c r="E13" s="157">
        <f t="shared" si="1"/>
        <v>49</v>
      </c>
      <c r="F13" s="118">
        <f t="shared" si="2"/>
        <v>21</v>
      </c>
      <c r="G13" s="118">
        <f t="shared" si="3"/>
        <v>0</v>
      </c>
      <c r="H13" s="118">
        <f t="shared" si="4"/>
        <v>28</v>
      </c>
      <c r="I13" s="118">
        <f t="shared" si="5"/>
        <v>0</v>
      </c>
      <c r="J13" s="118">
        <f t="shared" si="6"/>
        <v>0</v>
      </c>
      <c r="K13" s="213">
        <f t="shared" si="7"/>
        <v>0</v>
      </c>
      <c r="L13" s="99"/>
      <c r="M13" s="99"/>
      <c r="N13" s="99"/>
      <c r="O13" s="99"/>
    </row>
    <row r="14" spans="1:15" ht="15" customHeight="1">
      <c r="A14" s="141" t="s">
        <v>1182</v>
      </c>
      <c r="B14" s="135" t="s">
        <v>47</v>
      </c>
      <c r="C14" s="163" t="s">
        <v>88</v>
      </c>
      <c r="D14" s="166">
        <f t="shared" si="0"/>
        <v>39</v>
      </c>
      <c r="E14" s="157">
        <f t="shared" si="1"/>
        <v>39</v>
      </c>
      <c r="F14" s="118">
        <f t="shared" si="2"/>
        <v>39</v>
      </c>
      <c r="G14" s="118">
        <f t="shared" si="3"/>
        <v>0</v>
      </c>
      <c r="H14" s="118">
        <f t="shared" si="4"/>
        <v>0</v>
      </c>
      <c r="I14" s="118">
        <f t="shared" si="5"/>
        <v>0</v>
      </c>
      <c r="J14" s="118">
        <f t="shared" si="6"/>
        <v>0</v>
      </c>
      <c r="K14" s="213">
        <f t="shared" si="7"/>
        <v>0</v>
      </c>
      <c r="L14" s="99"/>
      <c r="M14" s="99"/>
      <c r="N14" s="99"/>
      <c r="O14" s="99"/>
    </row>
    <row r="15" spans="1:15" ht="15" customHeight="1">
      <c r="A15" s="141" t="s">
        <v>1183</v>
      </c>
      <c r="B15" s="135" t="s">
        <v>47</v>
      </c>
      <c r="C15" s="94" t="s">
        <v>1143</v>
      </c>
      <c r="D15" s="166">
        <f t="shared" si="0"/>
        <v>36</v>
      </c>
      <c r="E15" s="157">
        <f t="shared" si="1"/>
        <v>36</v>
      </c>
      <c r="F15" s="118">
        <f t="shared" si="2"/>
        <v>0</v>
      </c>
      <c r="G15" s="118">
        <f t="shared" si="3"/>
        <v>0</v>
      </c>
      <c r="H15" s="118">
        <f t="shared" si="4"/>
        <v>0</v>
      </c>
      <c r="I15" s="118">
        <f t="shared" si="5"/>
        <v>0</v>
      </c>
      <c r="J15" s="118">
        <f t="shared" si="6"/>
        <v>0</v>
      </c>
      <c r="K15" s="213">
        <f t="shared" si="7"/>
        <v>36</v>
      </c>
      <c r="L15" s="99"/>
      <c r="M15" s="99"/>
      <c r="N15" s="99"/>
      <c r="O15" s="99"/>
    </row>
    <row r="16" spans="1:15" ht="15" customHeight="1">
      <c r="A16" s="141" t="s">
        <v>1184</v>
      </c>
      <c r="B16" s="135" t="s">
        <v>47</v>
      </c>
      <c r="C16" s="163" t="s">
        <v>83</v>
      </c>
      <c r="D16" s="166">
        <f t="shared" si="0"/>
        <v>23</v>
      </c>
      <c r="E16" s="157">
        <f t="shared" si="1"/>
        <v>23</v>
      </c>
      <c r="F16" s="118">
        <f t="shared" si="2"/>
        <v>0</v>
      </c>
      <c r="G16" s="118">
        <f t="shared" si="3"/>
        <v>0</v>
      </c>
      <c r="H16" s="118">
        <f t="shared" si="4"/>
        <v>0</v>
      </c>
      <c r="I16" s="118">
        <f t="shared" si="5"/>
        <v>0</v>
      </c>
      <c r="J16" s="118">
        <f t="shared" si="6"/>
        <v>23</v>
      </c>
      <c r="K16" s="213">
        <f t="shared" si="7"/>
        <v>0</v>
      </c>
      <c r="L16" s="99"/>
      <c r="M16" s="99"/>
      <c r="N16" s="99"/>
      <c r="O16" s="99"/>
    </row>
    <row r="17" spans="1:15" ht="15" customHeight="1">
      <c r="A17" s="141" t="s">
        <v>1185</v>
      </c>
      <c r="B17" s="135" t="s">
        <v>47</v>
      </c>
      <c r="C17" s="163" t="s">
        <v>103</v>
      </c>
      <c r="D17" s="166">
        <f t="shared" si="0"/>
        <v>20</v>
      </c>
      <c r="E17" s="157">
        <f t="shared" si="1"/>
        <v>20</v>
      </c>
      <c r="F17" s="118">
        <f t="shared" si="2"/>
        <v>20</v>
      </c>
      <c r="G17" s="118">
        <f t="shared" si="3"/>
        <v>0</v>
      </c>
      <c r="H17" s="118">
        <f t="shared" si="4"/>
        <v>0</v>
      </c>
      <c r="I17" s="118">
        <f t="shared" si="5"/>
        <v>0</v>
      </c>
      <c r="J17" s="118">
        <f t="shared" si="6"/>
        <v>0</v>
      </c>
      <c r="K17" s="213">
        <f t="shared" si="7"/>
        <v>0</v>
      </c>
      <c r="L17" s="99"/>
      <c r="M17" s="99"/>
      <c r="N17" s="99"/>
      <c r="O17" s="99"/>
    </row>
    <row r="18" spans="1:15" ht="15" customHeight="1">
      <c r="A18" s="141" t="s">
        <v>1186</v>
      </c>
      <c r="B18" s="136" t="s">
        <v>47</v>
      </c>
      <c r="C18" s="163" t="s">
        <v>135</v>
      </c>
      <c r="D18" s="166">
        <f t="shared" si="0"/>
        <v>19</v>
      </c>
      <c r="E18" s="157">
        <f t="shared" si="1"/>
        <v>19</v>
      </c>
      <c r="F18" s="118">
        <f t="shared" si="2"/>
        <v>19</v>
      </c>
      <c r="G18" s="118">
        <f t="shared" si="3"/>
        <v>0</v>
      </c>
      <c r="H18" s="118">
        <f t="shared" si="4"/>
        <v>0</v>
      </c>
      <c r="I18" s="118">
        <f t="shared" si="5"/>
        <v>0</v>
      </c>
      <c r="J18" s="118">
        <f t="shared" si="6"/>
        <v>0</v>
      </c>
      <c r="K18" s="213">
        <f t="shared" si="7"/>
        <v>0</v>
      </c>
      <c r="L18" s="99"/>
      <c r="M18" s="99"/>
      <c r="N18" s="99"/>
      <c r="O18" s="99"/>
    </row>
    <row r="19" spans="1:15" ht="15" customHeight="1">
      <c r="A19" s="141" t="s">
        <v>1187</v>
      </c>
      <c r="B19" s="136" t="s">
        <v>249</v>
      </c>
      <c r="C19" s="94" t="s">
        <v>102</v>
      </c>
      <c r="D19" s="166">
        <f t="shared" si="0"/>
        <v>17</v>
      </c>
      <c r="E19" s="157">
        <f t="shared" si="1"/>
        <v>17</v>
      </c>
      <c r="F19" s="118">
        <f t="shared" si="2"/>
        <v>0</v>
      </c>
      <c r="G19" s="118">
        <f t="shared" si="3"/>
        <v>0</v>
      </c>
      <c r="H19" s="118">
        <f t="shared" si="4"/>
        <v>0</v>
      </c>
      <c r="I19" s="118">
        <f t="shared" si="5"/>
        <v>0</v>
      </c>
      <c r="J19" s="118">
        <f t="shared" si="6"/>
        <v>0</v>
      </c>
      <c r="K19" s="213">
        <f t="shared" si="7"/>
        <v>17</v>
      </c>
      <c r="L19" s="99"/>
      <c r="M19" s="99"/>
      <c r="N19" s="99"/>
      <c r="O19" s="99"/>
    </row>
    <row r="20" spans="1:15" ht="15" customHeight="1">
      <c r="A20" s="141" t="s">
        <v>1188</v>
      </c>
      <c r="B20" s="136" t="s">
        <v>47</v>
      </c>
      <c r="C20" s="163" t="s">
        <v>1077</v>
      </c>
      <c r="D20" s="166">
        <f t="shared" si="0"/>
        <v>16</v>
      </c>
      <c r="E20" s="157">
        <f t="shared" si="1"/>
        <v>16</v>
      </c>
      <c r="F20" s="118">
        <f t="shared" si="2"/>
        <v>0</v>
      </c>
      <c r="G20" s="118">
        <f t="shared" si="3"/>
        <v>0</v>
      </c>
      <c r="H20" s="118">
        <f t="shared" si="4"/>
        <v>0</v>
      </c>
      <c r="I20" s="118">
        <f t="shared" si="5"/>
        <v>0</v>
      </c>
      <c r="J20" s="118">
        <f t="shared" si="6"/>
        <v>16</v>
      </c>
      <c r="K20" s="213">
        <f t="shared" si="7"/>
        <v>0</v>
      </c>
      <c r="L20" s="99"/>
      <c r="M20" s="99"/>
      <c r="N20" s="99"/>
      <c r="O20" s="99"/>
    </row>
    <row r="21" spans="1:15" ht="15" customHeight="1">
      <c r="A21" s="141" t="s">
        <v>1189</v>
      </c>
      <c r="B21" s="136" t="s">
        <v>249</v>
      </c>
      <c r="C21" s="94" t="s">
        <v>131</v>
      </c>
      <c r="D21" s="166">
        <f t="shared" si="0"/>
        <v>16</v>
      </c>
      <c r="E21" s="157">
        <f t="shared" si="1"/>
        <v>16</v>
      </c>
      <c r="F21" s="118">
        <f t="shared" si="2"/>
        <v>0</v>
      </c>
      <c r="G21" s="118">
        <f t="shared" si="3"/>
        <v>0</v>
      </c>
      <c r="H21" s="118">
        <f t="shared" si="4"/>
        <v>0</v>
      </c>
      <c r="I21" s="118">
        <f t="shared" si="5"/>
        <v>0</v>
      </c>
      <c r="J21" s="118">
        <f t="shared" si="6"/>
        <v>0</v>
      </c>
      <c r="K21" s="213">
        <f t="shared" si="7"/>
        <v>16</v>
      </c>
      <c r="L21" s="99"/>
      <c r="M21" s="99"/>
      <c r="N21" s="99"/>
      <c r="O21" s="99"/>
    </row>
    <row r="22" spans="1:15" ht="15" customHeight="1">
      <c r="A22" s="141" t="s">
        <v>1190</v>
      </c>
      <c r="B22" s="136"/>
      <c r="C22" s="94"/>
      <c r="D22" s="166">
        <f t="shared" si="0"/>
        <v>0</v>
      </c>
      <c r="E22" s="157">
        <f t="shared" si="1"/>
        <v>0</v>
      </c>
      <c r="F22" s="118">
        <f t="shared" si="2"/>
        <v>0</v>
      </c>
      <c r="G22" s="118">
        <f t="shared" si="3"/>
        <v>0</v>
      </c>
      <c r="H22" s="118">
        <f t="shared" si="4"/>
        <v>0</v>
      </c>
      <c r="I22" s="118">
        <f t="shared" si="5"/>
        <v>0</v>
      </c>
      <c r="J22" s="118">
        <f t="shared" si="6"/>
        <v>0</v>
      </c>
      <c r="K22" s="213">
        <f t="shared" si="7"/>
        <v>0</v>
      </c>
      <c r="L22" s="99"/>
      <c r="M22" s="99"/>
      <c r="N22" s="99"/>
      <c r="O22" s="99"/>
    </row>
    <row r="23" spans="1:15" ht="15" customHeight="1">
      <c r="A23" s="141" t="s">
        <v>1191</v>
      </c>
      <c r="B23" s="136"/>
      <c r="C23" s="94"/>
      <c r="D23" s="166">
        <f t="shared" si="0"/>
        <v>0</v>
      </c>
      <c r="E23" s="157">
        <f t="shared" si="1"/>
        <v>0</v>
      </c>
      <c r="F23" s="118">
        <f t="shared" si="2"/>
        <v>0</v>
      </c>
      <c r="G23" s="118">
        <f t="shared" si="3"/>
        <v>0</v>
      </c>
      <c r="H23" s="118">
        <f t="shared" si="4"/>
        <v>0</v>
      </c>
      <c r="I23" s="118">
        <f t="shared" si="5"/>
        <v>0</v>
      </c>
      <c r="J23" s="118">
        <f t="shared" si="6"/>
        <v>0</v>
      </c>
      <c r="K23" s="213">
        <f t="shared" si="7"/>
        <v>0</v>
      </c>
      <c r="L23" s="99"/>
      <c r="M23" s="99"/>
      <c r="N23" s="99"/>
      <c r="O23" s="99"/>
    </row>
    <row r="24" spans="1:15" ht="15" customHeight="1">
      <c r="A24" s="141" t="s">
        <v>1192</v>
      </c>
      <c r="B24" s="136"/>
      <c r="C24" s="94"/>
      <c r="D24" s="166">
        <f t="shared" si="0"/>
        <v>0</v>
      </c>
      <c r="E24" s="157">
        <f t="shared" si="1"/>
        <v>0</v>
      </c>
      <c r="F24" s="118">
        <f t="shared" si="2"/>
        <v>0</v>
      </c>
      <c r="G24" s="118">
        <f t="shared" si="3"/>
        <v>0</v>
      </c>
      <c r="H24" s="118">
        <f t="shared" si="4"/>
        <v>0</v>
      </c>
      <c r="I24" s="118">
        <f t="shared" si="5"/>
        <v>0</v>
      </c>
      <c r="J24" s="118">
        <f t="shared" si="6"/>
        <v>0</v>
      </c>
      <c r="K24" s="213">
        <f t="shared" si="7"/>
        <v>0</v>
      </c>
      <c r="L24" s="99"/>
      <c r="M24" s="99"/>
      <c r="N24" s="99"/>
      <c r="O24" s="99"/>
    </row>
    <row r="25" spans="1:15">
      <c r="A25" s="141" t="s">
        <v>1193</v>
      </c>
      <c r="B25" s="137"/>
      <c r="C25" s="94"/>
      <c r="D25" s="166">
        <f t="shared" si="0"/>
        <v>0</v>
      </c>
      <c r="E25" s="157">
        <f t="shared" si="1"/>
        <v>0</v>
      </c>
      <c r="F25" s="118">
        <f t="shared" si="2"/>
        <v>0</v>
      </c>
      <c r="G25" s="118">
        <f t="shared" si="3"/>
        <v>0</v>
      </c>
      <c r="H25" s="118">
        <f t="shared" si="4"/>
        <v>0</v>
      </c>
      <c r="I25" s="118">
        <f t="shared" si="5"/>
        <v>0</v>
      </c>
      <c r="J25" s="118">
        <f t="shared" si="6"/>
        <v>0</v>
      </c>
      <c r="K25" s="213">
        <f t="shared" si="7"/>
        <v>0</v>
      </c>
      <c r="L25" s="99"/>
      <c r="M25" s="99"/>
      <c r="N25" s="99"/>
      <c r="O25" s="99"/>
    </row>
    <row r="26" spans="1:15">
      <c r="A26" s="141" t="s">
        <v>1194</v>
      </c>
      <c r="B26" s="135"/>
      <c r="C26" s="94"/>
      <c r="D26" s="166">
        <f t="shared" si="0"/>
        <v>0</v>
      </c>
      <c r="E26" s="157">
        <f t="shared" si="1"/>
        <v>0</v>
      </c>
      <c r="F26" s="118">
        <f t="shared" si="2"/>
        <v>0</v>
      </c>
      <c r="G26" s="118">
        <f t="shared" si="3"/>
        <v>0</v>
      </c>
      <c r="H26" s="118">
        <f t="shared" si="4"/>
        <v>0</v>
      </c>
      <c r="I26" s="118">
        <f t="shared" si="5"/>
        <v>0</v>
      </c>
      <c r="J26" s="118">
        <f t="shared" si="6"/>
        <v>0</v>
      </c>
      <c r="K26" s="213">
        <f t="shared" si="7"/>
        <v>0</v>
      </c>
      <c r="L26" s="99"/>
      <c r="M26" s="99"/>
      <c r="N26" s="99"/>
      <c r="O26" s="99"/>
    </row>
    <row r="27" spans="1:15">
      <c r="A27" s="141" t="s">
        <v>1195</v>
      </c>
      <c r="B27" s="135"/>
      <c r="C27" s="94"/>
      <c r="D27" s="166">
        <f t="shared" si="0"/>
        <v>0</v>
      </c>
      <c r="E27" s="157">
        <f t="shared" si="1"/>
        <v>0</v>
      </c>
      <c r="F27" s="118">
        <f t="shared" si="2"/>
        <v>0</v>
      </c>
      <c r="G27" s="118">
        <f t="shared" si="3"/>
        <v>0</v>
      </c>
      <c r="H27" s="118">
        <f t="shared" si="4"/>
        <v>0</v>
      </c>
      <c r="I27" s="118">
        <f t="shared" si="5"/>
        <v>0</v>
      </c>
      <c r="J27" s="118">
        <f t="shared" si="6"/>
        <v>0</v>
      </c>
      <c r="K27" s="213">
        <f t="shared" si="7"/>
        <v>0</v>
      </c>
      <c r="L27" s="99"/>
      <c r="M27" s="99"/>
      <c r="N27" s="99"/>
      <c r="O27" s="99"/>
    </row>
    <row r="28" spans="1:15">
      <c r="A28" s="141" t="s">
        <v>1196</v>
      </c>
      <c r="B28" s="136"/>
      <c r="C28" s="94"/>
      <c r="D28" s="166">
        <f t="shared" si="0"/>
        <v>0</v>
      </c>
      <c r="E28" s="157">
        <f t="shared" si="1"/>
        <v>0</v>
      </c>
      <c r="F28" s="118">
        <f t="shared" si="2"/>
        <v>0</v>
      </c>
      <c r="G28" s="118">
        <f t="shared" si="3"/>
        <v>0</v>
      </c>
      <c r="H28" s="118">
        <f t="shared" si="4"/>
        <v>0</v>
      </c>
      <c r="I28" s="118">
        <f t="shared" si="5"/>
        <v>0</v>
      </c>
      <c r="J28" s="118">
        <f t="shared" si="6"/>
        <v>0</v>
      </c>
      <c r="K28" s="213">
        <f t="shared" si="7"/>
        <v>0</v>
      </c>
      <c r="L28" s="210"/>
      <c r="M28" s="210"/>
      <c r="N28" s="210"/>
      <c r="O28" s="99"/>
    </row>
    <row r="29" spans="1:15">
      <c r="A29" s="141" t="s">
        <v>1197</v>
      </c>
      <c r="B29" s="136"/>
      <c r="C29" s="94"/>
      <c r="D29" s="166">
        <f t="shared" si="0"/>
        <v>0</v>
      </c>
      <c r="E29" s="157">
        <f t="shared" si="1"/>
        <v>0</v>
      </c>
      <c r="F29" s="118">
        <f t="shared" si="2"/>
        <v>0</v>
      </c>
      <c r="G29" s="118">
        <f t="shared" si="3"/>
        <v>0</v>
      </c>
      <c r="H29" s="118">
        <f t="shared" si="4"/>
        <v>0</v>
      </c>
      <c r="I29" s="118">
        <f t="shared" si="5"/>
        <v>0</v>
      </c>
      <c r="J29" s="118">
        <f t="shared" si="6"/>
        <v>0</v>
      </c>
      <c r="K29" s="213">
        <f t="shared" si="7"/>
        <v>0</v>
      </c>
      <c r="L29" s="210"/>
      <c r="M29" s="210"/>
      <c r="N29" s="210"/>
      <c r="O29" s="99"/>
    </row>
    <row r="30" spans="1:15">
      <c r="A30" s="141" t="s">
        <v>1198</v>
      </c>
      <c r="B30" s="135"/>
      <c r="C30" s="94"/>
      <c r="D30" s="166">
        <f t="shared" si="0"/>
        <v>0</v>
      </c>
      <c r="E30" s="157">
        <f t="shared" si="1"/>
        <v>0</v>
      </c>
      <c r="F30" s="118">
        <f t="shared" si="2"/>
        <v>0</v>
      </c>
      <c r="G30" s="118">
        <f t="shared" si="3"/>
        <v>0</v>
      </c>
      <c r="H30" s="118">
        <f t="shared" si="4"/>
        <v>0</v>
      </c>
      <c r="I30" s="118">
        <f t="shared" si="5"/>
        <v>0</v>
      </c>
      <c r="J30" s="118">
        <f t="shared" si="6"/>
        <v>0</v>
      </c>
      <c r="K30" s="213">
        <f t="shared" si="7"/>
        <v>0</v>
      </c>
      <c r="L30" s="210"/>
      <c r="M30" s="210"/>
      <c r="N30" s="210"/>
      <c r="O30" s="99"/>
    </row>
    <row r="31" spans="1:15" hidden="1">
      <c r="B31" s="135"/>
      <c r="C31" s="94"/>
      <c r="D31" s="166">
        <f t="shared" ref="D31:D62" si="8">SUM(F31:N31)</f>
        <v>0</v>
      </c>
      <c r="E31" s="157">
        <f t="shared" ref="E31:E62" si="9">SUM(F31:N31)-MIN(F31:I31)</f>
        <v>0</v>
      </c>
      <c r="F31" s="118">
        <f t="shared" ref="F31:F37" si="10">IFERROR(VLOOKUP(C31,$C$93:$D$134,2,FALSE),0)</f>
        <v>0</v>
      </c>
      <c r="G31" s="118">
        <f t="shared" ref="G31:G37" si="11">IFERROR(VLOOKUP(C31,$G$93:$H$134,2,FALSE),0)</f>
        <v>0</v>
      </c>
      <c r="H31" s="118">
        <f t="shared" ref="H31:H37" si="12">IFERROR(VLOOKUP(C31,$K$93:$L$134,2,FALSE),0)</f>
        <v>0</v>
      </c>
      <c r="I31" s="118">
        <f t="shared" ref="I31:I37" si="13">IFERROR(VLOOKUP(C31,$O$93:$P$134,2,FALSE),0)</f>
        <v>0</v>
      </c>
      <c r="J31" s="118">
        <f t="shared" ref="J31:J37" si="14">IFERROR(VLOOKUP(C31,$S$93:$T$134,2,FALSE),0)</f>
        <v>0</v>
      </c>
      <c r="K31" s="213">
        <f t="shared" ref="K31:K37" si="15">IFERROR(VLOOKUP(C31,$W$93:$X$134,2,FALSE),0)</f>
        <v>0</v>
      </c>
      <c r="L31" s="210"/>
      <c r="M31" s="210"/>
      <c r="N31" s="210"/>
      <c r="O31" s="99"/>
    </row>
    <row r="32" spans="1:15" hidden="1">
      <c r="B32" s="135"/>
      <c r="C32" s="94"/>
      <c r="D32" s="166">
        <f t="shared" si="8"/>
        <v>0</v>
      </c>
      <c r="E32" s="157">
        <f t="shared" si="9"/>
        <v>0</v>
      </c>
      <c r="F32" s="118">
        <f t="shared" si="10"/>
        <v>0</v>
      </c>
      <c r="G32" s="118">
        <f t="shared" si="11"/>
        <v>0</v>
      </c>
      <c r="H32" s="118">
        <f t="shared" si="12"/>
        <v>0</v>
      </c>
      <c r="I32" s="118">
        <f t="shared" si="13"/>
        <v>0</v>
      </c>
      <c r="J32" s="118">
        <f t="shared" si="14"/>
        <v>0</v>
      </c>
      <c r="K32" s="213">
        <f t="shared" si="15"/>
        <v>0</v>
      </c>
      <c r="L32" s="210"/>
      <c r="M32" s="210"/>
      <c r="N32" s="210"/>
      <c r="O32" s="99"/>
    </row>
    <row r="33" spans="2:15" hidden="1">
      <c r="B33" s="135"/>
      <c r="C33" s="94"/>
      <c r="D33" s="166">
        <f t="shared" si="8"/>
        <v>0</v>
      </c>
      <c r="E33" s="157">
        <f t="shared" si="9"/>
        <v>0</v>
      </c>
      <c r="F33" s="118">
        <f t="shared" si="10"/>
        <v>0</v>
      </c>
      <c r="G33" s="118">
        <f t="shared" si="11"/>
        <v>0</v>
      </c>
      <c r="H33" s="118">
        <f t="shared" si="12"/>
        <v>0</v>
      </c>
      <c r="I33" s="118">
        <f t="shared" si="13"/>
        <v>0</v>
      </c>
      <c r="J33" s="118">
        <f t="shared" si="14"/>
        <v>0</v>
      </c>
      <c r="K33" s="213">
        <f t="shared" si="15"/>
        <v>0</v>
      </c>
      <c r="L33" s="210"/>
      <c r="M33" s="210"/>
      <c r="N33" s="210"/>
      <c r="O33" s="99"/>
    </row>
    <row r="34" spans="2:15" hidden="1">
      <c r="B34" s="135"/>
      <c r="C34" s="94"/>
      <c r="D34" s="166">
        <f t="shared" si="8"/>
        <v>0</v>
      </c>
      <c r="E34" s="157">
        <f t="shared" si="9"/>
        <v>0</v>
      </c>
      <c r="F34" s="118">
        <f t="shared" si="10"/>
        <v>0</v>
      </c>
      <c r="G34" s="118">
        <f t="shared" si="11"/>
        <v>0</v>
      </c>
      <c r="H34" s="118">
        <f t="shared" si="12"/>
        <v>0</v>
      </c>
      <c r="I34" s="118">
        <f t="shared" si="13"/>
        <v>0</v>
      </c>
      <c r="J34" s="118">
        <f t="shared" si="14"/>
        <v>0</v>
      </c>
      <c r="K34" s="213">
        <f t="shared" si="15"/>
        <v>0</v>
      </c>
      <c r="L34" s="210"/>
      <c r="M34" s="210"/>
      <c r="N34" s="210"/>
      <c r="O34" s="99"/>
    </row>
    <row r="35" spans="2:15" hidden="1">
      <c r="B35" s="135"/>
      <c r="C35" s="94"/>
      <c r="D35" s="166">
        <f t="shared" si="8"/>
        <v>0</v>
      </c>
      <c r="E35" s="157">
        <f t="shared" si="9"/>
        <v>0</v>
      </c>
      <c r="F35" s="118">
        <f t="shared" si="10"/>
        <v>0</v>
      </c>
      <c r="G35" s="118">
        <f t="shared" si="11"/>
        <v>0</v>
      </c>
      <c r="H35" s="118">
        <f t="shared" si="12"/>
        <v>0</v>
      </c>
      <c r="I35" s="118">
        <f t="shared" si="13"/>
        <v>0</v>
      </c>
      <c r="J35" s="118">
        <f t="shared" si="14"/>
        <v>0</v>
      </c>
      <c r="K35" s="213">
        <f t="shared" si="15"/>
        <v>0</v>
      </c>
      <c r="L35" s="210"/>
      <c r="M35" s="210"/>
      <c r="N35" s="210"/>
      <c r="O35" s="99"/>
    </row>
    <row r="36" spans="2:15" hidden="1">
      <c r="B36" s="135"/>
      <c r="C36" s="94"/>
      <c r="D36" s="166">
        <f t="shared" si="8"/>
        <v>0</v>
      </c>
      <c r="E36" s="157">
        <f t="shared" si="9"/>
        <v>0</v>
      </c>
      <c r="F36" s="118">
        <f t="shared" si="10"/>
        <v>0</v>
      </c>
      <c r="G36" s="118">
        <f t="shared" si="11"/>
        <v>0</v>
      </c>
      <c r="H36" s="118">
        <f t="shared" si="12"/>
        <v>0</v>
      </c>
      <c r="I36" s="118">
        <f t="shared" si="13"/>
        <v>0</v>
      </c>
      <c r="J36" s="118">
        <f t="shared" si="14"/>
        <v>0</v>
      </c>
      <c r="K36" s="213">
        <f t="shared" si="15"/>
        <v>0</v>
      </c>
      <c r="L36" s="210"/>
      <c r="M36" s="210"/>
      <c r="N36" s="210"/>
      <c r="O36" s="99"/>
    </row>
    <row r="37" spans="2:15" hidden="1">
      <c r="B37" s="135"/>
      <c r="C37" s="94"/>
      <c r="D37" s="166">
        <f t="shared" si="8"/>
        <v>0</v>
      </c>
      <c r="E37" s="157">
        <f t="shared" si="9"/>
        <v>0</v>
      </c>
      <c r="F37" s="118">
        <f t="shared" si="10"/>
        <v>0</v>
      </c>
      <c r="G37" s="118">
        <f t="shared" si="11"/>
        <v>0</v>
      </c>
      <c r="H37" s="118">
        <f t="shared" si="12"/>
        <v>0</v>
      </c>
      <c r="I37" s="118">
        <f t="shared" si="13"/>
        <v>0</v>
      </c>
      <c r="J37" s="118">
        <f t="shared" si="14"/>
        <v>0</v>
      </c>
      <c r="K37" s="213">
        <f t="shared" si="15"/>
        <v>0</v>
      </c>
      <c r="L37" s="210"/>
      <c r="M37" s="210"/>
      <c r="N37" s="210"/>
      <c r="O37" s="99"/>
    </row>
    <row r="38" spans="2:15" hidden="1">
      <c r="B38" s="135"/>
      <c r="C38" s="94"/>
      <c r="D38" s="166">
        <f t="shared" si="8"/>
        <v>0</v>
      </c>
      <c r="E38" s="157">
        <f t="shared" si="9"/>
        <v>0</v>
      </c>
      <c r="F38" s="118">
        <f t="shared" ref="F38:F69" si="16">IFERROR(VLOOKUP(C38,$C$93:$D$134,2,FALSE),0)</f>
        <v>0</v>
      </c>
      <c r="G38" s="118">
        <f t="shared" ref="G38:G69" si="17">IFERROR(VLOOKUP(C38,$G$93:$H$134,2,FALSE),0)</f>
        <v>0</v>
      </c>
      <c r="H38" s="118">
        <f t="shared" ref="H38:H69" si="18">IFERROR(VLOOKUP(C38,$K$93:$L$134,2,FALSE),0)</f>
        <v>0</v>
      </c>
      <c r="I38" s="118">
        <f t="shared" ref="I38:I69" si="19">IFERROR(VLOOKUP(C38,$O$93:$P$134,2,FALSE),0)</f>
        <v>0</v>
      </c>
      <c r="J38" s="118">
        <f t="shared" ref="J38:J69" si="20">IFERROR(VLOOKUP(C38,$S$93:$T$134,2,FALSE),0)</f>
        <v>0</v>
      </c>
      <c r="K38" s="213">
        <f t="shared" ref="K38:K69" si="21">IFERROR(VLOOKUP(C38,$W$93:$X$134,2,FALSE),0)</f>
        <v>0</v>
      </c>
      <c r="L38" s="210"/>
      <c r="M38" s="210"/>
      <c r="N38" s="210"/>
      <c r="O38" s="99"/>
    </row>
    <row r="39" spans="2:15" hidden="1">
      <c r="B39" s="135"/>
      <c r="C39" s="94"/>
      <c r="D39" s="166">
        <f t="shared" si="8"/>
        <v>0</v>
      </c>
      <c r="E39" s="157">
        <f t="shared" si="9"/>
        <v>0</v>
      </c>
      <c r="F39" s="118">
        <f t="shared" si="16"/>
        <v>0</v>
      </c>
      <c r="G39" s="118">
        <f t="shared" si="17"/>
        <v>0</v>
      </c>
      <c r="H39" s="118">
        <f t="shared" si="18"/>
        <v>0</v>
      </c>
      <c r="I39" s="118">
        <f t="shared" si="19"/>
        <v>0</v>
      </c>
      <c r="J39" s="118">
        <f t="shared" si="20"/>
        <v>0</v>
      </c>
      <c r="K39" s="213">
        <f t="shared" si="21"/>
        <v>0</v>
      </c>
      <c r="L39" s="210"/>
      <c r="M39" s="210"/>
      <c r="N39" s="210"/>
      <c r="O39" s="99"/>
    </row>
    <row r="40" spans="2:15" hidden="1">
      <c r="B40" s="135"/>
      <c r="C40" s="94"/>
      <c r="D40" s="166">
        <f t="shared" si="8"/>
        <v>0</v>
      </c>
      <c r="E40" s="157">
        <f t="shared" si="9"/>
        <v>0</v>
      </c>
      <c r="F40" s="118">
        <f t="shared" si="16"/>
        <v>0</v>
      </c>
      <c r="G40" s="118">
        <f t="shared" si="17"/>
        <v>0</v>
      </c>
      <c r="H40" s="118">
        <f t="shared" si="18"/>
        <v>0</v>
      </c>
      <c r="I40" s="118">
        <f t="shared" si="19"/>
        <v>0</v>
      </c>
      <c r="J40" s="118">
        <f t="shared" si="20"/>
        <v>0</v>
      </c>
      <c r="K40" s="213">
        <f t="shared" si="21"/>
        <v>0</v>
      </c>
      <c r="L40" s="210"/>
      <c r="M40" s="210"/>
      <c r="N40" s="210"/>
      <c r="O40" s="99"/>
    </row>
    <row r="41" spans="2:15" hidden="1">
      <c r="B41" s="135"/>
      <c r="C41" s="94"/>
      <c r="D41" s="166">
        <f t="shared" si="8"/>
        <v>0</v>
      </c>
      <c r="E41" s="157">
        <f t="shared" si="9"/>
        <v>0</v>
      </c>
      <c r="F41" s="118">
        <f t="shared" si="16"/>
        <v>0</v>
      </c>
      <c r="G41" s="118">
        <f t="shared" si="17"/>
        <v>0</v>
      </c>
      <c r="H41" s="118">
        <f t="shared" si="18"/>
        <v>0</v>
      </c>
      <c r="I41" s="118">
        <f t="shared" si="19"/>
        <v>0</v>
      </c>
      <c r="J41" s="118">
        <f t="shared" si="20"/>
        <v>0</v>
      </c>
      <c r="K41" s="213">
        <f t="shared" si="21"/>
        <v>0</v>
      </c>
      <c r="L41" s="210"/>
      <c r="M41" s="210"/>
      <c r="N41" s="210"/>
      <c r="O41" s="99"/>
    </row>
    <row r="42" spans="2:15" hidden="1">
      <c r="B42" s="135"/>
      <c r="C42" s="94"/>
      <c r="D42" s="166">
        <f t="shared" si="8"/>
        <v>0</v>
      </c>
      <c r="E42" s="157">
        <f t="shared" si="9"/>
        <v>0</v>
      </c>
      <c r="F42" s="118">
        <f t="shared" si="16"/>
        <v>0</v>
      </c>
      <c r="G42" s="118">
        <f t="shared" si="17"/>
        <v>0</v>
      </c>
      <c r="H42" s="118">
        <f t="shared" si="18"/>
        <v>0</v>
      </c>
      <c r="I42" s="118">
        <f t="shared" si="19"/>
        <v>0</v>
      </c>
      <c r="J42" s="118">
        <f t="shared" si="20"/>
        <v>0</v>
      </c>
      <c r="K42" s="213">
        <f t="shared" si="21"/>
        <v>0</v>
      </c>
      <c r="L42" s="210"/>
      <c r="M42" s="210"/>
      <c r="N42" s="210"/>
      <c r="O42" s="99"/>
    </row>
    <row r="43" spans="2:15" hidden="1">
      <c r="B43" s="135"/>
      <c r="C43" s="94"/>
      <c r="D43" s="166">
        <f t="shared" si="8"/>
        <v>0</v>
      </c>
      <c r="E43" s="157">
        <f t="shared" si="9"/>
        <v>0</v>
      </c>
      <c r="F43" s="118">
        <f t="shared" si="16"/>
        <v>0</v>
      </c>
      <c r="G43" s="118">
        <f t="shared" si="17"/>
        <v>0</v>
      </c>
      <c r="H43" s="118">
        <f t="shared" si="18"/>
        <v>0</v>
      </c>
      <c r="I43" s="118">
        <f t="shared" si="19"/>
        <v>0</v>
      </c>
      <c r="J43" s="118">
        <f t="shared" si="20"/>
        <v>0</v>
      </c>
      <c r="K43" s="213">
        <f t="shared" si="21"/>
        <v>0</v>
      </c>
      <c r="L43" s="210"/>
      <c r="M43" s="210"/>
      <c r="N43" s="210"/>
      <c r="O43" s="99"/>
    </row>
    <row r="44" spans="2:15" hidden="1">
      <c r="B44" s="135"/>
      <c r="C44" s="94"/>
      <c r="D44" s="166">
        <f t="shared" si="8"/>
        <v>0</v>
      </c>
      <c r="E44" s="157">
        <f t="shared" si="9"/>
        <v>0</v>
      </c>
      <c r="F44" s="118">
        <f t="shared" si="16"/>
        <v>0</v>
      </c>
      <c r="G44" s="118">
        <f t="shared" si="17"/>
        <v>0</v>
      </c>
      <c r="H44" s="118">
        <f t="shared" si="18"/>
        <v>0</v>
      </c>
      <c r="I44" s="118">
        <f t="shared" si="19"/>
        <v>0</v>
      </c>
      <c r="J44" s="118">
        <f t="shared" si="20"/>
        <v>0</v>
      </c>
      <c r="K44" s="213">
        <f t="shared" si="21"/>
        <v>0</v>
      </c>
      <c r="L44" s="210"/>
      <c r="M44" s="210"/>
      <c r="N44" s="210"/>
      <c r="O44" s="99"/>
    </row>
    <row r="45" spans="2:15" hidden="1">
      <c r="B45" s="135"/>
      <c r="C45" s="94"/>
      <c r="D45" s="166">
        <f t="shared" si="8"/>
        <v>0</v>
      </c>
      <c r="E45" s="157">
        <f t="shared" si="9"/>
        <v>0</v>
      </c>
      <c r="F45" s="118">
        <f t="shared" si="16"/>
        <v>0</v>
      </c>
      <c r="G45" s="118">
        <f t="shared" si="17"/>
        <v>0</v>
      </c>
      <c r="H45" s="118">
        <f t="shared" si="18"/>
        <v>0</v>
      </c>
      <c r="I45" s="118">
        <f t="shared" si="19"/>
        <v>0</v>
      </c>
      <c r="J45" s="118">
        <f t="shared" si="20"/>
        <v>0</v>
      </c>
      <c r="K45" s="213">
        <f t="shared" si="21"/>
        <v>0</v>
      </c>
      <c r="L45" s="210"/>
      <c r="M45" s="210"/>
      <c r="N45" s="210"/>
      <c r="O45" s="99"/>
    </row>
    <row r="46" spans="2:15" hidden="1">
      <c r="B46" s="135"/>
      <c r="C46" s="94"/>
      <c r="D46" s="166">
        <f t="shared" si="8"/>
        <v>0</v>
      </c>
      <c r="E46" s="157">
        <f t="shared" si="9"/>
        <v>0</v>
      </c>
      <c r="F46" s="118">
        <f t="shared" si="16"/>
        <v>0</v>
      </c>
      <c r="G46" s="118">
        <f t="shared" si="17"/>
        <v>0</v>
      </c>
      <c r="H46" s="118">
        <f t="shared" si="18"/>
        <v>0</v>
      </c>
      <c r="I46" s="118">
        <f t="shared" si="19"/>
        <v>0</v>
      </c>
      <c r="J46" s="118">
        <f t="shared" si="20"/>
        <v>0</v>
      </c>
      <c r="K46" s="213">
        <f t="shared" si="21"/>
        <v>0</v>
      </c>
      <c r="L46" s="210"/>
      <c r="M46" s="210"/>
      <c r="N46" s="210"/>
      <c r="O46" s="99"/>
    </row>
    <row r="47" spans="2:15" hidden="1">
      <c r="B47" s="135"/>
      <c r="C47" s="94"/>
      <c r="D47" s="166">
        <f t="shared" si="8"/>
        <v>0</v>
      </c>
      <c r="E47" s="157">
        <f t="shared" si="9"/>
        <v>0</v>
      </c>
      <c r="F47" s="118">
        <f t="shared" si="16"/>
        <v>0</v>
      </c>
      <c r="G47" s="118">
        <f t="shared" si="17"/>
        <v>0</v>
      </c>
      <c r="H47" s="118">
        <f t="shared" si="18"/>
        <v>0</v>
      </c>
      <c r="I47" s="118">
        <f t="shared" si="19"/>
        <v>0</v>
      </c>
      <c r="J47" s="118">
        <f t="shared" si="20"/>
        <v>0</v>
      </c>
      <c r="K47" s="213">
        <f t="shared" si="21"/>
        <v>0</v>
      </c>
      <c r="L47" s="210"/>
      <c r="M47" s="210"/>
      <c r="N47" s="210"/>
      <c r="O47" s="99"/>
    </row>
    <row r="48" spans="2:15" hidden="1">
      <c r="B48" s="135"/>
      <c r="C48" s="94"/>
      <c r="D48" s="166">
        <f t="shared" si="8"/>
        <v>0</v>
      </c>
      <c r="E48" s="157">
        <f t="shared" si="9"/>
        <v>0</v>
      </c>
      <c r="F48" s="118">
        <f t="shared" si="16"/>
        <v>0</v>
      </c>
      <c r="G48" s="118">
        <f t="shared" si="17"/>
        <v>0</v>
      </c>
      <c r="H48" s="118">
        <f t="shared" si="18"/>
        <v>0</v>
      </c>
      <c r="I48" s="118">
        <f t="shared" si="19"/>
        <v>0</v>
      </c>
      <c r="J48" s="118">
        <f t="shared" si="20"/>
        <v>0</v>
      </c>
      <c r="K48" s="213">
        <f t="shared" si="21"/>
        <v>0</v>
      </c>
      <c r="L48" s="210"/>
      <c r="M48" s="210"/>
      <c r="N48" s="210"/>
      <c r="O48" s="99"/>
    </row>
    <row r="49" spans="2:15" hidden="1">
      <c r="B49" s="135"/>
      <c r="C49" s="94"/>
      <c r="D49" s="166">
        <f t="shared" si="8"/>
        <v>0</v>
      </c>
      <c r="E49" s="157">
        <f t="shared" si="9"/>
        <v>0</v>
      </c>
      <c r="F49" s="118">
        <f t="shared" si="16"/>
        <v>0</v>
      </c>
      <c r="G49" s="118">
        <f t="shared" si="17"/>
        <v>0</v>
      </c>
      <c r="H49" s="118">
        <f t="shared" si="18"/>
        <v>0</v>
      </c>
      <c r="I49" s="118">
        <f t="shared" si="19"/>
        <v>0</v>
      </c>
      <c r="J49" s="118">
        <f t="shared" si="20"/>
        <v>0</v>
      </c>
      <c r="K49" s="213">
        <f t="shared" si="21"/>
        <v>0</v>
      </c>
      <c r="L49" s="210"/>
      <c r="M49" s="210"/>
      <c r="N49" s="210"/>
      <c r="O49" s="99"/>
    </row>
    <row r="50" spans="2:15" hidden="1">
      <c r="B50" s="135"/>
      <c r="C50" s="94"/>
      <c r="D50" s="166">
        <f t="shared" si="8"/>
        <v>0</v>
      </c>
      <c r="E50" s="157">
        <f t="shared" si="9"/>
        <v>0</v>
      </c>
      <c r="F50" s="118">
        <f t="shared" si="16"/>
        <v>0</v>
      </c>
      <c r="G50" s="118">
        <f t="shared" si="17"/>
        <v>0</v>
      </c>
      <c r="H50" s="118">
        <f t="shared" si="18"/>
        <v>0</v>
      </c>
      <c r="I50" s="118">
        <f t="shared" si="19"/>
        <v>0</v>
      </c>
      <c r="J50" s="118">
        <f t="shared" si="20"/>
        <v>0</v>
      </c>
      <c r="K50" s="213">
        <f t="shared" si="21"/>
        <v>0</v>
      </c>
      <c r="L50" s="210"/>
      <c r="M50" s="210"/>
      <c r="N50" s="210"/>
      <c r="O50" s="99"/>
    </row>
    <row r="51" spans="2:15" hidden="1">
      <c r="B51" s="135"/>
      <c r="C51" s="94"/>
      <c r="D51" s="166">
        <f t="shared" si="8"/>
        <v>0</v>
      </c>
      <c r="E51" s="157">
        <f t="shared" si="9"/>
        <v>0</v>
      </c>
      <c r="F51" s="118">
        <f t="shared" si="16"/>
        <v>0</v>
      </c>
      <c r="G51" s="118">
        <f t="shared" si="17"/>
        <v>0</v>
      </c>
      <c r="H51" s="118">
        <f t="shared" si="18"/>
        <v>0</v>
      </c>
      <c r="I51" s="118">
        <f t="shared" si="19"/>
        <v>0</v>
      </c>
      <c r="J51" s="118">
        <f t="shared" si="20"/>
        <v>0</v>
      </c>
      <c r="K51" s="213">
        <f t="shared" si="21"/>
        <v>0</v>
      </c>
      <c r="L51" s="210"/>
      <c r="M51" s="210"/>
      <c r="N51" s="210"/>
      <c r="O51" s="99"/>
    </row>
    <row r="52" spans="2:15" hidden="1">
      <c r="B52" s="135"/>
      <c r="C52" s="94"/>
      <c r="D52" s="166">
        <f t="shared" si="8"/>
        <v>0</v>
      </c>
      <c r="E52" s="157">
        <f t="shared" si="9"/>
        <v>0</v>
      </c>
      <c r="F52" s="118">
        <f t="shared" si="16"/>
        <v>0</v>
      </c>
      <c r="G52" s="118">
        <f t="shared" si="17"/>
        <v>0</v>
      </c>
      <c r="H52" s="118">
        <f t="shared" si="18"/>
        <v>0</v>
      </c>
      <c r="I52" s="118">
        <f t="shared" si="19"/>
        <v>0</v>
      </c>
      <c r="J52" s="118">
        <f t="shared" si="20"/>
        <v>0</v>
      </c>
      <c r="K52" s="213">
        <f t="shared" si="21"/>
        <v>0</v>
      </c>
      <c r="L52" s="210"/>
      <c r="M52" s="210"/>
      <c r="N52" s="210"/>
      <c r="O52" s="99"/>
    </row>
    <row r="53" spans="2:15" hidden="1">
      <c r="B53" s="135"/>
      <c r="C53" s="94"/>
      <c r="D53" s="166">
        <f t="shared" si="8"/>
        <v>0</v>
      </c>
      <c r="E53" s="157">
        <f t="shared" si="9"/>
        <v>0</v>
      </c>
      <c r="F53" s="118">
        <f t="shared" si="16"/>
        <v>0</v>
      </c>
      <c r="G53" s="118">
        <f t="shared" si="17"/>
        <v>0</v>
      </c>
      <c r="H53" s="118">
        <f t="shared" si="18"/>
        <v>0</v>
      </c>
      <c r="I53" s="118">
        <f t="shared" si="19"/>
        <v>0</v>
      </c>
      <c r="J53" s="118">
        <f t="shared" si="20"/>
        <v>0</v>
      </c>
      <c r="K53" s="213">
        <f t="shared" si="21"/>
        <v>0</v>
      </c>
      <c r="L53" s="210"/>
      <c r="M53" s="210"/>
      <c r="N53" s="210"/>
      <c r="O53" s="99"/>
    </row>
    <row r="54" spans="2:15" hidden="1">
      <c r="B54" s="135"/>
      <c r="C54" s="94"/>
      <c r="D54" s="166">
        <f t="shared" si="8"/>
        <v>0</v>
      </c>
      <c r="E54" s="157">
        <f t="shared" si="9"/>
        <v>0</v>
      </c>
      <c r="F54" s="118">
        <f t="shared" si="16"/>
        <v>0</v>
      </c>
      <c r="G54" s="118">
        <f t="shared" si="17"/>
        <v>0</v>
      </c>
      <c r="H54" s="118">
        <f t="shared" si="18"/>
        <v>0</v>
      </c>
      <c r="I54" s="118">
        <f t="shared" si="19"/>
        <v>0</v>
      </c>
      <c r="J54" s="118">
        <f t="shared" si="20"/>
        <v>0</v>
      </c>
      <c r="K54" s="213">
        <f t="shared" si="21"/>
        <v>0</v>
      </c>
      <c r="L54" s="210"/>
      <c r="M54" s="210"/>
      <c r="N54" s="210"/>
      <c r="O54" s="99"/>
    </row>
    <row r="55" spans="2:15" hidden="1">
      <c r="B55" s="135"/>
      <c r="C55" s="94"/>
      <c r="D55" s="166">
        <f t="shared" si="8"/>
        <v>0</v>
      </c>
      <c r="E55" s="157">
        <f t="shared" si="9"/>
        <v>0</v>
      </c>
      <c r="F55" s="118">
        <f t="shared" si="16"/>
        <v>0</v>
      </c>
      <c r="G55" s="118">
        <f t="shared" si="17"/>
        <v>0</v>
      </c>
      <c r="H55" s="118">
        <f t="shared" si="18"/>
        <v>0</v>
      </c>
      <c r="I55" s="118">
        <f t="shared" si="19"/>
        <v>0</v>
      </c>
      <c r="J55" s="118">
        <f t="shared" si="20"/>
        <v>0</v>
      </c>
      <c r="K55" s="213">
        <f t="shared" si="21"/>
        <v>0</v>
      </c>
      <c r="L55" s="210"/>
      <c r="M55" s="210"/>
      <c r="N55" s="210"/>
      <c r="O55" s="99"/>
    </row>
    <row r="56" spans="2:15" hidden="1">
      <c r="B56" s="135"/>
      <c r="C56" s="94"/>
      <c r="D56" s="166">
        <f t="shared" si="8"/>
        <v>0</v>
      </c>
      <c r="E56" s="157">
        <f t="shared" si="9"/>
        <v>0</v>
      </c>
      <c r="F56" s="118">
        <f t="shared" si="16"/>
        <v>0</v>
      </c>
      <c r="G56" s="118">
        <f t="shared" si="17"/>
        <v>0</v>
      </c>
      <c r="H56" s="118">
        <f t="shared" si="18"/>
        <v>0</v>
      </c>
      <c r="I56" s="118">
        <f t="shared" si="19"/>
        <v>0</v>
      </c>
      <c r="J56" s="118">
        <f t="shared" si="20"/>
        <v>0</v>
      </c>
      <c r="K56" s="213">
        <f t="shared" si="21"/>
        <v>0</v>
      </c>
      <c r="L56" s="210"/>
      <c r="M56" s="210"/>
      <c r="N56" s="210"/>
      <c r="O56" s="99"/>
    </row>
    <row r="57" spans="2:15" hidden="1">
      <c r="B57" s="135"/>
      <c r="C57" s="94"/>
      <c r="D57" s="166">
        <f t="shared" si="8"/>
        <v>0</v>
      </c>
      <c r="E57" s="157">
        <f t="shared" si="9"/>
        <v>0</v>
      </c>
      <c r="F57" s="118">
        <f t="shared" si="16"/>
        <v>0</v>
      </c>
      <c r="G57" s="118">
        <f t="shared" si="17"/>
        <v>0</v>
      </c>
      <c r="H57" s="118">
        <f t="shared" si="18"/>
        <v>0</v>
      </c>
      <c r="I57" s="118">
        <f t="shared" si="19"/>
        <v>0</v>
      </c>
      <c r="J57" s="118">
        <f t="shared" si="20"/>
        <v>0</v>
      </c>
      <c r="K57" s="213">
        <f t="shared" si="21"/>
        <v>0</v>
      </c>
      <c r="L57" s="210"/>
      <c r="M57" s="210"/>
      <c r="N57" s="210"/>
      <c r="O57" s="99"/>
    </row>
    <row r="58" spans="2:15" hidden="1">
      <c r="B58" s="135"/>
      <c r="C58" s="94"/>
      <c r="D58" s="166">
        <f t="shared" si="8"/>
        <v>0</v>
      </c>
      <c r="E58" s="157">
        <f t="shared" si="9"/>
        <v>0</v>
      </c>
      <c r="F58" s="118">
        <f t="shared" si="16"/>
        <v>0</v>
      </c>
      <c r="G58" s="118">
        <f t="shared" si="17"/>
        <v>0</v>
      </c>
      <c r="H58" s="118">
        <f t="shared" si="18"/>
        <v>0</v>
      </c>
      <c r="I58" s="118">
        <f t="shared" si="19"/>
        <v>0</v>
      </c>
      <c r="J58" s="118">
        <f t="shared" si="20"/>
        <v>0</v>
      </c>
      <c r="K58" s="213">
        <f t="shared" si="21"/>
        <v>0</v>
      </c>
      <c r="L58" s="210"/>
      <c r="M58" s="210"/>
      <c r="N58" s="210"/>
      <c r="O58" s="99"/>
    </row>
    <row r="59" spans="2:15" hidden="1">
      <c r="B59" s="135"/>
      <c r="C59" s="94"/>
      <c r="D59" s="166">
        <f t="shared" si="8"/>
        <v>0</v>
      </c>
      <c r="E59" s="157">
        <f t="shared" si="9"/>
        <v>0</v>
      </c>
      <c r="F59" s="118">
        <f t="shared" si="16"/>
        <v>0</v>
      </c>
      <c r="G59" s="118">
        <f t="shared" si="17"/>
        <v>0</v>
      </c>
      <c r="H59" s="118">
        <f t="shared" si="18"/>
        <v>0</v>
      </c>
      <c r="I59" s="118">
        <f t="shared" si="19"/>
        <v>0</v>
      </c>
      <c r="J59" s="118">
        <f t="shared" si="20"/>
        <v>0</v>
      </c>
      <c r="K59" s="213">
        <f t="shared" si="21"/>
        <v>0</v>
      </c>
      <c r="L59" s="210"/>
      <c r="M59" s="210"/>
      <c r="N59" s="210"/>
      <c r="O59" s="99"/>
    </row>
    <row r="60" spans="2:15" hidden="1">
      <c r="B60" s="135"/>
      <c r="C60" s="94"/>
      <c r="D60" s="166">
        <f t="shared" si="8"/>
        <v>0</v>
      </c>
      <c r="E60" s="157">
        <f t="shared" si="9"/>
        <v>0</v>
      </c>
      <c r="F60" s="118">
        <f t="shared" si="16"/>
        <v>0</v>
      </c>
      <c r="G60" s="118">
        <f t="shared" si="17"/>
        <v>0</v>
      </c>
      <c r="H60" s="118">
        <f t="shared" si="18"/>
        <v>0</v>
      </c>
      <c r="I60" s="118">
        <f t="shared" si="19"/>
        <v>0</v>
      </c>
      <c r="J60" s="118">
        <f t="shared" si="20"/>
        <v>0</v>
      </c>
      <c r="K60" s="213">
        <f t="shared" si="21"/>
        <v>0</v>
      </c>
      <c r="L60" s="210"/>
      <c r="M60" s="210"/>
      <c r="N60" s="210"/>
      <c r="O60" s="99"/>
    </row>
    <row r="61" spans="2:15" hidden="1">
      <c r="B61" s="135"/>
      <c r="C61" s="94"/>
      <c r="D61" s="166">
        <f t="shared" si="8"/>
        <v>0</v>
      </c>
      <c r="E61" s="157">
        <f t="shared" si="9"/>
        <v>0</v>
      </c>
      <c r="F61" s="118">
        <f t="shared" si="16"/>
        <v>0</v>
      </c>
      <c r="G61" s="118">
        <f t="shared" si="17"/>
        <v>0</v>
      </c>
      <c r="H61" s="118">
        <f t="shared" si="18"/>
        <v>0</v>
      </c>
      <c r="I61" s="118">
        <f t="shared" si="19"/>
        <v>0</v>
      </c>
      <c r="J61" s="118">
        <f t="shared" si="20"/>
        <v>0</v>
      </c>
      <c r="K61" s="213">
        <f t="shared" si="21"/>
        <v>0</v>
      </c>
      <c r="L61" s="210"/>
      <c r="M61" s="210"/>
      <c r="N61" s="210"/>
      <c r="O61" s="99"/>
    </row>
    <row r="62" spans="2:15" hidden="1">
      <c r="B62" s="135"/>
      <c r="C62" s="94"/>
      <c r="D62" s="166">
        <f t="shared" si="8"/>
        <v>0</v>
      </c>
      <c r="E62" s="157">
        <f t="shared" si="9"/>
        <v>0</v>
      </c>
      <c r="F62" s="118">
        <f t="shared" si="16"/>
        <v>0</v>
      </c>
      <c r="G62" s="118">
        <f t="shared" si="17"/>
        <v>0</v>
      </c>
      <c r="H62" s="118">
        <f t="shared" si="18"/>
        <v>0</v>
      </c>
      <c r="I62" s="118">
        <f t="shared" si="19"/>
        <v>0</v>
      </c>
      <c r="J62" s="118">
        <f t="shared" si="20"/>
        <v>0</v>
      </c>
      <c r="K62" s="213">
        <f t="shared" si="21"/>
        <v>0</v>
      </c>
      <c r="L62" s="210"/>
      <c r="M62" s="210"/>
      <c r="N62" s="210"/>
      <c r="O62" s="99"/>
    </row>
    <row r="63" spans="2:15" hidden="1">
      <c r="B63" s="135"/>
      <c r="C63" s="94"/>
      <c r="D63" s="166">
        <f t="shared" ref="D63:D84" si="22">SUM(F63:N63)</f>
        <v>0</v>
      </c>
      <c r="E63" s="157">
        <f t="shared" ref="E63:E84" si="23">SUM(F63:N63)-MIN(F63:I63)</f>
        <v>0</v>
      </c>
      <c r="F63" s="118">
        <f t="shared" si="16"/>
        <v>0</v>
      </c>
      <c r="G63" s="118">
        <f t="shared" si="17"/>
        <v>0</v>
      </c>
      <c r="H63" s="118">
        <f t="shared" si="18"/>
        <v>0</v>
      </c>
      <c r="I63" s="118">
        <f t="shared" si="19"/>
        <v>0</v>
      </c>
      <c r="J63" s="118">
        <f t="shared" si="20"/>
        <v>0</v>
      </c>
      <c r="K63" s="213">
        <f t="shared" si="21"/>
        <v>0</v>
      </c>
      <c r="L63" s="210"/>
      <c r="M63" s="210"/>
      <c r="N63" s="210"/>
      <c r="O63" s="99"/>
    </row>
    <row r="64" spans="2:15" hidden="1">
      <c r="B64" s="135"/>
      <c r="C64" s="94"/>
      <c r="D64" s="166">
        <f t="shared" si="22"/>
        <v>0</v>
      </c>
      <c r="E64" s="157">
        <f t="shared" si="23"/>
        <v>0</v>
      </c>
      <c r="F64" s="118">
        <f t="shared" si="16"/>
        <v>0</v>
      </c>
      <c r="G64" s="118">
        <f t="shared" si="17"/>
        <v>0</v>
      </c>
      <c r="H64" s="118">
        <f t="shared" si="18"/>
        <v>0</v>
      </c>
      <c r="I64" s="118">
        <f t="shared" si="19"/>
        <v>0</v>
      </c>
      <c r="J64" s="118">
        <f t="shared" si="20"/>
        <v>0</v>
      </c>
      <c r="K64" s="213">
        <f t="shared" si="21"/>
        <v>0</v>
      </c>
      <c r="L64" s="210"/>
      <c r="M64" s="210"/>
      <c r="N64" s="210"/>
      <c r="O64" s="99"/>
    </row>
    <row r="65" spans="2:15" hidden="1">
      <c r="B65" s="135"/>
      <c r="C65" s="94"/>
      <c r="D65" s="166">
        <f t="shared" si="22"/>
        <v>0</v>
      </c>
      <c r="E65" s="157">
        <f t="shared" si="23"/>
        <v>0</v>
      </c>
      <c r="F65" s="118">
        <f t="shared" si="16"/>
        <v>0</v>
      </c>
      <c r="G65" s="118">
        <f t="shared" si="17"/>
        <v>0</v>
      </c>
      <c r="H65" s="118">
        <f t="shared" si="18"/>
        <v>0</v>
      </c>
      <c r="I65" s="118">
        <f t="shared" si="19"/>
        <v>0</v>
      </c>
      <c r="J65" s="118">
        <f t="shared" si="20"/>
        <v>0</v>
      </c>
      <c r="K65" s="213">
        <f t="shared" si="21"/>
        <v>0</v>
      </c>
      <c r="L65" s="210"/>
      <c r="M65" s="210"/>
      <c r="N65" s="210"/>
      <c r="O65" s="99"/>
    </row>
    <row r="66" spans="2:15" hidden="1">
      <c r="B66" s="135"/>
      <c r="C66" s="94"/>
      <c r="D66" s="166">
        <f t="shared" si="22"/>
        <v>0</v>
      </c>
      <c r="E66" s="157">
        <f t="shared" si="23"/>
        <v>0</v>
      </c>
      <c r="F66" s="118">
        <f t="shared" si="16"/>
        <v>0</v>
      </c>
      <c r="G66" s="118">
        <f t="shared" si="17"/>
        <v>0</v>
      </c>
      <c r="H66" s="118">
        <f t="shared" si="18"/>
        <v>0</v>
      </c>
      <c r="I66" s="118">
        <f t="shared" si="19"/>
        <v>0</v>
      </c>
      <c r="J66" s="118">
        <f t="shared" si="20"/>
        <v>0</v>
      </c>
      <c r="K66" s="213">
        <f t="shared" si="21"/>
        <v>0</v>
      </c>
      <c r="L66" s="210"/>
      <c r="M66" s="210"/>
      <c r="N66" s="210"/>
      <c r="O66" s="99"/>
    </row>
    <row r="67" spans="2:15" hidden="1">
      <c r="B67" s="135"/>
      <c r="C67" s="94"/>
      <c r="D67" s="166">
        <f t="shared" si="22"/>
        <v>0</v>
      </c>
      <c r="E67" s="157">
        <f t="shared" si="23"/>
        <v>0</v>
      </c>
      <c r="F67" s="118">
        <f t="shared" si="16"/>
        <v>0</v>
      </c>
      <c r="G67" s="118">
        <f t="shared" si="17"/>
        <v>0</v>
      </c>
      <c r="H67" s="118">
        <f t="shared" si="18"/>
        <v>0</v>
      </c>
      <c r="I67" s="118">
        <f t="shared" si="19"/>
        <v>0</v>
      </c>
      <c r="J67" s="118">
        <f t="shared" si="20"/>
        <v>0</v>
      </c>
      <c r="K67" s="213">
        <f t="shared" si="21"/>
        <v>0</v>
      </c>
      <c r="L67" s="210"/>
      <c r="M67" s="210"/>
      <c r="N67" s="210"/>
      <c r="O67" s="99"/>
    </row>
    <row r="68" spans="2:15" hidden="1">
      <c r="B68" s="135"/>
      <c r="C68" s="94"/>
      <c r="D68" s="166">
        <f t="shared" si="22"/>
        <v>0</v>
      </c>
      <c r="E68" s="157">
        <f t="shared" si="23"/>
        <v>0</v>
      </c>
      <c r="F68" s="118">
        <f t="shared" si="16"/>
        <v>0</v>
      </c>
      <c r="G68" s="118">
        <f t="shared" si="17"/>
        <v>0</v>
      </c>
      <c r="H68" s="118">
        <f t="shared" si="18"/>
        <v>0</v>
      </c>
      <c r="I68" s="118">
        <f t="shared" si="19"/>
        <v>0</v>
      </c>
      <c r="J68" s="118">
        <f t="shared" si="20"/>
        <v>0</v>
      </c>
      <c r="K68" s="213">
        <f t="shared" si="21"/>
        <v>0</v>
      </c>
      <c r="L68" s="210"/>
      <c r="M68" s="210"/>
      <c r="N68" s="210"/>
      <c r="O68" s="99"/>
    </row>
    <row r="69" spans="2:15" hidden="1">
      <c r="B69" s="135"/>
      <c r="C69" s="94"/>
      <c r="D69" s="166">
        <f t="shared" si="22"/>
        <v>0</v>
      </c>
      <c r="E69" s="157">
        <f t="shared" si="23"/>
        <v>0</v>
      </c>
      <c r="F69" s="118">
        <f t="shared" si="16"/>
        <v>0</v>
      </c>
      <c r="G69" s="118">
        <f t="shared" si="17"/>
        <v>0</v>
      </c>
      <c r="H69" s="118">
        <f t="shared" si="18"/>
        <v>0</v>
      </c>
      <c r="I69" s="118">
        <f t="shared" si="19"/>
        <v>0</v>
      </c>
      <c r="J69" s="118">
        <f t="shared" si="20"/>
        <v>0</v>
      </c>
      <c r="K69" s="213">
        <f t="shared" si="21"/>
        <v>0</v>
      </c>
      <c r="L69" s="210"/>
      <c r="M69" s="210"/>
      <c r="N69" s="210"/>
      <c r="O69" s="99"/>
    </row>
    <row r="70" spans="2:15" hidden="1">
      <c r="B70" s="135"/>
      <c r="C70" s="94"/>
      <c r="D70" s="166">
        <f t="shared" si="22"/>
        <v>0</v>
      </c>
      <c r="E70" s="157">
        <f t="shared" si="23"/>
        <v>0</v>
      </c>
      <c r="F70" s="118">
        <f t="shared" ref="F70:F84" si="24">IFERROR(VLOOKUP(C70,$C$93:$D$134,2,FALSE),0)</f>
        <v>0</v>
      </c>
      <c r="G70" s="118">
        <f t="shared" ref="G70:G84" si="25">IFERROR(VLOOKUP(C70,$G$93:$H$134,2,FALSE),0)</f>
        <v>0</v>
      </c>
      <c r="H70" s="118">
        <f t="shared" ref="H70:H84" si="26">IFERROR(VLOOKUP(C70,$K$93:$L$134,2,FALSE),0)</f>
        <v>0</v>
      </c>
      <c r="I70" s="118">
        <f t="shared" ref="I70:I84" si="27">IFERROR(VLOOKUP(C70,$O$93:$P$134,2,FALSE),0)</f>
        <v>0</v>
      </c>
      <c r="J70" s="118">
        <f t="shared" ref="J70:J84" si="28">IFERROR(VLOOKUP(C70,$S$93:$T$134,2,FALSE),0)</f>
        <v>0</v>
      </c>
      <c r="K70" s="213">
        <f t="shared" ref="K70:K84" si="29">IFERROR(VLOOKUP(C70,$W$93:$X$134,2,FALSE),0)</f>
        <v>0</v>
      </c>
      <c r="L70" s="210"/>
      <c r="M70" s="210"/>
      <c r="N70" s="210"/>
      <c r="O70" s="99"/>
    </row>
    <row r="71" spans="2:15" hidden="1">
      <c r="B71" s="135"/>
      <c r="C71" s="94"/>
      <c r="D71" s="166">
        <f t="shared" si="22"/>
        <v>0</v>
      </c>
      <c r="E71" s="157">
        <f t="shared" si="23"/>
        <v>0</v>
      </c>
      <c r="F71" s="118">
        <f t="shared" si="24"/>
        <v>0</v>
      </c>
      <c r="G71" s="118">
        <f t="shared" si="25"/>
        <v>0</v>
      </c>
      <c r="H71" s="118">
        <f t="shared" si="26"/>
        <v>0</v>
      </c>
      <c r="I71" s="118">
        <f t="shared" si="27"/>
        <v>0</v>
      </c>
      <c r="J71" s="118">
        <f t="shared" si="28"/>
        <v>0</v>
      </c>
      <c r="K71" s="213">
        <f t="shared" si="29"/>
        <v>0</v>
      </c>
      <c r="L71" s="210"/>
      <c r="M71" s="210"/>
      <c r="N71" s="210"/>
      <c r="O71" s="99"/>
    </row>
    <row r="72" spans="2:15" hidden="1">
      <c r="B72" s="135"/>
      <c r="C72" s="94"/>
      <c r="D72" s="166">
        <f t="shared" si="22"/>
        <v>0</v>
      </c>
      <c r="E72" s="157">
        <f t="shared" si="23"/>
        <v>0</v>
      </c>
      <c r="F72" s="118">
        <f t="shared" si="24"/>
        <v>0</v>
      </c>
      <c r="G72" s="118">
        <f t="shared" si="25"/>
        <v>0</v>
      </c>
      <c r="H72" s="118">
        <f t="shared" si="26"/>
        <v>0</v>
      </c>
      <c r="I72" s="118">
        <f t="shared" si="27"/>
        <v>0</v>
      </c>
      <c r="J72" s="118">
        <f t="shared" si="28"/>
        <v>0</v>
      </c>
      <c r="K72" s="213">
        <f t="shared" si="29"/>
        <v>0</v>
      </c>
      <c r="L72" s="210"/>
      <c r="M72" s="210"/>
      <c r="N72" s="210"/>
      <c r="O72" s="99"/>
    </row>
    <row r="73" spans="2:15" hidden="1">
      <c r="B73" s="135"/>
      <c r="C73" s="94"/>
      <c r="D73" s="166">
        <f t="shared" si="22"/>
        <v>0</v>
      </c>
      <c r="E73" s="157">
        <f t="shared" si="23"/>
        <v>0</v>
      </c>
      <c r="F73" s="118">
        <f t="shared" si="24"/>
        <v>0</v>
      </c>
      <c r="G73" s="118">
        <f t="shared" si="25"/>
        <v>0</v>
      </c>
      <c r="H73" s="118">
        <f t="shared" si="26"/>
        <v>0</v>
      </c>
      <c r="I73" s="118">
        <f t="shared" si="27"/>
        <v>0</v>
      </c>
      <c r="J73" s="118">
        <f t="shared" si="28"/>
        <v>0</v>
      </c>
      <c r="K73" s="213">
        <f t="shared" si="29"/>
        <v>0</v>
      </c>
      <c r="L73" s="210"/>
      <c r="M73" s="210"/>
      <c r="N73" s="210"/>
      <c r="O73" s="99"/>
    </row>
    <row r="74" spans="2:15" hidden="1">
      <c r="B74" s="135"/>
      <c r="C74" s="94"/>
      <c r="D74" s="166">
        <f t="shared" si="22"/>
        <v>0</v>
      </c>
      <c r="E74" s="157">
        <f t="shared" si="23"/>
        <v>0</v>
      </c>
      <c r="F74" s="118">
        <f t="shared" si="24"/>
        <v>0</v>
      </c>
      <c r="G74" s="118">
        <f t="shared" si="25"/>
        <v>0</v>
      </c>
      <c r="H74" s="118">
        <f t="shared" si="26"/>
        <v>0</v>
      </c>
      <c r="I74" s="118">
        <f t="shared" si="27"/>
        <v>0</v>
      </c>
      <c r="J74" s="118">
        <f t="shared" si="28"/>
        <v>0</v>
      </c>
      <c r="K74" s="213">
        <f t="shared" si="29"/>
        <v>0</v>
      </c>
      <c r="L74" s="210"/>
      <c r="M74" s="210"/>
      <c r="N74" s="210"/>
      <c r="O74" s="99"/>
    </row>
    <row r="75" spans="2:15" hidden="1">
      <c r="B75" s="135"/>
      <c r="C75" s="94"/>
      <c r="D75" s="166">
        <f t="shared" si="22"/>
        <v>0</v>
      </c>
      <c r="E75" s="157">
        <f t="shared" si="23"/>
        <v>0</v>
      </c>
      <c r="F75" s="118">
        <f t="shared" si="24"/>
        <v>0</v>
      </c>
      <c r="G75" s="118">
        <f t="shared" si="25"/>
        <v>0</v>
      </c>
      <c r="H75" s="118">
        <f t="shared" si="26"/>
        <v>0</v>
      </c>
      <c r="I75" s="118">
        <f t="shared" si="27"/>
        <v>0</v>
      </c>
      <c r="J75" s="118">
        <f t="shared" si="28"/>
        <v>0</v>
      </c>
      <c r="K75" s="213">
        <f t="shared" si="29"/>
        <v>0</v>
      </c>
      <c r="L75" s="210"/>
      <c r="M75" s="210"/>
      <c r="N75" s="210"/>
      <c r="O75" s="99"/>
    </row>
    <row r="76" spans="2:15" ht="15" hidden="1">
      <c r="B76" s="135"/>
      <c r="C76" s="95"/>
      <c r="D76" s="166">
        <f t="shared" si="22"/>
        <v>0</v>
      </c>
      <c r="E76" s="157">
        <f t="shared" si="23"/>
        <v>0</v>
      </c>
      <c r="F76" s="118">
        <f t="shared" si="24"/>
        <v>0</v>
      </c>
      <c r="G76" s="118">
        <f t="shared" si="25"/>
        <v>0</v>
      </c>
      <c r="H76" s="118">
        <f t="shared" si="26"/>
        <v>0</v>
      </c>
      <c r="I76" s="118">
        <f t="shared" si="27"/>
        <v>0</v>
      </c>
      <c r="J76" s="118">
        <f t="shared" si="28"/>
        <v>0</v>
      </c>
      <c r="K76" s="213">
        <f t="shared" si="29"/>
        <v>0</v>
      </c>
      <c r="L76" s="210"/>
      <c r="M76" s="210"/>
      <c r="N76" s="210"/>
      <c r="O76" s="99"/>
    </row>
    <row r="77" spans="2:15" ht="15" hidden="1">
      <c r="B77" s="135"/>
      <c r="C77" s="95"/>
      <c r="D77" s="166">
        <f t="shared" si="22"/>
        <v>0</v>
      </c>
      <c r="E77" s="157">
        <f t="shared" si="23"/>
        <v>0</v>
      </c>
      <c r="F77" s="118">
        <f t="shared" si="24"/>
        <v>0</v>
      </c>
      <c r="G77" s="118">
        <f t="shared" si="25"/>
        <v>0</v>
      </c>
      <c r="H77" s="118">
        <f t="shared" si="26"/>
        <v>0</v>
      </c>
      <c r="I77" s="118">
        <f t="shared" si="27"/>
        <v>0</v>
      </c>
      <c r="J77" s="118">
        <f t="shared" si="28"/>
        <v>0</v>
      </c>
      <c r="K77" s="213">
        <f t="shared" si="29"/>
        <v>0</v>
      </c>
      <c r="L77" s="210"/>
      <c r="M77" s="210"/>
      <c r="N77" s="210"/>
      <c r="O77" s="99"/>
    </row>
    <row r="78" spans="2:15" ht="15" hidden="1">
      <c r="B78" s="135"/>
      <c r="C78" s="95"/>
      <c r="D78" s="166">
        <f t="shared" si="22"/>
        <v>0</v>
      </c>
      <c r="E78" s="157">
        <f t="shared" si="23"/>
        <v>0</v>
      </c>
      <c r="F78" s="118">
        <f t="shared" si="24"/>
        <v>0</v>
      </c>
      <c r="G78" s="118">
        <f t="shared" si="25"/>
        <v>0</v>
      </c>
      <c r="H78" s="118">
        <f t="shared" si="26"/>
        <v>0</v>
      </c>
      <c r="I78" s="118">
        <f t="shared" si="27"/>
        <v>0</v>
      </c>
      <c r="J78" s="118">
        <f t="shared" si="28"/>
        <v>0</v>
      </c>
      <c r="K78" s="213">
        <f t="shared" si="29"/>
        <v>0</v>
      </c>
      <c r="L78" s="210"/>
      <c r="M78" s="210"/>
      <c r="N78" s="210"/>
      <c r="O78" s="99"/>
    </row>
    <row r="79" spans="2:15" ht="15" hidden="1">
      <c r="B79" s="135"/>
      <c r="C79" s="95"/>
      <c r="D79" s="166">
        <f t="shared" si="22"/>
        <v>0</v>
      </c>
      <c r="E79" s="157">
        <f t="shared" si="23"/>
        <v>0</v>
      </c>
      <c r="F79" s="118">
        <f t="shared" si="24"/>
        <v>0</v>
      </c>
      <c r="G79" s="118">
        <f t="shared" si="25"/>
        <v>0</v>
      </c>
      <c r="H79" s="118">
        <f t="shared" si="26"/>
        <v>0</v>
      </c>
      <c r="I79" s="118">
        <f t="shared" si="27"/>
        <v>0</v>
      </c>
      <c r="J79" s="118">
        <f t="shared" si="28"/>
        <v>0</v>
      </c>
      <c r="K79" s="213">
        <f t="shared" si="29"/>
        <v>0</v>
      </c>
      <c r="L79" s="210"/>
      <c r="M79" s="210"/>
      <c r="N79" s="210"/>
      <c r="O79" s="99"/>
    </row>
    <row r="80" spans="2:15" ht="15" hidden="1">
      <c r="B80" s="135"/>
      <c r="C80" s="95"/>
      <c r="D80" s="166">
        <f t="shared" si="22"/>
        <v>0</v>
      </c>
      <c r="E80" s="157">
        <f t="shared" si="23"/>
        <v>0</v>
      </c>
      <c r="F80" s="118">
        <f t="shared" si="24"/>
        <v>0</v>
      </c>
      <c r="G80" s="118">
        <f t="shared" si="25"/>
        <v>0</v>
      </c>
      <c r="H80" s="118">
        <f t="shared" si="26"/>
        <v>0</v>
      </c>
      <c r="I80" s="118">
        <f t="shared" si="27"/>
        <v>0</v>
      </c>
      <c r="J80" s="118">
        <f t="shared" si="28"/>
        <v>0</v>
      </c>
      <c r="K80" s="213">
        <f t="shared" si="29"/>
        <v>0</v>
      </c>
      <c r="L80" s="210"/>
      <c r="M80" s="210"/>
      <c r="N80" s="210"/>
      <c r="O80" s="99"/>
    </row>
    <row r="81" spans="2:25" ht="15" hidden="1">
      <c r="B81" s="135"/>
      <c r="C81" s="95"/>
      <c r="D81" s="166">
        <f t="shared" si="22"/>
        <v>0</v>
      </c>
      <c r="E81" s="157">
        <f t="shared" si="23"/>
        <v>0</v>
      </c>
      <c r="F81" s="118">
        <f t="shared" si="24"/>
        <v>0</v>
      </c>
      <c r="G81" s="118">
        <f t="shared" si="25"/>
        <v>0</v>
      </c>
      <c r="H81" s="118">
        <f t="shared" si="26"/>
        <v>0</v>
      </c>
      <c r="I81" s="118">
        <f t="shared" si="27"/>
        <v>0</v>
      </c>
      <c r="J81" s="118">
        <f t="shared" si="28"/>
        <v>0</v>
      </c>
      <c r="K81" s="213">
        <f t="shared" si="29"/>
        <v>0</v>
      </c>
      <c r="L81" s="210"/>
      <c r="M81" s="210"/>
      <c r="N81" s="210"/>
      <c r="O81" s="99"/>
    </row>
    <row r="82" spans="2:25" ht="15" hidden="1">
      <c r="B82" s="135"/>
      <c r="C82" s="95"/>
      <c r="D82" s="166">
        <f t="shared" si="22"/>
        <v>0</v>
      </c>
      <c r="E82" s="157">
        <f t="shared" si="23"/>
        <v>0</v>
      </c>
      <c r="F82" s="118">
        <f t="shared" si="24"/>
        <v>0</v>
      </c>
      <c r="G82" s="118">
        <f t="shared" si="25"/>
        <v>0</v>
      </c>
      <c r="H82" s="118">
        <f t="shared" si="26"/>
        <v>0</v>
      </c>
      <c r="I82" s="118">
        <f t="shared" si="27"/>
        <v>0</v>
      </c>
      <c r="J82" s="118">
        <f t="shared" si="28"/>
        <v>0</v>
      </c>
      <c r="K82" s="213">
        <f t="shared" si="29"/>
        <v>0</v>
      </c>
      <c r="L82" s="210"/>
      <c r="M82" s="210"/>
      <c r="N82" s="210"/>
      <c r="O82" s="99"/>
    </row>
    <row r="83" spans="2:25" ht="15" hidden="1">
      <c r="B83" s="135"/>
      <c r="C83" s="95"/>
      <c r="D83" s="166">
        <f t="shared" si="22"/>
        <v>0</v>
      </c>
      <c r="E83" s="157">
        <f t="shared" si="23"/>
        <v>0</v>
      </c>
      <c r="F83" s="118">
        <f t="shared" si="24"/>
        <v>0</v>
      </c>
      <c r="G83" s="118">
        <f t="shared" si="25"/>
        <v>0</v>
      </c>
      <c r="H83" s="118">
        <f t="shared" si="26"/>
        <v>0</v>
      </c>
      <c r="I83" s="118">
        <f t="shared" si="27"/>
        <v>0</v>
      </c>
      <c r="J83" s="118">
        <f t="shared" si="28"/>
        <v>0</v>
      </c>
      <c r="K83" s="213">
        <f t="shared" si="29"/>
        <v>0</v>
      </c>
      <c r="L83" s="210"/>
      <c r="M83" s="210"/>
      <c r="N83" s="210"/>
      <c r="O83" s="99"/>
    </row>
    <row r="84" spans="2:25" ht="15" hidden="1">
      <c r="B84" s="136"/>
      <c r="C84" s="95"/>
      <c r="D84" s="166">
        <f t="shared" si="22"/>
        <v>0</v>
      </c>
      <c r="E84" s="157">
        <f t="shared" si="23"/>
        <v>0</v>
      </c>
      <c r="F84" s="118">
        <f t="shared" si="24"/>
        <v>0</v>
      </c>
      <c r="G84" s="118">
        <f t="shared" si="25"/>
        <v>0</v>
      </c>
      <c r="H84" s="118">
        <f t="shared" si="26"/>
        <v>0</v>
      </c>
      <c r="I84" s="118">
        <f t="shared" si="27"/>
        <v>0</v>
      </c>
      <c r="J84" s="118">
        <f t="shared" si="28"/>
        <v>0</v>
      </c>
      <c r="K84" s="213">
        <f t="shared" si="29"/>
        <v>0</v>
      </c>
      <c r="L84" s="210"/>
      <c r="M84" s="210"/>
      <c r="N84" s="210"/>
      <c r="O84" s="99"/>
    </row>
    <row r="88" spans="2:25" ht="13.5" thickBot="1"/>
    <row r="89" spans="2:25">
      <c r="B89" s="236" t="s">
        <v>152</v>
      </c>
      <c r="C89" s="237"/>
      <c r="D89" s="237"/>
      <c r="E89" s="238"/>
      <c r="F89" s="245" t="s">
        <v>153</v>
      </c>
      <c r="G89" s="246"/>
      <c r="H89" s="246"/>
      <c r="I89" s="247"/>
      <c r="J89" s="245" t="s">
        <v>51</v>
      </c>
      <c r="K89" s="246"/>
      <c r="L89" s="246"/>
      <c r="M89" s="247"/>
      <c r="N89" s="233" t="s">
        <v>154</v>
      </c>
      <c r="O89" s="234"/>
      <c r="P89" s="234"/>
      <c r="Q89" s="235"/>
      <c r="R89" s="233" t="s">
        <v>155</v>
      </c>
      <c r="S89" s="234"/>
      <c r="T89" s="234"/>
      <c r="U89" s="235"/>
      <c r="V89" s="233" t="s">
        <v>156</v>
      </c>
      <c r="W89" s="234"/>
      <c r="X89" s="234"/>
      <c r="Y89" s="235"/>
    </row>
    <row r="90" spans="2:25">
      <c r="B90" s="143"/>
      <c r="C90" s="138"/>
      <c r="D90" s="138"/>
      <c r="F90" s="110"/>
      <c r="I90" s="109"/>
      <c r="J90" s="110"/>
      <c r="M90" s="109"/>
      <c r="N90" s="110"/>
      <c r="Q90" s="144"/>
      <c r="R90" s="102"/>
      <c r="U90" s="144"/>
      <c r="V90" s="102"/>
      <c r="W90" s="212"/>
      <c r="X90" s="212"/>
      <c r="Y90" s="144"/>
    </row>
    <row r="91" spans="2:25">
      <c r="B91" s="102" t="s">
        <v>160</v>
      </c>
      <c r="C91" s="99" t="s">
        <v>157</v>
      </c>
      <c r="D91" s="99" t="s">
        <v>161</v>
      </c>
      <c r="E91" s="109" t="s">
        <v>172</v>
      </c>
      <c r="F91" s="110" t="s">
        <v>160</v>
      </c>
      <c r="G91" s="108" t="s">
        <v>157</v>
      </c>
      <c r="H91" s="108" t="s">
        <v>161</v>
      </c>
      <c r="I91" s="109" t="s">
        <v>172</v>
      </c>
      <c r="J91" s="110" t="s">
        <v>160</v>
      </c>
      <c r="K91" s="108" t="s">
        <v>157</v>
      </c>
      <c r="L91" s="108" t="s">
        <v>161</v>
      </c>
      <c r="M91" s="109" t="s">
        <v>172</v>
      </c>
      <c r="N91" s="110" t="s">
        <v>160</v>
      </c>
      <c r="O91" s="108" t="s">
        <v>157</v>
      </c>
      <c r="P91" s="99" t="s">
        <v>161</v>
      </c>
      <c r="Q91" s="103" t="s">
        <v>172</v>
      </c>
      <c r="R91" s="102" t="s">
        <v>160</v>
      </c>
      <c r="S91" s="99" t="s">
        <v>157</v>
      </c>
      <c r="T91" s="99" t="s">
        <v>161</v>
      </c>
      <c r="U91" s="103" t="s">
        <v>172</v>
      </c>
      <c r="V91" s="102" t="s">
        <v>160</v>
      </c>
      <c r="W91" s="212" t="s">
        <v>157</v>
      </c>
      <c r="X91" s="212" t="s">
        <v>161</v>
      </c>
      <c r="Y91" s="103" t="s">
        <v>172</v>
      </c>
    </row>
    <row r="92" spans="2:25">
      <c r="B92" s="143"/>
      <c r="C92" s="104">
        <f>COUNTA(C93:C136)</f>
        <v>13</v>
      </c>
      <c r="D92" s="138"/>
      <c r="E92" s="109"/>
      <c r="F92" s="110"/>
      <c r="G92" s="111">
        <f>COUNTA(G93:G136)</f>
        <v>8</v>
      </c>
      <c r="I92" s="109"/>
      <c r="J92" s="110"/>
      <c r="K92" s="111">
        <f>COUNTA(K93:K136)</f>
        <v>10</v>
      </c>
      <c r="M92" s="109"/>
      <c r="N92" s="110"/>
      <c r="O92" s="111">
        <f>COUNTA(O93:O136)</f>
        <v>9</v>
      </c>
      <c r="P92" s="138"/>
      <c r="Q92" s="144"/>
      <c r="R92" s="143"/>
      <c r="S92" s="104">
        <f>COUNTA(S93:S136)</f>
        <v>9</v>
      </c>
      <c r="T92" s="138"/>
      <c r="U92" s="144"/>
      <c r="V92" s="143"/>
      <c r="W92" s="104">
        <f>COUNTA(W93:W136)</f>
        <v>6</v>
      </c>
      <c r="X92" s="138"/>
      <c r="Y92" s="144"/>
    </row>
    <row r="93" spans="2:25">
      <c r="B93" s="102">
        <v>1</v>
      </c>
      <c r="C93" s="192" t="s">
        <v>88</v>
      </c>
      <c r="D93" s="99">
        <f>VLOOKUP(C92,'POINTS SCORE'!$B$10:$AI$39,2,FALSE)</f>
        <v>39</v>
      </c>
      <c r="E93" s="108">
        <f>VLOOKUP(C92,'POINTS SCORE'!$B$39:$AI$78,2,FALSE)</f>
        <v>40</v>
      </c>
      <c r="F93" s="110">
        <v>1</v>
      </c>
      <c r="G93" s="192" t="s">
        <v>110</v>
      </c>
      <c r="H93" s="108">
        <f>VLOOKUP(G92,'POINTS SCORE'!$B$10:$AI$39,2,FALSE)</f>
        <v>37</v>
      </c>
      <c r="I93" s="108">
        <f>VLOOKUP(G92,'POINTS SCORE'!$B$39:$AI$78,2,FALSE)</f>
        <v>40</v>
      </c>
      <c r="J93" s="110">
        <v>1</v>
      </c>
      <c r="K93" s="192" t="s">
        <v>110</v>
      </c>
      <c r="L93" s="108">
        <f>VLOOKUP(K92,'POINTS SCORE'!$B$10:$AI$39,2,FALSE)</f>
        <v>38</v>
      </c>
      <c r="M93" s="108">
        <f>VLOOKUP(K92,'POINTS SCORE'!$B$39:$AI$78,2,FALSE)</f>
        <v>40</v>
      </c>
      <c r="N93" s="110">
        <v>1</v>
      </c>
      <c r="O93" s="192" t="s">
        <v>85</v>
      </c>
      <c r="P93" s="99">
        <f>VLOOKUP(O92,'POINTS SCORE'!$B$10:$AI$39,2,FALSE)</f>
        <v>38</v>
      </c>
      <c r="Q93" s="99">
        <f>VLOOKUP(O92,'POINTS SCORE'!$B$39:$AI$78,2,FALSE)</f>
        <v>40</v>
      </c>
      <c r="R93" s="102">
        <v>1</v>
      </c>
      <c r="S93" s="192" t="s">
        <v>78</v>
      </c>
      <c r="T93" s="99">
        <f>VLOOKUP(S92,'POINTS SCORE'!$B$10:$AI$39,2,FALSE)</f>
        <v>38</v>
      </c>
      <c r="U93" s="99">
        <f>VLOOKUP(S92,'POINTS SCORE'!$B$39:$AI$78,2,FALSE)</f>
        <v>40</v>
      </c>
      <c r="V93" s="102">
        <v>1</v>
      </c>
      <c r="W93" s="212" t="s">
        <v>1143</v>
      </c>
      <c r="X93" s="212">
        <f>VLOOKUP(W92,'POINTS SCORE'!$B$10:$AI$39,2,FALSE)</f>
        <v>36</v>
      </c>
      <c r="Y93" s="103">
        <f>VLOOKUP(W92,'POINTS SCORE'!$B$39:$AI$78,2,FALSE)</f>
        <v>40</v>
      </c>
    </row>
    <row r="94" spans="2:25">
      <c r="B94" s="102">
        <v>2</v>
      </c>
      <c r="C94" s="192" t="s">
        <v>110</v>
      </c>
      <c r="D94" s="99">
        <f>VLOOKUP(C92,'POINTS SCORE'!$B$10:$AI$39,3,FALSE)</f>
        <v>36</v>
      </c>
      <c r="E94" s="108">
        <f>VLOOKUP(C92,'POINTS SCORE'!$B$39:$AI$78,3,FALSE)</f>
        <v>39</v>
      </c>
      <c r="F94" s="110">
        <v>2</v>
      </c>
      <c r="G94" s="192" t="s">
        <v>85</v>
      </c>
      <c r="H94" s="108">
        <f>VLOOKUP(G92,'POINTS SCORE'!$B$10:$AI$39,3,FALSE)</f>
        <v>32</v>
      </c>
      <c r="I94" s="108">
        <f>VLOOKUP(G92,'POINTS SCORE'!$B$39:$AI$78,3,FALSE)</f>
        <v>39</v>
      </c>
      <c r="J94" s="110">
        <v>2</v>
      </c>
      <c r="K94" s="192" t="s">
        <v>85</v>
      </c>
      <c r="L94" s="108">
        <f>VLOOKUP(K92,'POINTS SCORE'!$B$10:$AI$39,3,FALSE)</f>
        <v>34</v>
      </c>
      <c r="M94" s="108">
        <f>VLOOKUP(K92,'POINTS SCORE'!$B$39:$AI$78,3,FALSE)</f>
        <v>39</v>
      </c>
      <c r="N94" s="110">
        <v>2</v>
      </c>
      <c r="O94" s="192" t="s">
        <v>78</v>
      </c>
      <c r="P94" s="99">
        <f>VLOOKUP(O92,'POINTS SCORE'!$B$10:$AI$39,3,FALSE)</f>
        <v>33</v>
      </c>
      <c r="Q94" s="99">
        <f>VLOOKUP(O92,'POINTS SCORE'!$B$39:$AI$78,3,FALSE)</f>
        <v>39</v>
      </c>
      <c r="R94" s="102">
        <v>2</v>
      </c>
      <c r="S94" s="192" t="s">
        <v>85</v>
      </c>
      <c r="T94" s="99">
        <f>VLOOKUP(S92,'POINTS SCORE'!$B$10:$AI$39,3,FALSE)</f>
        <v>33</v>
      </c>
      <c r="U94" s="99">
        <f>VLOOKUP(S92,'POINTS SCORE'!$B$39:$AI$78,3,FALSE)</f>
        <v>39</v>
      </c>
      <c r="V94" s="102">
        <v>2</v>
      </c>
      <c r="W94" s="212" t="s">
        <v>76</v>
      </c>
      <c r="X94" s="212">
        <f>VLOOKUP(W92,'POINTS SCORE'!$B$10:$AI$39,3,FALSE)</f>
        <v>28</v>
      </c>
      <c r="Y94" s="103">
        <f>VLOOKUP(W92,'POINTS SCORE'!$B$39:$AI$78,3,FALSE)</f>
        <v>39</v>
      </c>
    </row>
    <row r="95" spans="2:25">
      <c r="B95" s="102">
        <v>3</v>
      </c>
      <c r="C95" s="192" t="s">
        <v>85</v>
      </c>
      <c r="D95" s="99">
        <f>VLOOKUP(C92,'POINTS SCORE'!$B$10:$AI$39,4,FALSE)</f>
        <v>32</v>
      </c>
      <c r="E95" s="108">
        <f>VLOOKUP(C92,'POINTS SCORE'!$B$39:$AI$78,4,FALSE)</f>
        <v>38</v>
      </c>
      <c r="F95" s="110">
        <v>3</v>
      </c>
      <c r="G95" s="192" t="s">
        <v>78</v>
      </c>
      <c r="H95" s="108">
        <f>VLOOKUP(G92,'POINTS SCORE'!$B$10:$AI$39,4,FALSE)</f>
        <v>26</v>
      </c>
      <c r="I95" s="108">
        <f>VLOOKUP(G92,'POINTS SCORE'!$B$39:$AI$78,4,FALSE)</f>
        <v>38</v>
      </c>
      <c r="J95" s="110">
        <v>3</v>
      </c>
      <c r="K95" s="192" t="s">
        <v>98</v>
      </c>
      <c r="L95" s="108">
        <f>VLOOKUP(K92,'POINTS SCORE'!$B$10:$AI$39,4,FALSE)</f>
        <v>28</v>
      </c>
      <c r="M95" s="108">
        <f>VLOOKUP(K92,'POINTS SCORE'!$B$39:$AI$78,4,FALSE)</f>
        <v>38</v>
      </c>
      <c r="N95" s="110">
        <v>3</v>
      </c>
      <c r="O95" s="192" t="s">
        <v>76</v>
      </c>
      <c r="P95" s="99">
        <f>VLOOKUP(O92,'POINTS SCORE'!$B$10:$AI$39,4,FALSE)</f>
        <v>27</v>
      </c>
      <c r="Q95" s="99">
        <f>VLOOKUP(O92,'POINTS SCORE'!$B$39:$AI$78,4,FALSE)</f>
        <v>38</v>
      </c>
      <c r="R95" s="102">
        <v>3</v>
      </c>
      <c r="S95" s="192" t="s">
        <v>136</v>
      </c>
      <c r="T95" s="99">
        <f>VLOOKUP(S92,'POINTS SCORE'!$B$10:$AI$39,4,FALSE)</f>
        <v>27</v>
      </c>
      <c r="U95" s="99">
        <f>VLOOKUP(S92,'POINTS SCORE'!$B$39:$AI$78,4,FALSE)</f>
        <v>38</v>
      </c>
      <c r="V95" s="102">
        <v>3</v>
      </c>
      <c r="W95" s="212" t="s">
        <v>181</v>
      </c>
      <c r="X95" s="212">
        <f>VLOOKUP(W92,'POINTS SCORE'!$B$10:$AI$39,4,FALSE)</f>
        <v>24</v>
      </c>
      <c r="Y95" s="103">
        <f>VLOOKUP(W92,'POINTS SCORE'!$B$39:$AI$78,4,FALSE)</f>
        <v>38</v>
      </c>
    </row>
    <row r="96" spans="2:25">
      <c r="B96" s="102">
        <v>4</v>
      </c>
      <c r="C96" s="192" t="s">
        <v>78</v>
      </c>
      <c r="D96" s="99">
        <f>VLOOKUP(C92,'POINTS SCORE'!$B$10:$AI$39,5,FALSE)</f>
        <v>27</v>
      </c>
      <c r="E96" s="108">
        <f>VLOOKUP(C92,'POINTS SCORE'!$B$39:$AI$78,5,FALSE)</f>
        <v>37</v>
      </c>
      <c r="F96" s="110">
        <v>4</v>
      </c>
      <c r="G96" s="192" t="s">
        <v>86</v>
      </c>
      <c r="H96" s="108">
        <f>VLOOKUP(G92,'POINTS SCORE'!$B$10:$AI$39,5,FALSE)</f>
        <v>22</v>
      </c>
      <c r="I96" s="108">
        <f>VLOOKUP(G92,'POINTS SCORE'!$B$39:$AI$78,5,FALSE)</f>
        <v>37</v>
      </c>
      <c r="J96" s="110">
        <v>4</v>
      </c>
      <c r="K96" s="192" t="s">
        <v>78</v>
      </c>
      <c r="L96" s="108">
        <f>VLOOKUP(K92,'POINTS SCORE'!$B$10:$AI$39,5,FALSE)</f>
        <v>24</v>
      </c>
      <c r="M96" s="108">
        <f>VLOOKUP(K92,'POINTS SCORE'!$B$39:$AI$78,5,FALSE)</f>
        <v>37</v>
      </c>
      <c r="N96" s="110">
        <v>4</v>
      </c>
      <c r="O96" s="192" t="s">
        <v>86</v>
      </c>
      <c r="P96" s="99">
        <f>VLOOKUP(O92,'POINTS SCORE'!$B$10:$AI$39,5,FALSE)</f>
        <v>23</v>
      </c>
      <c r="Q96" s="99">
        <f>VLOOKUP(O92,'POINTS SCORE'!$B$39:$AI$78,5,FALSE)</f>
        <v>37</v>
      </c>
      <c r="R96" s="102">
        <v>4</v>
      </c>
      <c r="S96" s="192" t="s">
        <v>83</v>
      </c>
      <c r="T96" s="99">
        <f>VLOOKUP(S92,'POINTS SCORE'!$B$10:$AI$39,5,FALSE)</f>
        <v>23</v>
      </c>
      <c r="U96" s="99">
        <f>VLOOKUP(S92,'POINTS SCORE'!$B$39:$AI$78,5,FALSE)</f>
        <v>37</v>
      </c>
      <c r="V96" s="102">
        <v>4</v>
      </c>
      <c r="W96" s="212" t="s">
        <v>1018</v>
      </c>
      <c r="X96" s="212">
        <f>VLOOKUP(W92,'POINTS SCORE'!$B$10:$AI$39,5,FALSE)</f>
        <v>20</v>
      </c>
      <c r="Y96" s="103">
        <f>VLOOKUP(W92,'POINTS SCORE'!$B$39:$AI$78,5,FALSE)</f>
        <v>37</v>
      </c>
    </row>
    <row r="97" spans="2:25">
      <c r="B97" s="102">
        <v>5</v>
      </c>
      <c r="C97" s="192" t="s">
        <v>86</v>
      </c>
      <c r="D97" s="99">
        <f>VLOOKUP(C92,'POINTS SCORE'!$B$10:$AI$39,6,FALSE)</f>
        <v>24</v>
      </c>
      <c r="E97" s="108">
        <f>VLOOKUP(C92,'POINTS SCORE'!$B$39:$AI$78,6,FALSE)</f>
        <v>36</v>
      </c>
      <c r="F97" s="110">
        <v>5</v>
      </c>
      <c r="G97" s="192" t="s">
        <v>76</v>
      </c>
      <c r="H97" s="108">
        <f>VLOOKUP(G92,'POINTS SCORE'!$B$10:$AI$39,6,FALSE)</f>
        <v>19</v>
      </c>
      <c r="I97" s="108">
        <f>VLOOKUP(G92,'POINTS SCORE'!$B$39:$AI$78,6,FALSE)</f>
        <v>36</v>
      </c>
      <c r="J97" s="110">
        <v>5</v>
      </c>
      <c r="K97" s="192" t="s">
        <v>86</v>
      </c>
      <c r="L97" s="108">
        <f>VLOOKUP(K92,'POINTS SCORE'!$B$10:$AI$39,6,FALSE)</f>
        <v>21</v>
      </c>
      <c r="M97" s="108">
        <f>VLOOKUP(K92,'POINTS SCORE'!$B$39:$AI$78,6,FALSE)</f>
        <v>36</v>
      </c>
      <c r="N97" s="110">
        <v>5</v>
      </c>
      <c r="O97" s="192" t="s">
        <v>181</v>
      </c>
      <c r="P97" s="99">
        <f>VLOOKUP(O92,'POINTS SCORE'!$B$10:$AI$39,6,FALSE)</f>
        <v>20</v>
      </c>
      <c r="Q97" s="99">
        <f>VLOOKUP(O92,'POINTS SCORE'!$B$39:$AI$78,6,FALSE)</f>
        <v>36</v>
      </c>
      <c r="R97" s="102">
        <v>5</v>
      </c>
      <c r="S97" s="192" t="s">
        <v>86</v>
      </c>
      <c r="T97" s="99">
        <f>VLOOKUP(S92,'POINTS SCORE'!$B$10:$AI$39,6,FALSE)</f>
        <v>20</v>
      </c>
      <c r="U97" s="99">
        <f>VLOOKUP(S92,'POINTS SCORE'!$B$39:$AI$78,6,FALSE)</f>
        <v>36</v>
      </c>
      <c r="V97" s="102">
        <v>5</v>
      </c>
      <c r="W97" s="212" t="s">
        <v>102</v>
      </c>
      <c r="X97" s="212">
        <f>VLOOKUP(W92,'POINTS SCORE'!$B$10:$AI$39,6,FALSE)</f>
        <v>17</v>
      </c>
      <c r="Y97" s="103">
        <f>VLOOKUP(W92,'POINTS SCORE'!$B$39:$AI$78,6,FALSE)</f>
        <v>36</v>
      </c>
    </row>
    <row r="98" spans="2:25">
      <c r="B98" s="102">
        <v>6</v>
      </c>
      <c r="C98" s="192" t="s">
        <v>187</v>
      </c>
      <c r="D98" s="99">
        <f>VLOOKUP(C92,'POINTS SCORE'!$B$10:$AI$39,7,FALSE)</f>
        <v>22</v>
      </c>
      <c r="E98" s="108">
        <f>VLOOKUP(C92,'POINTS SCORE'!$B$39:$AI$78,7,FALSE)</f>
        <v>35</v>
      </c>
      <c r="F98" s="110">
        <v>6</v>
      </c>
      <c r="G98" s="192" t="s">
        <v>136</v>
      </c>
      <c r="H98" s="108">
        <f>VLOOKUP(G92,'POINTS SCORE'!$B$10:$AI$39,7,FALSE)</f>
        <v>17</v>
      </c>
      <c r="I98" s="108">
        <f>VLOOKUP(G92,'POINTS SCORE'!$B$39:$AI$78,7,FALSE)</f>
        <v>35</v>
      </c>
      <c r="J98" s="110">
        <v>6</v>
      </c>
      <c r="K98" s="192" t="s">
        <v>76</v>
      </c>
      <c r="L98" s="108">
        <f>VLOOKUP(K92,'POINTS SCORE'!$B$10:$AI$39,7,FALSE)</f>
        <v>19</v>
      </c>
      <c r="M98" s="108">
        <f>VLOOKUP(K92,'POINTS SCORE'!$B$39:$AI$78,7,FALSE)</f>
        <v>35</v>
      </c>
      <c r="N98" s="110">
        <v>6</v>
      </c>
      <c r="O98" s="192" t="s">
        <v>136</v>
      </c>
      <c r="P98" s="99">
        <f>VLOOKUP(O92,'POINTS SCORE'!$B$10:$AI$39,7,FALSE)</f>
        <v>18</v>
      </c>
      <c r="Q98" s="99">
        <f>VLOOKUP(O92,'POINTS SCORE'!$B$39:$AI$78,7,FALSE)</f>
        <v>35</v>
      </c>
      <c r="R98" s="102">
        <v>6</v>
      </c>
      <c r="S98" s="192" t="s">
        <v>76</v>
      </c>
      <c r="T98" s="99">
        <f>VLOOKUP(S92,'POINTS SCORE'!$B$10:$AI$39,7,FALSE)</f>
        <v>18</v>
      </c>
      <c r="U98" s="99">
        <f>VLOOKUP(S92,'POINTS SCORE'!$B$39:$AI$78,7,FALSE)</f>
        <v>35</v>
      </c>
      <c r="V98" s="102">
        <v>6</v>
      </c>
      <c r="W98" s="212" t="s">
        <v>131</v>
      </c>
      <c r="X98" s="212">
        <f>VLOOKUP(W92,'POINTS SCORE'!$B$10:$AI$39,7,FALSE)</f>
        <v>16</v>
      </c>
      <c r="Y98" s="103">
        <f>VLOOKUP(W92,'POINTS SCORE'!$B$39:$AI$78,7,FALSE)</f>
        <v>35</v>
      </c>
    </row>
    <row r="99" spans="2:25">
      <c r="B99" s="102">
        <v>7</v>
      </c>
      <c r="C99" s="191" t="s">
        <v>98</v>
      </c>
      <c r="D99" s="99">
        <f>VLOOKUP(C92,'POINTS SCORE'!$B$10:$AI$39,8,FALSE)</f>
        <v>21</v>
      </c>
      <c r="E99" s="108">
        <f>VLOOKUP(C92,'POINTS SCORE'!$B$39:$AI$78,8,FALSE)</f>
        <v>34</v>
      </c>
      <c r="F99" s="110">
        <v>7</v>
      </c>
      <c r="G99" s="191" t="s">
        <v>188</v>
      </c>
      <c r="H99" s="108">
        <f>VLOOKUP(G92,'POINTS SCORE'!$B$10:$AI$39,8,FALSE)</f>
        <v>16</v>
      </c>
      <c r="I99" s="108">
        <f>VLOOKUP(G92,'POINTS SCORE'!$B$39:$AI$78,8,FALSE)</f>
        <v>34</v>
      </c>
      <c r="J99" s="110">
        <v>7</v>
      </c>
      <c r="K99" s="191" t="s">
        <v>136</v>
      </c>
      <c r="L99" s="108">
        <f>VLOOKUP(K92,'POINTS SCORE'!$B$10:$AI$39,8,FALSE)</f>
        <v>18</v>
      </c>
      <c r="M99" s="108">
        <f>VLOOKUP(K92,'POINTS SCORE'!$B$39:$AI$78,8,FALSE)</f>
        <v>34</v>
      </c>
      <c r="N99" s="110">
        <v>7</v>
      </c>
      <c r="O99" s="191" t="s">
        <v>1017</v>
      </c>
      <c r="P99" s="99">
        <f>VLOOKUP(O92,'POINTS SCORE'!$B$10:$AI$39,8,FALSE)</f>
        <v>17</v>
      </c>
      <c r="Q99" s="99">
        <f>VLOOKUP(O92,'POINTS SCORE'!$B$39:$AI$78,8,FALSE)</f>
        <v>34</v>
      </c>
      <c r="R99" s="102">
        <v>7</v>
      </c>
      <c r="S99" s="191" t="s">
        <v>80</v>
      </c>
      <c r="T99" s="99">
        <f>VLOOKUP(S92,'POINTS SCORE'!$B$10:$AI$39,8,FALSE)</f>
        <v>17</v>
      </c>
      <c r="U99" s="99">
        <f>VLOOKUP(S92,'POINTS SCORE'!$B$39:$AI$78,8,FALSE)</f>
        <v>34</v>
      </c>
      <c r="V99" s="102">
        <v>7</v>
      </c>
      <c r="W99" s="211"/>
      <c r="X99" s="212">
        <f>VLOOKUP(W92,'POINTS SCORE'!$B$10:$AI$39,8,FALSE)</f>
        <v>0</v>
      </c>
      <c r="Y99" s="103">
        <f>VLOOKUP(W92,'POINTS SCORE'!$B$39:$AI$78,8,FALSE)</f>
        <v>0</v>
      </c>
    </row>
    <row r="100" spans="2:25">
      <c r="B100" s="102">
        <v>8</v>
      </c>
      <c r="C100" s="191" t="s">
        <v>103</v>
      </c>
      <c r="D100" s="99">
        <f>VLOOKUP(C92,'POINTS SCORE'!$B$10:$AI$39,9,FALSE)</f>
        <v>20</v>
      </c>
      <c r="E100" s="108">
        <f>VLOOKUP(C92,'POINTS SCORE'!$B$39:$AI$78,9,FALSE)</f>
        <v>33</v>
      </c>
      <c r="F100" s="110">
        <v>8</v>
      </c>
      <c r="G100" s="191"/>
      <c r="H100" s="108">
        <f>VLOOKUP(G92,'POINTS SCORE'!$B$10:$AI$39,9,FALSE)</f>
        <v>16</v>
      </c>
      <c r="I100" s="108">
        <f>VLOOKUP(G92,'POINTS SCORE'!$B$39:$AI$78,9,FALSE)</f>
        <v>33</v>
      </c>
      <c r="J100" s="110">
        <v>8</v>
      </c>
      <c r="K100" s="191" t="s">
        <v>181</v>
      </c>
      <c r="L100" s="108">
        <f>VLOOKUP(K92,'POINTS SCORE'!$B$10:$AI$39,9,FALSE)</f>
        <v>17</v>
      </c>
      <c r="M100" s="108">
        <f>VLOOKUP(K92,'POINTS SCORE'!$B$39:$AI$78,9,FALSE)</f>
        <v>33</v>
      </c>
      <c r="N100" s="110">
        <v>8</v>
      </c>
      <c r="O100" s="191"/>
      <c r="P100" s="99">
        <f>VLOOKUP(O92,'POINTS SCORE'!$B$10:$AI$39,9,FALSE)</f>
        <v>16</v>
      </c>
      <c r="Q100" s="99">
        <f>VLOOKUP(O92,'POINTS SCORE'!$B$39:$AI$78,9,FALSE)</f>
        <v>33</v>
      </c>
      <c r="R100" s="102">
        <v>8</v>
      </c>
      <c r="S100" s="191" t="s">
        <v>1077</v>
      </c>
      <c r="T100" s="99">
        <f>VLOOKUP(S92,'POINTS SCORE'!$B$10:$AI$39,9,FALSE)</f>
        <v>16</v>
      </c>
      <c r="U100" s="99">
        <f>VLOOKUP(S92,'POINTS SCORE'!$B$39:$AI$78,9,FALSE)</f>
        <v>33</v>
      </c>
      <c r="V100" s="102">
        <v>8</v>
      </c>
      <c r="W100" s="211"/>
      <c r="X100" s="212">
        <f>VLOOKUP(W92,'POINTS SCORE'!$B$10:$AI$39,9,FALSE)</f>
        <v>0</v>
      </c>
      <c r="Y100" s="103">
        <f>VLOOKUP(W92,'POINTS SCORE'!$B$39:$AI$78,9,FALSE)</f>
        <v>0</v>
      </c>
    </row>
    <row r="101" spans="2:25">
      <c r="B101" s="102">
        <v>9</v>
      </c>
      <c r="C101" s="191" t="s">
        <v>135</v>
      </c>
      <c r="D101" s="99">
        <f>VLOOKUP(C92,'POINTS SCORE'!$B$10:$AI$39,10,FALSE)</f>
        <v>19</v>
      </c>
      <c r="E101" s="108">
        <f>VLOOKUP(C92,'POINTS SCORE'!$B$39:$AI$78,10,FALSE)</f>
        <v>32</v>
      </c>
      <c r="F101" s="110">
        <v>9</v>
      </c>
      <c r="G101" s="191"/>
      <c r="H101" s="108">
        <f>VLOOKUP(G92,'POINTS SCORE'!$B$10:$AI$39,10,FALSE)</f>
        <v>0</v>
      </c>
      <c r="I101" s="108">
        <f>VLOOKUP(G92,'POINTS SCORE'!$B$39:$AI$78,10,FALSE)</f>
        <v>0</v>
      </c>
      <c r="J101" s="110">
        <v>9</v>
      </c>
      <c r="K101" s="191" t="s">
        <v>80</v>
      </c>
      <c r="L101" s="108">
        <f>VLOOKUP(K92,'POINTS SCORE'!$B$10:$AI$39,10,FALSE)</f>
        <v>16</v>
      </c>
      <c r="M101" s="108">
        <f>VLOOKUP(K92,'POINTS SCORE'!$B$39:$AI$78,10,FALSE)</f>
        <v>32</v>
      </c>
      <c r="N101" s="110">
        <v>9</v>
      </c>
      <c r="O101" s="191"/>
      <c r="P101" s="99">
        <f>VLOOKUP(O92,'POINTS SCORE'!$B$10:$AI$39,10,FALSE)</f>
        <v>16</v>
      </c>
      <c r="Q101" s="99">
        <f>VLOOKUP(O92,'POINTS SCORE'!$B$39:$AI$78,10,FALSE)</f>
        <v>32</v>
      </c>
      <c r="R101" s="102">
        <v>9</v>
      </c>
      <c r="S101" s="191"/>
      <c r="T101" s="99">
        <f>VLOOKUP(S92,'POINTS SCORE'!$B$10:$AI$39,10,FALSE)</f>
        <v>16</v>
      </c>
      <c r="U101" s="99">
        <f>VLOOKUP(S92,'POINTS SCORE'!$B$39:$AI$78,10,FALSE)</f>
        <v>32</v>
      </c>
      <c r="V101" s="102">
        <v>9</v>
      </c>
      <c r="W101" s="211"/>
      <c r="X101" s="212">
        <f>VLOOKUP(W92,'POINTS SCORE'!$B$10:$AI$39,10,FALSE)</f>
        <v>0</v>
      </c>
      <c r="Y101" s="103">
        <f>VLOOKUP(W92,'POINTS SCORE'!$B$39:$AI$78,10,FALSE)</f>
        <v>0</v>
      </c>
    </row>
    <row r="102" spans="2:25">
      <c r="B102" s="102">
        <v>10</v>
      </c>
      <c r="C102" s="191" t="s">
        <v>183</v>
      </c>
      <c r="D102" s="99">
        <f>VLOOKUP(C92,'POINTS SCORE'!$B$10:$AI$39,11,FALSE)</f>
        <v>18</v>
      </c>
      <c r="E102" s="108">
        <f>VLOOKUP(C92,'POINTS SCORE'!$B$39:$AI$78,11,FALSE)</f>
        <v>31</v>
      </c>
      <c r="F102" s="110">
        <v>10</v>
      </c>
      <c r="G102" s="191"/>
      <c r="H102" s="108">
        <f>VLOOKUP(G92,'POINTS SCORE'!$B$10:$AI$39,11,FALSE)</f>
        <v>0</v>
      </c>
      <c r="I102" s="108">
        <f>VLOOKUP(G92,'POINTS SCORE'!$B$39:$AI$78,11,FALSE)</f>
        <v>0</v>
      </c>
      <c r="J102" s="110">
        <v>10</v>
      </c>
      <c r="K102" s="191" t="s">
        <v>188</v>
      </c>
      <c r="L102" s="108">
        <f>VLOOKUP(K92,'POINTS SCORE'!$B$10:$AI$39,11,FALSE)</f>
        <v>16</v>
      </c>
      <c r="M102" s="108">
        <f>VLOOKUP(K92,'POINTS SCORE'!$B$39:$AI$78,11,FALSE)</f>
        <v>31</v>
      </c>
      <c r="N102" s="110">
        <v>10</v>
      </c>
      <c r="O102" s="191"/>
      <c r="P102" s="99">
        <f>VLOOKUP(O92,'POINTS SCORE'!$B$10:$AI$39,11,FALSE)</f>
        <v>0</v>
      </c>
      <c r="Q102" s="99">
        <f>VLOOKUP(O92,'POINTS SCORE'!$B$39:$AI$78,11,FALSE)</f>
        <v>0</v>
      </c>
      <c r="R102" s="102">
        <v>10</v>
      </c>
      <c r="S102" s="191"/>
      <c r="T102" s="99">
        <f>VLOOKUP(S92,'POINTS SCORE'!$B$10:$AI$39,11,FALSE)</f>
        <v>0</v>
      </c>
      <c r="U102" s="99">
        <f>VLOOKUP(S92,'POINTS SCORE'!$B$39:$AI$78,11,FALSE)</f>
        <v>0</v>
      </c>
      <c r="V102" s="102">
        <v>10</v>
      </c>
      <c r="W102" s="211"/>
      <c r="X102" s="212">
        <f>VLOOKUP(W92,'POINTS SCORE'!$B$10:$AI$39,11,FALSE)</f>
        <v>0</v>
      </c>
      <c r="Y102" s="103">
        <f>VLOOKUP(W92,'POINTS SCORE'!$B$39:$AI$78,11,FALSE)</f>
        <v>0</v>
      </c>
    </row>
    <row r="103" spans="2:25">
      <c r="B103" s="102">
        <v>11</v>
      </c>
      <c r="C103" s="191" t="s">
        <v>76</v>
      </c>
      <c r="D103" s="99">
        <f>VLOOKUP(C92,'POINTS SCORE'!$B$10:$AI$39,12,FALSE)</f>
        <v>17</v>
      </c>
      <c r="E103" s="108">
        <f>VLOOKUP(C92,'POINTS SCORE'!$B$39:$AI$78,12,FALSE)</f>
        <v>30</v>
      </c>
      <c r="F103" s="110">
        <v>11</v>
      </c>
      <c r="G103" s="191"/>
      <c r="H103" s="108">
        <f>VLOOKUP(G92,'POINTS SCORE'!$B$10:$AI$39,12,FALSE)</f>
        <v>0</v>
      </c>
      <c r="I103" s="108">
        <f>VLOOKUP(G92,'POINTS SCORE'!$B$39:$AI$78,12,FALSE)</f>
        <v>0</v>
      </c>
      <c r="J103" s="110">
        <v>11</v>
      </c>
      <c r="K103" s="191"/>
      <c r="L103" s="108">
        <f>VLOOKUP(K92,'POINTS SCORE'!$B$10:$AI$39,12,FALSE)</f>
        <v>0</v>
      </c>
      <c r="M103" s="108">
        <f>VLOOKUP(K92,'POINTS SCORE'!$B$39:$AI$78,12,FALSE)</f>
        <v>0</v>
      </c>
      <c r="N103" s="110">
        <v>11</v>
      </c>
      <c r="O103" s="191"/>
      <c r="P103" s="99">
        <f>VLOOKUP(O92,'POINTS SCORE'!$B$10:$AI$39,12,FALSE)</f>
        <v>0</v>
      </c>
      <c r="Q103" s="99">
        <f>VLOOKUP(O92,'POINTS SCORE'!$B$39:$AI$78,12,FALSE)</f>
        <v>0</v>
      </c>
      <c r="R103" s="102">
        <v>11</v>
      </c>
      <c r="S103" s="191"/>
      <c r="T103" s="99">
        <f>VLOOKUP(S92,'POINTS SCORE'!$B$10:$AI$39,12,FALSE)</f>
        <v>0</v>
      </c>
      <c r="U103" s="99">
        <f>VLOOKUP(S92,'POINTS SCORE'!$B$39:$AI$78,12,FALSE)</f>
        <v>0</v>
      </c>
      <c r="V103" s="102">
        <v>11</v>
      </c>
      <c r="W103" s="211"/>
      <c r="X103" s="212">
        <f>VLOOKUP(W92,'POINTS SCORE'!$B$10:$AI$39,12,FALSE)</f>
        <v>0</v>
      </c>
      <c r="Y103" s="103">
        <f>VLOOKUP(W92,'POINTS SCORE'!$B$39:$AI$78,12,FALSE)</f>
        <v>0</v>
      </c>
    </row>
    <row r="104" spans="2:25">
      <c r="B104" s="102">
        <v>12</v>
      </c>
      <c r="C104" s="191" t="s">
        <v>136</v>
      </c>
      <c r="D104" s="99">
        <f>VLOOKUP(C92,'POINTS SCORE'!$B$10:$AI$39,13,FALSE)</f>
        <v>16</v>
      </c>
      <c r="E104" s="108">
        <f>VLOOKUP(C92,'POINTS SCORE'!$B$39:$AI$78,13,FALSE)</f>
        <v>29</v>
      </c>
      <c r="F104" s="110">
        <v>12</v>
      </c>
      <c r="G104" s="191"/>
      <c r="H104" s="108">
        <f>VLOOKUP(G92,'POINTS SCORE'!$B$10:$AI$39,13,FALSE)</f>
        <v>0</v>
      </c>
      <c r="I104" s="108">
        <f>VLOOKUP(G92,'POINTS SCORE'!$B$39:$AI$78,13,FALSE)</f>
        <v>0</v>
      </c>
      <c r="J104" s="110">
        <v>12</v>
      </c>
      <c r="K104" s="191"/>
      <c r="L104" s="108">
        <f>VLOOKUP(K92,'POINTS SCORE'!$B$10:$AI$39,13,FALSE)</f>
        <v>0</v>
      </c>
      <c r="M104" s="108">
        <f>VLOOKUP(K92,'POINTS SCORE'!$B$39:$AI$78,13,FALSE)</f>
        <v>0</v>
      </c>
      <c r="N104" s="110">
        <v>12</v>
      </c>
      <c r="O104" s="191"/>
      <c r="P104" s="99">
        <f>VLOOKUP(O92,'POINTS SCORE'!$B$10:$AI$39,13,FALSE)</f>
        <v>0</v>
      </c>
      <c r="Q104" s="99">
        <f>VLOOKUP(O92,'POINTS SCORE'!$B$39:$AI$78,13,FALSE)</f>
        <v>0</v>
      </c>
      <c r="R104" s="102">
        <v>12</v>
      </c>
      <c r="S104" s="191"/>
      <c r="T104" s="99">
        <f>VLOOKUP(S92,'POINTS SCORE'!$B$10:$AI$39,13,FALSE)</f>
        <v>0</v>
      </c>
      <c r="U104" s="99">
        <f>VLOOKUP(S92,'POINTS SCORE'!$B$39:$AI$78,13,FALSE)</f>
        <v>0</v>
      </c>
      <c r="V104" s="102">
        <v>12</v>
      </c>
      <c r="W104" s="211"/>
      <c r="X104" s="212">
        <f>VLOOKUP(W92,'POINTS SCORE'!$B$10:$AI$39,13,FALSE)</f>
        <v>0</v>
      </c>
      <c r="Y104" s="103">
        <f>VLOOKUP(W92,'POINTS SCORE'!$B$39:$AI$78,13,FALSE)</f>
        <v>0</v>
      </c>
    </row>
    <row r="105" spans="2:25">
      <c r="B105" s="102">
        <v>13</v>
      </c>
      <c r="C105" s="191" t="s">
        <v>80</v>
      </c>
      <c r="D105" s="99">
        <f>VLOOKUP(C92,'POINTS SCORE'!$B$10:$AI$39,14,FALSE)</f>
        <v>16</v>
      </c>
      <c r="E105" s="108">
        <f>VLOOKUP(C92,'POINTS SCORE'!$B$39:$AI$78,14,FALSE)</f>
        <v>28</v>
      </c>
      <c r="F105" s="110">
        <v>13</v>
      </c>
      <c r="G105" s="191"/>
      <c r="H105" s="108">
        <f>VLOOKUP(G92,'POINTS SCORE'!$B$10:$AI$39,14,FALSE)</f>
        <v>0</v>
      </c>
      <c r="I105" s="108">
        <f>VLOOKUP(G92,'POINTS SCORE'!$B$39:$AI$78,14,FALSE)</f>
        <v>0</v>
      </c>
      <c r="J105" s="110">
        <v>13</v>
      </c>
      <c r="K105" s="191"/>
      <c r="L105" s="108">
        <f>VLOOKUP(K92,'POINTS SCORE'!$B$10:$AI$39,14,FALSE)</f>
        <v>0</v>
      </c>
      <c r="M105" s="108">
        <f>VLOOKUP(K92,'POINTS SCORE'!$B$39:$AI$78,14,FALSE)</f>
        <v>0</v>
      </c>
      <c r="N105" s="110">
        <v>13</v>
      </c>
      <c r="O105" s="191"/>
      <c r="P105" s="99">
        <f>VLOOKUP(O92,'POINTS SCORE'!$B$10:$AI$39,14,FALSE)</f>
        <v>0</v>
      </c>
      <c r="Q105" s="99">
        <f>VLOOKUP(O92,'POINTS SCORE'!$B$39:$AI$78,14,FALSE)</f>
        <v>0</v>
      </c>
      <c r="R105" s="102">
        <v>13</v>
      </c>
      <c r="S105" s="191"/>
      <c r="T105" s="99">
        <f>VLOOKUP(S92,'POINTS SCORE'!$B$10:$AI$39,14,FALSE)</f>
        <v>0</v>
      </c>
      <c r="U105" s="99">
        <f>VLOOKUP(S92,'POINTS SCORE'!$B$39:$AI$78,14,FALSE)</f>
        <v>0</v>
      </c>
      <c r="V105" s="102">
        <v>13</v>
      </c>
      <c r="W105" s="211"/>
      <c r="X105" s="212">
        <f>VLOOKUP(W92,'POINTS SCORE'!$B$10:$AI$39,14,FALSE)</f>
        <v>0</v>
      </c>
      <c r="Y105" s="103">
        <f>VLOOKUP(W92,'POINTS SCORE'!$B$39:$AI$78,14,FALSE)</f>
        <v>0</v>
      </c>
    </row>
    <row r="106" spans="2:25">
      <c r="B106" s="102">
        <v>14</v>
      </c>
      <c r="C106" s="191"/>
      <c r="D106" s="99">
        <f>VLOOKUP(C92,'POINTS SCORE'!$B$10:$AI$39,15,FALSE)</f>
        <v>0</v>
      </c>
      <c r="E106" s="108">
        <f>VLOOKUP(C92,'POINTS SCORE'!$B$39:$AI$78,15,FALSE)</f>
        <v>0</v>
      </c>
      <c r="F106" s="110">
        <v>14</v>
      </c>
      <c r="G106" s="191"/>
      <c r="H106" s="108">
        <f>VLOOKUP(G92,'POINTS SCORE'!$B$10:$AI$39,15,FALSE)</f>
        <v>0</v>
      </c>
      <c r="I106" s="108">
        <f>VLOOKUP(G92,'POINTS SCORE'!$B$39:$AI$78,15,FALSE)</f>
        <v>0</v>
      </c>
      <c r="J106" s="110">
        <v>14</v>
      </c>
      <c r="K106" s="191"/>
      <c r="L106" s="108">
        <f>VLOOKUP(K92,'POINTS SCORE'!$B$10:$AI$39,15,FALSE)</f>
        <v>0</v>
      </c>
      <c r="M106" s="108">
        <f>VLOOKUP(K92,'POINTS SCORE'!$B$39:$AI$78,15,FALSE)</f>
        <v>0</v>
      </c>
      <c r="N106" s="110">
        <v>14</v>
      </c>
      <c r="O106" s="191"/>
      <c r="P106" s="99">
        <f>VLOOKUP(O92,'POINTS SCORE'!$B$10:$AI$39,15,FALSE)</f>
        <v>0</v>
      </c>
      <c r="Q106" s="99">
        <f>VLOOKUP(O92,'POINTS SCORE'!$B$39:$AI$78,15,FALSE)</f>
        <v>0</v>
      </c>
      <c r="R106" s="102">
        <v>14</v>
      </c>
      <c r="S106" s="191"/>
      <c r="T106" s="99">
        <f>VLOOKUP(S92,'POINTS SCORE'!$B$10:$AI$39,15,FALSE)</f>
        <v>0</v>
      </c>
      <c r="U106" s="99">
        <f>VLOOKUP(S92,'POINTS SCORE'!$B$39:$AI$78,15,FALSE)</f>
        <v>0</v>
      </c>
      <c r="V106" s="102">
        <v>14</v>
      </c>
      <c r="W106" s="211"/>
      <c r="X106" s="212">
        <f>VLOOKUP(W92,'POINTS SCORE'!$B$10:$AI$39,15,FALSE)</f>
        <v>0</v>
      </c>
      <c r="Y106" s="103">
        <f>VLOOKUP(W92,'POINTS SCORE'!$B$39:$AI$78,15,FALSE)</f>
        <v>0</v>
      </c>
    </row>
    <row r="107" spans="2:25">
      <c r="B107" s="102">
        <v>15</v>
      </c>
      <c r="C107" s="191"/>
      <c r="D107" s="99">
        <f>VLOOKUP(C92,'POINTS SCORE'!$B$10:$AI$39,16,FALSE)</f>
        <v>0</v>
      </c>
      <c r="E107" s="108">
        <f>VLOOKUP(C92,'POINTS SCORE'!$B$39:$AI$78,16,FALSE)</f>
        <v>0</v>
      </c>
      <c r="F107" s="110">
        <v>15</v>
      </c>
      <c r="G107" s="191"/>
      <c r="H107" s="108">
        <f>VLOOKUP(G92,'POINTS SCORE'!$B$10:$AI$39,16,FALSE)</f>
        <v>0</v>
      </c>
      <c r="I107" s="108">
        <f>VLOOKUP(G92,'POINTS SCORE'!$B$39:$AI$78,16,FALSE)</f>
        <v>0</v>
      </c>
      <c r="J107" s="110">
        <v>15</v>
      </c>
      <c r="K107" s="191"/>
      <c r="L107" s="108">
        <f>VLOOKUP(K92,'POINTS SCORE'!$B$10:$AI$39,16,FALSE)</f>
        <v>0</v>
      </c>
      <c r="M107" s="108">
        <f>VLOOKUP(K92,'POINTS SCORE'!$B$39:$AI$78,16,FALSE)</f>
        <v>0</v>
      </c>
      <c r="N107" s="110">
        <v>15</v>
      </c>
      <c r="O107" s="191"/>
      <c r="P107" s="99">
        <f>VLOOKUP(O92,'POINTS SCORE'!$B$10:$AI$39,16,FALSE)</f>
        <v>0</v>
      </c>
      <c r="Q107" s="99">
        <f>VLOOKUP(O92,'POINTS SCORE'!$B$39:$AI$78,16,FALSE)</f>
        <v>0</v>
      </c>
      <c r="R107" s="102">
        <v>15</v>
      </c>
      <c r="S107" s="191"/>
      <c r="T107" s="99">
        <f>VLOOKUP(S92,'POINTS SCORE'!$B$10:$AI$39,16,FALSE)</f>
        <v>0</v>
      </c>
      <c r="U107" s="99">
        <f>VLOOKUP(S92,'POINTS SCORE'!$B$39:$AI$78,16,FALSE)</f>
        <v>0</v>
      </c>
      <c r="V107" s="102">
        <v>15</v>
      </c>
      <c r="W107" s="211"/>
      <c r="X107" s="212">
        <f>VLOOKUP(W92,'POINTS SCORE'!$B$10:$AI$39,16,FALSE)</f>
        <v>0</v>
      </c>
      <c r="Y107" s="103">
        <f>VLOOKUP(W92,'POINTS SCORE'!$B$39:$AI$78,16,FALSE)</f>
        <v>0</v>
      </c>
    </row>
    <row r="108" spans="2:25">
      <c r="B108" s="102">
        <v>16</v>
      </c>
      <c r="C108" s="191"/>
      <c r="D108" s="99">
        <f>VLOOKUP(C92,'POINTS SCORE'!$B$10:$AI$39,17,FALSE)</f>
        <v>0</v>
      </c>
      <c r="E108" s="108">
        <f>VLOOKUP(C92,'POINTS SCORE'!$B$39:$AI$78,17,FALSE)</f>
        <v>0</v>
      </c>
      <c r="F108" s="110">
        <v>16</v>
      </c>
      <c r="G108" s="191"/>
      <c r="H108" s="108">
        <f>VLOOKUP(G92,'POINTS SCORE'!$B$10:$AI$39,17,FALSE)</f>
        <v>0</v>
      </c>
      <c r="I108" s="108">
        <f>VLOOKUP(G92,'POINTS SCORE'!$B$39:$AI$78,17,FALSE)</f>
        <v>0</v>
      </c>
      <c r="J108" s="110">
        <v>16</v>
      </c>
      <c r="K108" s="191"/>
      <c r="L108" s="108">
        <f>VLOOKUP(K92,'POINTS SCORE'!$B$10:$AI$39,17,FALSE)</f>
        <v>0</v>
      </c>
      <c r="M108" s="108">
        <f>VLOOKUP(K92,'POINTS SCORE'!$B$39:$AI$78,17,FALSE)</f>
        <v>0</v>
      </c>
      <c r="N108" s="110">
        <v>16</v>
      </c>
      <c r="O108" s="191"/>
      <c r="P108" s="99">
        <f>VLOOKUP(O92,'POINTS SCORE'!$B$10:$AI$39,17,FALSE)</f>
        <v>0</v>
      </c>
      <c r="Q108" s="99">
        <f>VLOOKUP(O92,'POINTS SCORE'!$B$39:$AI$78,17,FALSE)</f>
        <v>0</v>
      </c>
      <c r="R108" s="102">
        <v>16</v>
      </c>
      <c r="S108" s="191"/>
      <c r="T108" s="99">
        <f>VLOOKUP(S92,'POINTS SCORE'!$B$10:$AI$39,17,FALSE)</f>
        <v>0</v>
      </c>
      <c r="U108" s="99">
        <f>VLOOKUP(S92,'POINTS SCORE'!$B$39:$AI$78,17,FALSE)</f>
        <v>0</v>
      </c>
      <c r="V108" s="102">
        <v>16</v>
      </c>
      <c r="W108" s="211"/>
      <c r="X108" s="212">
        <f>VLOOKUP(W92,'POINTS SCORE'!$B$10:$AI$39,17,FALSE)</f>
        <v>0</v>
      </c>
      <c r="Y108" s="103">
        <f>VLOOKUP(W92,'POINTS SCORE'!$B$39:$AI$78,17,FALSE)</f>
        <v>0</v>
      </c>
    </row>
    <row r="109" spans="2:25">
      <c r="B109" s="102">
        <v>17</v>
      </c>
      <c r="C109" s="191"/>
      <c r="D109" s="99">
        <f>VLOOKUP(C92,'POINTS SCORE'!$B$10:$AI$39,18,FALSE)</f>
        <v>0</v>
      </c>
      <c r="E109" s="108">
        <f>VLOOKUP(C92,'POINTS SCORE'!$B$39:$AI$78,18,FALSE)</f>
        <v>0</v>
      </c>
      <c r="F109" s="110">
        <v>17</v>
      </c>
      <c r="G109" s="191"/>
      <c r="H109" s="108">
        <f>VLOOKUP(G92,'POINTS SCORE'!$B$10:$AI$39,18,FALSE)</f>
        <v>0</v>
      </c>
      <c r="I109" s="108">
        <f>VLOOKUP(G92,'POINTS SCORE'!$B$39:$AI$78,18,FALSE)</f>
        <v>0</v>
      </c>
      <c r="J109" s="110">
        <v>17</v>
      </c>
      <c r="K109" s="191"/>
      <c r="L109" s="108">
        <f>VLOOKUP(K92,'POINTS SCORE'!$B$10:$AI$39,18,FALSE)</f>
        <v>0</v>
      </c>
      <c r="M109" s="108">
        <f>VLOOKUP(K92,'POINTS SCORE'!$B$39:$AI$78,18,FALSE)</f>
        <v>0</v>
      </c>
      <c r="N109" s="110">
        <v>17</v>
      </c>
      <c r="O109" s="191"/>
      <c r="P109" s="99">
        <f>VLOOKUP(O92,'POINTS SCORE'!$B$10:$AI$39,18,FALSE)</f>
        <v>0</v>
      </c>
      <c r="Q109" s="99">
        <f>VLOOKUP(O92,'POINTS SCORE'!$B$39:$AI$78,18,FALSE)</f>
        <v>0</v>
      </c>
      <c r="R109" s="102">
        <v>17</v>
      </c>
      <c r="S109" s="191"/>
      <c r="T109" s="99">
        <f>VLOOKUP(S92,'POINTS SCORE'!$B$10:$AI$39,18,FALSE)</f>
        <v>0</v>
      </c>
      <c r="U109" s="99">
        <f>VLOOKUP(S92,'POINTS SCORE'!$B$39:$AI$78,18,FALSE)</f>
        <v>0</v>
      </c>
      <c r="V109" s="102">
        <v>17</v>
      </c>
      <c r="W109" s="211"/>
      <c r="X109" s="212">
        <f>VLOOKUP(W92,'POINTS SCORE'!$B$10:$AI$39,18,FALSE)</f>
        <v>0</v>
      </c>
      <c r="Y109" s="103">
        <f>VLOOKUP(W92,'POINTS SCORE'!$B$39:$AI$78,18,FALSE)</f>
        <v>0</v>
      </c>
    </row>
    <row r="110" spans="2:25">
      <c r="B110" s="102">
        <v>18</v>
      </c>
      <c r="C110" s="191"/>
      <c r="D110" s="99">
        <f>VLOOKUP(C92,'POINTS SCORE'!$B$10:$AI$39,19,FALSE)</f>
        <v>0</v>
      </c>
      <c r="E110" s="108">
        <f>VLOOKUP(C92,'POINTS SCORE'!$B$39:$AI$78,19,FALSE)</f>
        <v>0</v>
      </c>
      <c r="F110" s="110">
        <v>18</v>
      </c>
      <c r="G110" s="191"/>
      <c r="H110" s="108">
        <f>VLOOKUP(G92,'POINTS SCORE'!$B$10:$AI$39,19,FALSE)</f>
        <v>0</v>
      </c>
      <c r="I110" s="108">
        <f>VLOOKUP(G92,'POINTS SCORE'!$B$39:$AI$78,19,FALSE)</f>
        <v>0</v>
      </c>
      <c r="J110" s="110">
        <v>18</v>
      </c>
      <c r="K110" s="191"/>
      <c r="L110" s="108">
        <f>VLOOKUP(K92,'POINTS SCORE'!$B$10:$AI$39,19,FALSE)</f>
        <v>0</v>
      </c>
      <c r="M110" s="108">
        <f>VLOOKUP(K92,'POINTS SCORE'!$B$39:$AI$78,19,FALSE)</f>
        <v>0</v>
      </c>
      <c r="N110" s="110">
        <v>18</v>
      </c>
      <c r="O110" s="191"/>
      <c r="P110" s="99">
        <f>VLOOKUP(O92,'POINTS SCORE'!$B$10:$AI$39,19,FALSE)</f>
        <v>0</v>
      </c>
      <c r="Q110" s="99">
        <f>VLOOKUP(O92,'POINTS SCORE'!$B$39:$AI$78,19,FALSE)</f>
        <v>0</v>
      </c>
      <c r="R110" s="102">
        <v>18</v>
      </c>
      <c r="S110" s="191"/>
      <c r="T110" s="99">
        <f>VLOOKUP(S92,'POINTS SCORE'!$B$10:$AI$39,19,FALSE)</f>
        <v>0</v>
      </c>
      <c r="U110" s="99">
        <f>VLOOKUP(S92,'POINTS SCORE'!$B$39:$AI$78,19,FALSE)</f>
        <v>0</v>
      </c>
      <c r="V110" s="102">
        <v>18</v>
      </c>
      <c r="W110" s="211"/>
      <c r="X110" s="212">
        <f>VLOOKUP(W92,'POINTS SCORE'!$B$10:$AI$39,19,FALSE)</f>
        <v>0</v>
      </c>
      <c r="Y110" s="103">
        <f>VLOOKUP(W92,'POINTS SCORE'!$B$39:$AI$78,19,FALSE)</f>
        <v>0</v>
      </c>
    </row>
    <row r="111" spans="2:25">
      <c r="B111" s="102">
        <v>19</v>
      </c>
      <c r="C111" s="191"/>
      <c r="D111" s="99">
        <f>VLOOKUP(C92,'POINTS SCORE'!$B$10:$AI$39,20,FALSE)</f>
        <v>0</v>
      </c>
      <c r="E111" s="108">
        <f>VLOOKUP(C92,'POINTS SCORE'!$B$39:$AI$78,20,FALSE)</f>
        <v>0</v>
      </c>
      <c r="F111" s="110">
        <v>19</v>
      </c>
      <c r="G111" s="191"/>
      <c r="H111" s="108">
        <f>VLOOKUP(G92,'POINTS SCORE'!$B$10:$AI$39,20,FALSE)</f>
        <v>0</v>
      </c>
      <c r="I111" s="108">
        <f>VLOOKUP(G92,'POINTS SCORE'!$B$39:$AI$78,20,FALSE)</f>
        <v>0</v>
      </c>
      <c r="J111" s="110">
        <v>19</v>
      </c>
      <c r="K111" s="191"/>
      <c r="L111" s="108">
        <f>VLOOKUP(K92,'POINTS SCORE'!$B$10:$AI$39,20,FALSE)</f>
        <v>0</v>
      </c>
      <c r="M111" s="108">
        <f>VLOOKUP(K92,'POINTS SCORE'!$B$39:$AI$78,20,FALSE)</f>
        <v>0</v>
      </c>
      <c r="N111" s="110">
        <v>19</v>
      </c>
      <c r="O111" s="191"/>
      <c r="P111" s="99">
        <f>VLOOKUP(O92,'POINTS SCORE'!$B$10:$AI$39,20,FALSE)</f>
        <v>0</v>
      </c>
      <c r="Q111" s="99">
        <f>VLOOKUP(O92,'POINTS SCORE'!$B$39:$AI$78,20,FALSE)</f>
        <v>0</v>
      </c>
      <c r="R111" s="102">
        <v>19</v>
      </c>
      <c r="S111" s="191"/>
      <c r="T111" s="99">
        <f>VLOOKUP(S92,'POINTS SCORE'!$B$10:$AI$39,20,FALSE)</f>
        <v>0</v>
      </c>
      <c r="U111" s="99">
        <f>VLOOKUP(S92,'POINTS SCORE'!$B$39:$AI$78,20,FALSE)</f>
        <v>0</v>
      </c>
      <c r="V111" s="102">
        <v>19</v>
      </c>
      <c r="W111" s="211"/>
      <c r="X111" s="212">
        <f>VLOOKUP(W92,'POINTS SCORE'!$B$10:$AI$39,20,FALSE)</f>
        <v>0</v>
      </c>
      <c r="Y111" s="103">
        <f>VLOOKUP(W92,'POINTS SCORE'!$B$39:$AI$78,20,FALSE)</f>
        <v>0</v>
      </c>
    </row>
    <row r="112" spans="2:25">
      <c r="B112" s="102">
        <v>20</v>
      </c>
      <c r="C112" s="191"/>
      <c r="D112" s="99">
        <f>VLOOKUP(C92,'POINTS SCORE'!$B$10:$AI$39,21,FALSE)</f>
        <v>0</v>
      </c>
      <c r="E112" s="108">
        <f>VLOOKUP(C92,'POINTS SCORE'!$B$39:$AI$78,21,FALSE)</f>
        <v>0</v>
      </c>
      <c r="F112" s="110">
        <v>20</v>
      </c>
      <c r="G112" s="191"/>
      <c r="H112" s="108">
        <f>VLOOKUP(G92,'POINTS SCORE'!$B$10:$AI$39,21,FALSE)</f>
        <v>0</v>
      </c>
      <c r="I112" s="108">
        <f>VLOOKUP(G92,'POINTS SCORE'!$B$39:$AI$78,21,FALSE)</f>
        <v>0</v>
      </c>
      <c r="J112" s="110">
        <v>20</v>
      </c>
      <c r="K112" s="191"/>
      <c r="L112" s="108">
        <f>VLOOKUP(K92,'POINTS SCORE'!$B$10:$AI$39,21,FALSE)</f>
        <v>0</v>
      </c>
      <c r="M112" s="108">
        <f>VLOOKUP(K92,'POINTS SCORE'!$B$39:$AI$78,21,FALSE)</f>
        <v>0</v>
      </c>
      <c r="N112" s="110">
        <v>20</v>
      </c>
      <c r="O112" s="191"/>
      <c r="P112" s="99">
        <f>VLOOKUP(O92,'POINTS SCORE'!$B$10:$AI$39,21,FALSE)</f>
        <v>0</v>
      </c>
      <c r="Q112" s="99">
        <f>VLOOKUP(O92,'POINTS SCORE'!$B$39:$AI$78,21,FALSE)</f>
        <v>0</v>
      </c>
      <c r="R112" s="102">
        <v>20</v>
      </c>
      <c r="S112" s="191"/>
      <c r="T112" s="99">
        <f>VLOOKUP(S92,'POINTS SCORE'!$B$10:$AI$39,21,FALSE)</f>
        <v>0</v>
      </c>
      <c r="U112" s="99">
        <f>VLOOKUP(S92,'POINTS SCORE'!$B$39:$AI$78,21,FALSE)</f>
        <v>0</v>
      </c>
      <c r="V112" s="102">
        <v>20</v>
      </c>
      <c r="W112" s="211"/>
      <c r="X112" s="212">
        <f>VLOOKUP(W92,'POINTS SCORE'!$B$10:$AI$39,21,FALSE)</f>
        <v>0</v>
      </c>
      <c r="Y112" s="103">
        <f>VLOOKUP(W92,'POINTS SCORE'!$B$39:$AI$78,21,FALSE)</f>
        <v>0</v>
      </c>
    </row>
    <row r="113" spans="2:25">
      <c r="B113" s="102">
        <v>21</v>
      </c>
      <c r="C113" s="191"/>
      <c r="D113" s="99">
        <f>VLOOKUP(C92,'POINTS SCORE'!$B$10:$AI$39,22,FALSE)</f>
        <v>0</v>
      </c>
      <c r="E113" s="108">
        <f>VLOOKUP(C92,'POINTS SCORE'!$B$39:$AI$78,22,FALSE)</f>
        <v>0</v>
      </c>
      <c r="F113" s="110">
        <v>21</v>
      </c>
      <c r="G113" s="191"/>
      <c r="H113" s="108">
        <f>VLOOKUP(G92,'POINTS SCORE'!$B$10:$AI$39,22,FALSE)</f>
        <v>0</v>
      </c>
      <c r="I113" s="108">
        <f>VLOOKUP(G92,'POINTS SCORE'!$B$39:$AI$78,22,FALSE)</f>
        <v>0</v>
      </c>
      <c r="J113" s="110">
        <v>21</v>
      </c>
      <c r="K113" s="191"/>
      <c r="L113" s="108">
        <f>VLOOKUP(K92,'POINTS SCORE'!$B$10:$AI$39,22,FALSE)</f>
        <v>0</v>
      </c>
      <c r="M113" s="108">
        <f>VLOOKUP(K92,'POINTS SCORE'!$B$39:$AI$78,22,FALSE)</f>
        <v>0</v>
      </c>
      <c r="N113" s="110">
        <v>21</v>
      </c>
      <c r="O113" s="191"/>
      <c r="P113" s="99">
        <f>VLOOKUP(O92,'POINTS SCORE'!$B$10:$AI$39,22,FALSE)</f>
        <v>0</v>
      </c>
      <c r="Q113" s="99">
        <f>VLOOKUP(O92,'POINTS SCORE'!$B$39:$AI$78,22,FALSE)</f>
        <v>0</v>
      </c>
      <c r="R113" s="102">
        <v>21</v>
      </c>
      <c r="S113" s="191"/>
      <c r="T113" s="99">
        <f>VLOOKUP(S92,'POINTS SCORE'!$B$10:$AI$39,22,FALSE)</f>
        <v>0</v>
      </c>
      <c r="U113" s="99">
        <f>VLOOKUP(S92,'POINTS SCORE'!$B$39:$AI$78,22,FALSE)</f>
        <v>0</v>
      </c>
      <c r="V113" s="102">
        <v>21</v>
      </c>
      <c r="W113" s="211"/>
      <c r="X113" s="212">
        <f>VLOOKUP(W92,'POINTS SCORE'!$B$10:$AI$39,22,FALSE)</f>
        <v>0</v>
      </c>
      <c r="Y113" s="103">
        <f>VLOOKUP(W92,'POINTS SCORE'!$B$39:$AI$78,22,FALSE)</f>
        <v>0</v>
      </c>
    </row>
    <row r="114" spans="2:25">
      <c r="B114" s="102">
        <v>22</v>
      </c>
      <c r="C114" s="191"/>
      <c r="D114" s="99">
        <f>VLOOKUP(C92,'POINTS SCORE'!$B$10:$AI$39,23,FALSE)</f>
        <v>0</v>
      </c>
      <c r="E114" s="108">
        <f>VLOOKUP(C92,'POINTS SCORE'!$B$39:$AI$78,23,FALSE)</f>
        <v>0</v>
      </c>
      <c r="F114" s="110">
        <v>22</v>
      </c>
      <c r="G114" s="191"/>
      <c r="H114" s="108">
        <f>VLOOKUP(G92,'POINTS SCORE'!$B$10:$AI$39,23,FALSE)</f>
        <v>0</v>
      </c>
      <c r="I114" s="108">
        <f>VLOOKUP(G92,'POINTS SCORE'!$B$39:$AI$78,23,FALSE)</f>
        <v>0</v>
      </c>
      <c r="J114" s="110">
        <v>22</v>
      </c>
      <c r="K114" s="191"/>
      <c r="L114" s="108">
        <f>VLOOKUP(K92,'POINTS SCORE'!$B$10:$AI$39,23,FALSE)</f>
        <v>0</v>
      </c>
      <c r="M114" s="108">
        <f>VLOOKUP(K92,'POINTS SCORE'!$B$39:$AI$78,23,FALSE)</f>
        <v>0</v>
      </c>
      <c r="N114" s="110">
        <v>22</v>
      </c>
      <c r="O114" s="191"/>
      <c r="P114" s="99">
        <f>VLOOKUP(O92,'POINTS SCORE'!$B$10:$AI$39,23,FALSE)</f>
        <v>0</v>
      </c>
      <c r="Q114" s="99">
        <f>VLOOKUP(O92,'POINTS SCORE'!$B$39:$AI$78,23,FALSE)</f>
        <v>0</v>
      </c>
      <c r="R114" s="102">
        <v>22</v>
      </c>
      <c r="S114" s="191"/>
      <c r="T114" s="99">
        <f>VLOOKUP(S92,'POINTS SCORE'!$B$10:$AI$39,23,FALSE)</f>
        <v>0</v>
      </c>
      <c r="U114" s="99">
        <f>VLOOKUP(S92,'POINTS SCORE'!$B$39:$AI$78,23,FALSE)</f>
        <v>0</v>
      </c>
      <c r="V114" s="102">
        <v>22</v>
      </c>
      <c r="W114" s="211"/>
      <c r="X114" s="212">
        <f>VLOOKUP(W92,'POINTS SCORE'!$B$10:$AI$39,23,FALSE)</f>
        <v>0</v>
      </c>
      <c r="Y114" s="103">
        <f>VLOOKUP(W92,'POINTS SCORE'!$B$39:$AI$78,23,FALSE)</f>
        <v>0</v>
      </c>
    </row>
    <row r="115" spans="2:25">
      <c r="B115" s="102">
        <v>23</v>
      </c>
      <c r="C115" s="191"/>
      <c r="D115" s="99">
        <f>VLOOKUP(C92,'POINTS SCORE'!$B$10:$AI$39,24,FALSE)</f>
        <v>0</v>
      </c>
      <c r="E115" s="108">
        <f>VLOOKUP(C92,'POINTS SCORE'!$B$39:$AI$78,24,FALSE)</f>
        <v>0</v>
      </c>
      <c r="F115" s="110">
        <v>23</v>
      </c>
      <c r="G115" s="191"/>
      <c r="H115" s="108">
        <f>VLOOKUP(G92,'POINTS SCORE'!$B$10:$AI$39,24,FALSE)</f>
        <v>0</v>
      </c>
      <c r="I115" s="108">
        <f>VLOOKUP(G92,'POINTS SCORE'!$B$39:$AI$78,24,FALSE)</f>
        <v>0</v>
      </c>
      <c r="J115" s="110">
        <v>23</v>
      </c>
      <c r="K115" s="191"/>
      <c r="L115" s="108">
        <f>VLOOKUP(K92,'POINTS SCORE'!$B$10:$AI$39,24,FALSE)</f>
        <v>0</v>
      </c>
      <c r="M115" s="108">
        <f>VLOOKUP(K92,'POINTS SCORE'!$B$39:$AI$78,24,FALSE)</f>
        <v>0</v>
      </c>
      <c r="N115" s="110">
        <v>23</v>
      </c>
      <c r="O115" s="191"/>
      <c r="P115" s="99">
        <f>VLOOKUP(O92,'POINTS SCORE'!$B$10:$AI$39,24,FALSE)</f>
        <v>0</v>
      </c>
      <c r="Q115" s="99">
        <f>VLOOKUP(O92,'POINTS SCORE'!$B$39:$AI$78,24,FALSE)</f>
        <v>0</v>
      </c>
      <c r="R115" s="102">
        <v>23</v>
      </c>
      <c r="S115" s="191"/>
      <c r="T115" s="99">
        <f>VLOOKUP(S92,'POINTS SCORE'!$B$10:$AI$39,24,FALSE)</f>
        <v>0</v>
      </c>
      <c r="U115" s="99">
        <f>VLOOKUP(S92,'POINTS SCORE'!$B$39:$AI$78,24,FALSE)</f>
        <v>0</v>
      </c>
      <c r="V115" s="102">
        <v>23</v>
      </c>
      <c r="W115" s="211"/>
      <c r="X115" s="212">
        <f>VLOOKUP(W92,'POINTS SCORE'!$B$10:$AI$39,24,FALSE)</f>
        <v>0</v>
      </c>
      <c r="Y115" s="103">
        <f>VLOOKUP(W92,'POINTS SCORE'!$B$39:$AI$78,24,FALSE)</f>
        <v>0</v>
      </c>
    </row>
    <row r="116" spans="2:25">
      <c r="B116" s="102">
        <v>24</v>
      </c>
      <c r="C116" s="191"/>
      <c r="D116" s="99">
        <f>VLOOKUP(C92,'POINTS SCORE'!$B$10:$AI$39,25,FALSE)</f>
        <v>0</v>
      </c>
      <c r="E116" s="108">
        <f>VLOOKUP(C92,'POINTS SCORE'!$B$39:$AI$78,25,FALSE)</f>
        <v>0</v>
      </c>
      <c r="F116" s="110">
        <v>24</v>
      </c>
      <c r="G116" s="191"/>
      <c r="H116" s="108">
        <f>VLOOKUP(G92,'POINTS SCORE'!$B$10:$AI$39,25,FALSE)</f>
        <v>0</v>
      </c>
      <c r="I116" s="108">
        <f>VLOOKUP(G92,'POINTS SCORE'!$B$39:$AI$78,25,FALSE)</f>
        <v>0</v>
      </c>
      <c r="J116" s="110">
        <v>24</v>
      </c>
      <c r="K116" s="191"/>
      <c r="L116" s="108">
        <f>VLOOKUP(K92,'POINTS SCORE'!$B$10:$AI$39,25,FALSE)</f>
        <v>0</v>
      </c>
      <c r="M116" s="108">
        <f>VLOOKUP(K92,'POINTS SCORE'!$B$39:$AI$78,25,FALSE)</f>
        <v>0</v>
      </c>
      <c r="N116" s="110">
        <v>24</v>
      </c>
      <c r="O116" s="191"/>
      <c r="P116" s="99">
        <f>VLOOKUP(O92,'POINTS SCORE'!$B$10:$AI$39,25,FALSE)</f>
        <v>0</v>
      </c>
      <c r="Q116" s="99">
        <f>VLOOKUP(O92,'POINTS SCORE'!$B$39:$AI$78,25,FALSE)</f>
        <v>0</v>
      </c>
      <c r="R116" s="102">
        <v>24</v>
      </c>
      <c r="S116" s="191"/>
      <c r="T116" s="99">
        <f>VLOOKUP(S92,'POINTS SCORE'!$B$10:$AI$39,25,FALSE)</f>
        <v>0</v>
      </c>
      <c r="U116" s="99">
        <f>VLOOKUP(S92,'POINTS SCORE'!$B$39:$AI$78,25,FALSE)</f>
        <v>0</v>
      </c>
      <c r="V116" s="102">
        <v>24</v>
      </c>
      <c r="W116" s="211"/>
      <c r="X116" s="212">
        <f>VLOOKUP(W92,'POINTS SCORE'!$B$10:$AI$39,25,FALSE)</f>
        <v>0</v>
      </c>
      <c r="Y116" s="103">
        <f>VLOOKUP(W92,'POINTS SCORE'!$B$39:$AI$78,25,FALSE)</f>
        <v>0</v>
      </c>
    </row>
    <row r="117" spans="2:25">
      <c r="B117" s="102">
        <v>25</v>
      </c>
      <c r="C117" s="191"/>
      <c r="D117" s="99">
        <f>VLOOKUP(C92,'POINTS SCORE'!$B$10:$AI$39,26,FALSE)</f>
        <v>0</v>
      </c>
      <c r="E117" s="108">
        <f>VLOOKUP(C92,'POINTS SCORE'!$B$39:$AI$78,26,FALSE)</f>
        <v>0</v>
      </c>
      <c r="F117" s="110">
        <v>25</v>
      </c>
      <c r="G117" s="191"/>
      <c r="H117" s="108">
        <f>VLOOKUP(G92,'POINTS SCORE'!$B$10:$AI$39,26,FALSE)</f>
        <v>0</v>
      </c>
      <c r="I117" s="108">
        <f>VLOOKUP(G92,'POINTS SCORE'!$B$39:$AI$78,26,FALSE)</f>
        <v>0</v>
      </c>
      <c r="J117" s="110">
        <v>25</v>
      </c>
      <c r="K117" s="191"/>
      <c r="L117" s="108">
        <f>VLOOKUP(K92,'POINTS SCORE'!$B$10:$AI$39,26,FALSE)</f>
        <v>0</v>
      </c>
      <c r="M117" s="108">
        <f>VLOOKUP(K92,'POINTS SCORE'!$B$39:$AI$78,26,FALSE)</f>
        <v>0</v>
      </c>
      <c r="N117" s="110">
        <v>25</v>
      </c>
      <c r="O117" s="191"/>
      <c r="P117" s="99">
        <f>VLOOKUP(O92,'POINTS SCORE'!$B$10:$AI$39,26,FALSE)</f>
        <v>0</v>
      </c>
      <c r="Q117" s="99">
        <f>VLOOKUP(O92,'POINTS SCORE'!$B$39:$AI$78,26,FALSE)</f>
        <v>0</v>
      </c>
      <c r="R117" s="102">
        <v>25</v>
      </c>
      <c r="S117" s="191"/>
      <c r="T117" s="99">
        <f>VLOOKUP(S92,'POINTS SCORE'!$B$10:$AI$39,26,FALSE)</f>
        <v>0</v>
      </c>
      <c r="U117" s="99">
        <f>VLOOKUP(S92,'POINTS SCORE'!$B$39:$AI$78,26,FALSE)</f>
        <v>0</v>
      </c>
      <c r="V117" s="102">
        <v>25</v>
      </c>
      <c r="W117" s="211"/>
      <c r="X117" s="212">
        <f>VLOOKUP(W92,'POINTS SCORE'!$B$10:$AI$39,26,FALSE)</f>
        <v>0</v>
      </c>
      <c r="Y117" s="103">
        <f>VLOOKUP(W92,'POINTS SCORE'!$B$39:$AI$78,26,FALSE)</f>
        <v>0</v>
      </c>
    </row>
    <row r="118" spans="2:25">
      <c r="B118" s="102">
        <v>26</v>
      </c>
      <c r="C118" s="191"/>
      <c r="D118" s="99">
        <f>VLOOKUP(C92,'POINTS SCORE'!$B$10:$AI$39,27,FALSE)</f>
        <v>0</v>
      </c>
      <c r="E118" s="108">
        <f>VLOOKUP(C92,'POINTS SCORE'!$B$39:$AI$78,27,FALSE)</f>
        <v>0</v>
      </c>
      <c r="F118" s="110">
        <v>26</v>
      </c>
      <c r="G118" s="191"/>
      <c r="H118" s="108">
        <f>VLOOKUP(G92,'POINTS SCORE'!$B$10:$AI$39,27,FALSE)</f>
        <v>0</v>
      </c>
      <c r="I118" s="108">
        <f>VLOOKUP(G92,'POINTS SCORE'!$B$39:$AI$78,27,FALSE)</f>
        <v>0</v>
      </c>
      <c r="J118" s="110">
        <v>26</v>
      </c>
      <c r="K118" s="191"/>
      <c r="L118" s="108">
        <f>VLOOKUP(K92,'POINTS SCORE'!$B$10:$AI$39,27,FALSE)</f>
        <v>0</v>
      </c>
      <c r="M118" s="108">
        <f>VLOOKUP(K92,'POINTS SCORE'!$B$39:$AI$78,27,FALSE)</f>
        <v>0</v>
      </c>
      <c r="N118" s="110">
        <v>26</v>
      </c>
      <c r="O118" s="191"/>
      <c r="P118" s="99">
        <f>VLOOKUP(O92,'POINTS SCORE'!$B$10:$AI$39,27,FALSE)</f>
        <v>0</v>
      </c>
      <c r="Q118" s="99">
        <f>VLOOKUP(O92,'POINTS SCORE'!$B$39:$AI$78,27,FALSE)</f>
        <v>0</v>
      </c>
      <c r="R118" s="102">
        <v>26</v>
      </c>
      <c r="S118" s="191"/>
      <c r="T118" s="99">
        <f>VLOOKUP(S92,'POINTS SCORE'!$B$10:$AI$39,27,FALSE)</f>
        <v>0</v>
      </c>
      <c r="U118" s="99">
        <f>VLOOKUP(S92,'POINTS SCORE'!$B$39:$AI$78,27,FALSE)</f>
        <v>0</v>
      </c>
      <c r="V118" s="102">
        <v>26</v>
      </c>
      <c r="W118" s="211"/>
      <c r="X118" s="212">
        <f>VLOOKUP(W92,'POINTS SCORE'!$B$10:$AI$39,27,FALSE)</f>
        <v>0</v>
      </c>
      <c r="Y118" s="103">
        <f>VLOOKUP(W92,'POINTS SCORE'!$B$39:$AI$78,27,FALSE)</f>
        <v>0</v>
      </c>
    </row>
    <row r="119" spans="2:25">
      <c r="B119" s="102">
        <v>27</v>
      </c>
      <c r="C119" s="191"/>
      <c r="D119" s="99">
        <f>VLOOKUP(C92,'POINTS SCORE'!$B$10:$AI$39,28,FALSE)</f>
        <v>0</v>
      </c>
      <c r="E119" s="108">
        <f>VLOOKUP(C92,'POINTS SCORE'!$B$39:$AI$78,28,FALSE)</f>
        <v>0</v>
      </c>
      <c r="F119" s="110">
        <v>27</v>
      </c>
      <c r="G119" s="191"/>
      <c r="H119" s="108">
        <f>VLOOKUP(G92,'POINTS SCORE'!$B$10:$AI$39,28,FALSE)</f>
        <v>0</v>
      </c>
      <c r="I119" s="108">
        <f>VLOOKUP(G92,'POINTS SCORE'!$B$39:$AI$78,28,FALSE)</f>
        <v>0</v>
      </c>
      <c r="J119" s="110">
        <v>27</v>
      </c>
      <c r="K119" s="191"/>
      <c r="L119" s="108">
        <f>VLOOKUP(K92,'POINTS SCORE'!$B$10:$AI$39,28,FALSE)</f>
        <v>0</v>
      </c>
      <c r="M119" s="108">
        <f>VLOOKUP(K92,'POINTS SCORE'!$B$39:$AI$78,28,FALSE)</f>
        <v>0</v>
      </c>
      <c r="N119" s="110">
        <v>27</v>
      </c>
      <c r="O119" s="191"/>
      <c r="P119" s="99">
        <f>VLOOKUP(O92,'POINTS SCORE'!$B$10:$AI$39,28,FALSE)</f>
        <v>0</v>
      </c>
      <c r="Q119" s="99">
        <f>VLOOKUP(O92,'POINTS SCORE'!$B$39:$AI$78,28,FALSE)</f>
        <v>0</v>
      </c>
      <c r="R119" s="102">
        <v>27</v>
      </c>
      <c r="S119" s="191"/>
      <c r="T119" s="99">
        <f>VLOOKUP(S92,'POINTS SCORE'!$B$10:$AI$39,28,FALSE)</f>
        <v>0</v>
      </c>
      <c r="U119" s="99">
        <f>VLOOKUP(S92,'POINTS SCORE'!$B$39:$AI$78,28,FALSE)</f>
        <v>0</v>
      </c>
      <c r="V119" s="102">
        <v>27</v>
      </c>
      <c r="W119" s="211"/>
      <c r="X119" s="212">
        <f>VLOOKUP(W92,'POINTS SCORE'!$B$10:$AI$39,28,FALSE)</f>
        <v>0</v>
      </c>
      <c r="Y119" s="103">
        <f>VLOOKUP(W92,'POINTS SCORE'!$B$39:$AI$78,28,FALSE)</f>
        <v>0</v>
      </c>
    </row>
    <row r="120" spans="2:25">
      <c r="B120" s="102">
        <v>28</v>
      </c>
      <c r="C120" s="191"/>
      <c r="D120" s="99">
        <f>VLOOKUP(C92,'POINTS SCORE'!$B$10:$AI$39,29,FALSE)</f>
        <v>0</v>
      </c>
      <c r="E120" s="108">
        <f>VLOOKUP(C92,'POINTS SCORE'!$B$39:$AI$78,29,FALSE)</f>
        <v>0</v>
      </c>
      <c r="F120" s="110">
        <v>28</v>
      </c>
      <c r="G120" s="191"/>
      <c r="H120" s="108">
        <f>VLOOKUP(G92,'POINTS SCORE'!$B$10:$AI$39,29,FALSE)</f>
        <v>0</v>
      </c>
      <c r="I120" s="108">
        <f>VLOOKUP(G92,'POINTS SCORE'!$B$39:$AI$78,29,FALSE)</f>
        <v>0</v>
      </c>
      <c r="J120" s="110">
        <v>28</v>
      </c>
      <c r="K120" s="191"/>
      <c r="L120" s="108">
        <f>VLOOKUP(K92,'POINTS SCORE'!$B$10:$AI$39,29,FALSE)</f>
        <v>0</v>
      </c>
      <c r="M120" s="108">
        <f>VLOOKUP(K92,'POINTS SCORE'!$B$39:$AI$78,29,FALSE)</f>
        <v>0</v>
      </c>
      <c r="N120" s="110">
        <v>28</v>
      </c>
      <c r="O120" s="191"/>
      <c r="P120" s="99">
        <f>VLOOKUP(O92,'POINTS SCORE'!$B$10:$AI$39,29,FALSE)</f>
        <v>0</v>
      </c>
      <c r="Q120" s="99">
        <f>VLOOKUP(O92,'POINTS SCORE'!$B$39:$AI$78,29,FALSE)</f>
        <v>0</v>
      </c>
      <c r="R120" s="102">
        <v>28</v>
      </c>
      <c r="S120" s="191"/>
      <c r="T120" s="99">
        <f>VLOOKUP(S92,'POINTS SCORE'!$B$10:$AI$39,29,FALSE)</f>
        <v>0</v>
      </c>
      <c r="U120" s="99">
        <f>VLOOKUP(S92,'POINTS SCORE'!$B$39:$AI$78,29,FALSE)</f>
        <v>0</v>
      </c>
      <c r="V120" s="102">
        <v>28</v>
      </c>
      <c r="W120" s="211"/>
      <c r="X120" s="212">
        <f>VLOOKUP(W92,'POINTS SCORE'!$B$10:$AI$39,29,FALSE)</f>
        <v>0</v>
      </c>
      <c r="Y120" s="103">
        <f>VLOOKUP(W92,'POINTS SCORE'!$B$39:$AI$78,29,FALSE)</f>
        <v>0</v>
      </c>
    </row>
    <row r="121" spans="2:25">
      <c r="B121" s="102">
        <v>29</v>
      </c>
      <c r="C121" s="191"/>
      <c r="D121" s="99">
        <f>VLOOKUP(C92,'POINTS SCORE'!$B$10:$AI$39,30,FALSE)</f>
        <v>0</v>
      </c>
      <c r="E121" s="108">
        <f>VLOOKUP(C92,'POINTS SCORE'!$B$39:$AI$78,30,FALSE)</f>
        <v>0</v>
      </c>
      <c r="F121" s="110">
        <v>29</v>
      </c>
      <c r="G121" s="191"/>
      <c r="H121" s="108">
        <f>VLOOKUP(G92,'POINTS SCORE'!$B$10:$AI$39,30,FALSE)</f>
        <v>0</v>
      </c>
      <c r="I121" s="108">
        <f>VLOOKUP(G92,'POINTS SCORE'!$B$39:$AI$78,30,FALSE)</f>
        <v>0</v>
      </c>
      <c r="J121" s="110">
        <v>29</v>
      </c>
      <c r="K121" s="191"/>
      <c r="L121" s="108">
        <f>VLOOKUP(K92,'POINTS SCORE'!$B$10:$AI$39,30,FALSE)</f>
        <v>0</v>
      </c>
      <c r="M121" s="108">
        <f>VLOOKUP(K92,'POINTS SCORE'!$B$39:$AI$78,30,FALSE)</f>
        <v>0</v>
      </c>
      <c r="N121" s="110">
        <v>29</v>
      </c>
      <c r="O121" s="191"/>
      <c r="P121" s="99">
        <f>VLOOKUP(O92,'POINTS SCORE'!$B$10:$AI$39,30,FALSE)</f>
        <v>0</v>
      </c>
      <c r="Q121" s="99">
        <f>VLOOKUP(O92,'POINTS SCORE'!$B$39:$AI$78,30,FALSE)</f>
        <v>0</v>
      </c>
      <c r="R121" s="102">
        <v>29</v>
      </c>
      <c r="S121" s="191"/>
      <c r="T121" s="99">
        <f>VLOOKUP(S92,'POINTS SCORE'!$B$10:$AI$39,30,FALSE)</f>
        <v>0</v>
      </c>
      <c r="U121" s="99">
        <f>VLOOKUP(S92,'POINTS SCORE'!$B$39:$AI$78,30,FALSE)</f>
        <v>0</v>
      </c>
      <c r="V121" s="102">
        <v>29</v>
      </c>
      <c r="W121" s="211"/>
      <c r="X121" s="212">
        <f>VLOOKUP(W92,'POINTS SCORE'!$B$10:$AI$39,30,FALSE)</f>
        <v>0</v>
      </c>
      <c r="Y121" s="103">
        <f>VLOOKUP(W92,'POINTS SCORE'!$B$39:$AI$78,30,FALSE)</f>
        <v>0</v>
      </c>
    </row>
    <row r="122" spans="2:25">
      <c r="B122" s="102">
        <v>30</v>
      </c>
      <c r="C122" s="191"/>
      <c r="D122" s="99">
        <f>VLOOKUP(C92,'POINTS SCORE'!$B$10:$AI$39,31,FALSE)</f>
        <v>0</v>
      </c>
      <c r="E122" s="108">
        <f>VLOOKUP(C92,'POINTS SCORE'!$B$39:$AI$78,31,FALSE)</f>
        <v>0</v>
      </c>
      <c r="F122" s="110">
        <v>30</v>
      </c>
      <c r="G122" s="191"/>
      <c r="H122" s="108">
        <f>VLOOKUP(G92,'POINTS SCORE'!$B$10:$AI$39,31,FALSE)</f>
        <v>0</v>
      </c>
      <c r="I122" s="108">
        <f>VLOOKUP(G92,'POINTS SCORE'!$B$39:$AI$78,31,FALSE)</f>
        <v>0</v>
      </c>
      <c r="J122" s="110">
        <v>30</v>
      </c>
      <c r="K122" s="191"/>
      <c r="L122" s="108">
        <f>VLOOKUP(K92,'POINTS SCORE'!$B$10:$AI$39,31,FALSE)</f>
        <v>0</v>
      </c>
      <c r="M122" s="108">
        <f>VLOOKUP(K92,'POINTS SCORE'!$B$39:$AI$78,31,FALSE)</f>
        <v>0</v>
      </c>
      <c r="N122" s="110">
        <v>30</v>
      </c>
      <c r="O122" s="191"/>
      <c r="P122" s="99">
        <f>VLOOKUP(O92,'POINTS SCORE'!$B$10:$AI$39,31,FALSE)</f>
        <v>0</v>
      </c>
      <c r="Q122" s="99">
        <f>VLOOKUP(O92,'POINTS SCORE'!$B$39:$AI$78,31,FALSE)</f>
        <v>0</v>
      </c>
      <c r="R122" s="102">
        <v>30</v>
      </c>
      <c r="S122" s="191"/>
      <c r="T122" s="99">
        <f>VLOOKUP(S92,'POINTS SCORE'!$B$10:$AI$39,31,FALSE)</f>
        <v>0</v>
      </c>
      <c r="U122" s="99">
        <f>VLOOKUP(S92,'POINTS SCORE'!$B$39:$AI$78,31,FALSE)</f>
        <v>0</v>
      </c>
      <c r="V122" s="102">
        <v>30</v>
      </c>
      <c r="W122" s="211"/>
      <c r="X122" s="212">
        <f>VLOOKUP(W92,'POINTS SCORE'!$B$10:$AI$39,31,FALSE)</f>
        <v>0</v>
      </c>
      <c r="Y122" s="103">
        <f>VLOOKUP(W92,'POINTS SCORE'!$B$39:$AI$78,31,FALSE)</f>
        <v>0</v>
      </c>
    </row>
    <row r="123" spans="2:25">
      <c r="B123" s="102" t="s">
        <v>149</v>
      </c>
      <c r="C123" s="191"/>
      <c r="D123" s="99">
        <f>VLOOKUP(C92,'POINTS SCORE'!$B$10:$AI$39,32,FALSE)</f>
        <v>14</v>
      </c>
      <c r="E123" s="108">
        <f>VLOOKUP(C92,'POINTS SCORE'!$B$39:$AI$78,32,FALSE)</f>
        <v>14</v>
      </c>
      <c r="F123" s="110" t="s">
        <v>149</v>
      </c>
      <c r="G123" s="191" t="s">
        <v>80</v>
      </c>
      <c r="H123" s="108">
        <f>VLOOKUP(G92,'POINTS SCORE'!$B$10:$AI$39,32,FALSE)</f>
        <v>14</v>
      </c>
      <c r="I123" s="108">
        <f>VLOOKUP(G92,'POINTS SCORE'!$B$39:$AI$78,32,FALSE)</f>
        <v>14</v>
      </c>
      <c r="J123" s="110" t="s">
        <v>149</v>
      </c>
      <c r="K123" s="191"/>
      <c r="L123" s="108">
        <f>VLOOKUP(K92,'POINTS SCORE'!$B$10:$AI$39,32,FALSE)</f>
        <v>14</v>
      </c>
      <c r="M123" s="108">
        <f>VLOOKUP(K92,'POINTS SCORE'!$B$39:$AI$78,32,FALSE)</f>
        <v>14</v>
      </c>
      <c r="N123" s="110" t="s">
        <v>149</v>
      </c>
      <c r="O123" s="191" t="s">
        <v>80</v>
      </c>
      <c r="P123" s="99">
        <f>VLOOKUP(O92,'POINTS SCORE'!$B$10:$AI$39,32,FALSE)</f>
        <v>14</v>
      </c>
      <c r="Q123" s="99">
        <f>VLOOKUP(O92,'POINTS SCORE'!$B$39:$AI$78,32,FALSE)</f>
        <v>14</v>
      </c>
      <c r="R123" s="102" t="s">
        <v>149</v>
      </c>
      <c r="S123" s="191" t="s">
        <v>181</v>
      </c>
      <c r="T123" s="99">
        <f>VLOOKUP(S92,'POINTS SCORE'!$B$10:$AI$39,32,FALSE)</f>
        <v>14</v>
      </c>
      <c r="U123" s="99">
        <f>VLOOKUP(S92,'POINTS SCORE'!$B$39:$AI$78,32,FALSE)</f>
        <v>14</v>
      </c>
      <c r="V123" s="102" t="s">
        <v>149</v>
      </c>
      <c r="W123" s="211"/>
      <c r="X123" s="212">
        <f>VLOOKUP(W92,'POINTS SCORE'!$B$10:$AI$39,32,FALSE)</f>
        <v>14</v>
      </c>
      <c r="Y123" s="103">
        <f>VLOOKUP(W92,'POINTS SCORE'!$B$39:$AI$78,32,FALSE)</f>
        <v>14</v>
      </c>
    </row>
    <row r="124" spans="2:25">
      <c r="B124" s="102" t="s">
        <v>149</v>
      </c>
      <c r="C124" s="191"/>
      <c r="D124" s="99">
        <f>VLOOKUP(C92,'POINTS SCORE'!$B$10:$AI$39,32,FALSE)</f>
        <v>14</v>
      </c>
      <c r="E124" s="108">
        <f>VLOOKUP(C92,'POINTS SCORE'!$B$39:$AI$78,32,FALSE)</f>
        <v>14</v>
      </c>
      <c r="F124" s="110" t="s">
        <v>149</v>
      </c>
      <c r="G124" s="191"/>
      <c r="H124" s="108">
        <f>VLOOKUP(G92,'POINTS SCORE'!$B$10:$AI$39,32,FALSE)</f>
        <v>14</v>
      </c>
      <c r="I124" s="108">
        <f>VLOOKUP(G92,'POINTS SCORE'!$B$39:$AI$78,32,FALSE)</f>
        <v>14</v>
      </c>
      <c r="J124" s="110" t="s">
        <v>149</v>
      </c>
      <c r="K124" s="191"/>
      <c r="L124" s="108">
        <f>VLOOKUP(K92,'POINTS SCORE'!$B$10:$AI$39,32,FALSE)</f>
        <v>14</v>
      </c>
      <c r="M124" s="108">
        <f>VLOOKUP(K92,'POINTS SCORE'!$B$39:$AI$78,32,FALSE)</f>
        <v>14</v>
      </c>
      <c r="N124" s="110" t="s">
        <v>149</v>
      </c>
      <c r="O124" s="191"/>
      <c r="P124" s="99">
        <f>VLOOKUP(O92,'POINTS SCORE'!$B$10:$AI$39,32,FALSE)</f>
        <v>14</v>
      </c>
      <c r="Q124" s="99">
        <f>VLOOKUP(O92,'POINTS SCORE'!$B$39:$AI$78,32,FALSE)</f>
        <v>14</v>
      </c>
      <c r="R124" s="102" t="s">
        <v>149</v>
      </c>
      <c r="S124" s="191"/>
      <c r="T124" s="99">
        <f>VLOOKUP(S92,'POINTS SCORE'!$B$10:$AI$39,32,FALSE)</f>
        <v>14</v>
      </c>
      <c r="U124" s="99">
        <f>VLOOKUP(S92,'POINTS SCORE'!$B$39:$AI$78,32,FALSE)</f>
        <v>14</v>
      </c>
      <c r="V124" s="102" t="s">
        <v>149</v>
      </c>
      <c r="W124" s="211"/>
      <c r="X124" s="212">
        <f>VLOOKUP(W92,'POINTS SCORE'!$B$10:$AI$39,32,FALSE)</f>
        <v>14</v>
      </c>
      <c r="Y124" s="103">
        <f>VLOOKUP(W92,'POINTS SCORE'!$B$39:$AI$78,32,FALSE)</f>
        <v>14</v>
      </c>
    </row>
    <row r="125" spans="2:25">
      <c r="B125" s="102" t="s">
        <v>149</v>
      </c>
      <c r="C125" s="191"/>
      <c r="D125" s="99">
        <f>VLOOKUP(C92,'POINTS SCORE'!$B$10:$AI$39,32,FALSE)</f>
        <v>14</v>
      </c>
      <c r="E125" s="108">
        <f>VLOOKUP(C92,'POINTS SCORE'!$B$39:$AI$78,32,FALSE)</f>
        <v>14</v>
      </c>
      <c r="F125" s="110" t="s">
        <v>149</v>
      </c>
      <c r="G125" s="191"/>
      <c r="H125" s="108">
        <f>VLOOKUP(G92,'POINTS SCORE'!$B$10:$AI$39,32,FALSE)</f>
        <v>14</v>
      </c>
      <c r="I125" s="108">
        <f>VLOOKUP(G92,'POINTS SCORE'!$B$39:$AI$78,32,FALSE)</f>
        <v>14</v>
      </c>
      <c r="J125" s="110" t="s">
        <v>149</v>
      </c>
      <c r="K125" s="191"/>
      <c r="L125" s="108">
        <f>VLOOKUP(K92,'POINTS SCORE'!$B$10:$AI$39,32,FALSE)</f>
        <v>14</v>
      </c>
      <c r="M125" s="108">
        <f>VLOOKUP(K92,'POINTS SCORE'!$B$39:$AI$78,32,FALSE)</f>
        <v>14</v>
      </c>
      <c r="N125" s="110" t="s">
        <v>149</v>
      </c>
      <c r="O125" s="191"/>
      <c r="P125" s="99">
        <f>VLOOKUP(O92,'POINTS SCORE'!$B$10:$AI$39,32,FALSE)</f>
        <v>14</v>
      </c>
      <c r="Q125" s="99">
        <f>VLOOKUP(O92,'POINTS SCORE'!$B$39:$AI$78,32,FALSE)</f>
        <v>14</v>
      </c>
      <c r="R125" s="102" t="s">
        <v>149</v>
      </c>
      <c r="S125" s="191"/>
      <c r="T125" s="99">
        <f>VLOOKUP(S92,'POINTS SCORE'!$B$10:$AI$39,32,FALSE)</f>
        <v>14</v>
      </c>
      <c r="U125" s="99">
        <f>VLOOKUP(S92,'POINTS SCORE'!$B$39:$AI$78,32,FALSE)</f>
        <v>14</v>
      </c>
      <c r="V125" s="102" t="s">
        <v>149</v>
      </c>
      <c r="W125" s="211"/>
      <c r="X125" s="212">
        <f>VLOOKUP(W92,'POINTS SCORE'!$B$10:$AI$39,32,FALSE)</f>
        <v>14</v>
      </c>
      <c r="Y125" s="103">
        <f>VLOOKUP(W92,'POINTS SCORE'!$B$39:$AI$78,32,FALSE)</f>
        <v>14</v>
      </c>
    </row>
    <row r="126" spans="2:25">
      <c r="B126" s="102" t="s">
        <v>149</v>
      </c>
      <c r="C126" s="191"/>
      <c r="D126" s="99">
        <f>VLOOKUP(C92,'POINTS SCORE'!$B$10:$AI$39,32,FALSE)</f>
        <v>14</v>
      </c>
      <c r="E126" s="108">
        <f>VLOOKUP(C92,'POINTS SCORE'!$B$39:$AI$78,32,FALSE)</f>
        <v>14</v>
      </c>
      <c r="F126" s="110" t="s">
        <v>149</v>
      </c>
      <c r="G126" s="191"/>
      <c r="H126" s="108">
        <f>VLOOKUP(G92,'POINTS SCORE'!$B$10:$AI$39,32,FALSE)</f>
        <v>14</v>
      </c>
      <c r="I126" s="108">
        <f>VLOOKUP(G92,'POINTS SCORE'!$B$39:$AI$78,32,FALSE)</f>
        <v>14</v>
      </c>
      <c r="J126" s="110" t="s">
        <v>149</v>
      </c>
      <c r="K126" s="191"/>
      <c r="L126" s="108">
        <f>VLOOKUP(K92,'POINTS SCORE'!$B$10:$AI$39,32,FALSE)</f>
        <v>14</v>
      </c>
      <c r="M126" s="108">
        <f>VLOOKUP(K92,'POINTS SCORE'!$B$39:$AI$78,32,FALSE)</f>
        <v>14</v>
      </c>
      <c r="N126" s="110" t="s">
        <v>149</v>
      </c>
      <c r="O126" s="191"/>
      <c r="P126" s="99">
        <f>VLOOKUP(O92,'POINTS SCORE'!$B$10:$AI$39,32,FALSE)</f>
        <v>14</v>
      </c>
      <c r="Q126" s="99">
        <f>VLOOKUP(O92,'POINTS SCORE'!$B$39:$AI$78,32,FALSE)</f>
        <v>14</v>
      </c>
      <c r="R126" s="102" t="s">
        <v>149</v>
      </c>
      <c r="S126" s="191"/>
      <c r="T126" s="99">
        <f>VLOOKUP(S92,'POINTS SCORE'!$B$10:$AI$39,32,FALSE)</f>
        <v>14</v>
      </c>
      <c r="U126" s="99">
        <f>VLOOKUP(S92,'POINTS SCORE'!$B$39:$AI$78,32,FALSE)</f>
        <v>14</v>
      </c>
      <c r="V126" s="102" t="s">
        <v>149</v>
      </c>
      <c r="W126" s="211"/>
      <c r="X126" s="212">
        <f>VLOOKUP(W92,'POINTS SCORE'!$B$10:$AI$39,32,FALSE)</f>
        <v>14</v>
      </c>
      <c r="Y126" s="103">
        <f>VLOOKUP(W92,'POINTS SCORE'!$B$39:$AI$78,32,FALSE)</f>
        <v>14</v>
      </c>
    </row>
    <row r="127" spans="2:25">
      <c r="B127" s="102" t="s">
        <v>149</v>
      </c>
      <c r="C127" s="191"/>
      <c r="D127" s="99">
        <f>VLOOKUP(C92,'POINTS SCORE'!$B$10:$AI$39,32,FALSE)</f>
        <v>14</v>
      </c>
      <c r="E127" s="108">
        <f>VLOOKUP(C92,'POINTS SCORE'!$B$39:$AI$78,32,FALSE)</f>
        <v>14</v>
      </c>
      <c r="F127" s="110" t="s">
        <v>149</v>
      </c>
      <c r="G127" s="191"/>
      <c r="H127" s="108">
        <f>VLOOKUP(G92,'POINTS SCORE'!$B$10:$AI$39,32,FALSE)</f>
        <v>14</v>
      </c>
      <c r="I127" s="108">
        <f>VLOOKUP(G92,'POINTS SCORE'!$B$39:$AI$78,32,FALSE)</f>
        <v>14</v>
      </c>
      <c r="J127" s="110" t="s">
        <v>149</v>
      </c>
      <c r="K127" s="191"/>
      <c r="L127" s="108">
        <f>VLOOKUP(K92,'POINTS SCORE'!$B$10:$AI$39,32,FALSE)</f>
        <v>14</v>
      </c>
      <c r="M127" s="108">
        <f>VLOOKUP(K92,'POINTS SCORE'!$B$39:$AI$78,32,FALSE)</f>
        <v>14</v>
      </c>
      <c r="N127" s="110" t="s">
        <v>149</v>
      </c>
      <c r="O127" s="191"/>
      <c r="P127" s="99">
        <f>VLOOKUP(O92,'POINTS SCORE'!$B$10:$AI$39,32,FALSE)</f>
        <v>14</v>
      </c>
      <c r="Q127" s="99">
        <f>VLOOKUP(O92,'POINTS SCORE'!$B$39:$AI$78,32,FALSE)</f>
        <v>14</v>
      </c>
      <c r="R127" s="102" t="s">
        <v>149</v>
      </c>
      <c r="S127" s="191"/>
      <c r="T127" s="99">
        <f>VLOOKUP(S92,'POINTS SCORE'!$B$10:$AI$39,32,FALSE)</f>
        <v>14</v>
      </c>
      <c r="U127" s="99">
        <f>VLOOKUP(S92,'POINTS SCORE'!$B$39:$AI$78,32,FALSE)</f>
        <v>14</v>
      </c>
      <c r="V127" s="102" t="s">
        <v>149</v>
      </c>
      <c r="W127" s="211"/>
      <c r="X127" s="212">
        <f>VLOOKUP(W92,'POINTS SCORE'!$B$10:$AI$39,32,FALSE)</f>
        <v>14</v>
      </c>
      <c r="Y127" s="103">
        <f>VLOOKUP(W92,'POINTS SCORE'!$B$39:$AI$78,32,FALSE)</f>
        <v>14</v>
      </c>
    </row>
    <row r="128" spans="2:25">
      <c r="B128" s="102" t="s">
        <v>149</v>
      </c>
      <c r="C128" s="191"/>
      <c r="D128" s="99">
        <f>VLOOKUP(C92,'POINTS SCORE'!$B$10:$AI$39,32,FALSE)</f>
        <v>14</v>
      </c>
      <c r="E128" s="108">
        <f>VLOOKUP(C92,'POINTS SCORE'!$B$39:$AI$78,32,FALSE)</f>
        <v>14</v>
      </c>
      <c r="F128" s="110" t="s">
        <v>149</v>
      </c>
      <c r="G128" s="191"/>
      <c r="H128" s="108">
        <f>VLOOKUP(G92,'POINTS SCORE'!$B$10:$AI$39,32,FALSE)</f>
        <v>14</v>
      </c>
      <c r="I128" s="108">
        <f>VLOOKUP(G92,'POINTS SCORE'!$B$39:$AI$78,32,FALSE)</f>
        <v>14</v>
      </c>
      <c r="J128" s="110" t="s">
        <v>149</v>
      </c>
      <c r="K128" s="191"/>
      <c r="L128" s="108">
        <f>VLOOKUP(K92,'POINTS SCORE'!$B$10:$AI$39,32,FALSE)</f>
        <v>14</v>
      </c>
      <c r="M128" s="108">
        <f>VLOOKUP(K92,'POINTS SCORE'!$B$39:$AI$78,32,FALSE)</f>
        <v>14</v>
      </c>
      <c r="N128" s="110" t="s">
        <v>149</v>
      </c>
      <c r="O128" s="191"/>
      <c r="P128" s="99">
        <f>VLOOKUP(O92,'POINTS SCORE'!$B$10:$AI$39,32,FALSE)</f>
        <v>14</v>
      </c>
      <c r="Q128" s="99">
        <f>VLOOKUP(O92,'POINTS SCORE'!$B$39:$AI$78,32,FALSE)</f>
        <v>14</v>
      </c>
      <c r="R128" s="102" t="s">
        <v>149</v>
      </c>
      <c r="S128" s="191"/>
      <c r="T128" s="99">
        <f>VLOOKUP(S92,'POINTS SCORE'!$B$10:$AI$39,32,FALSE)</f>
        <v>14</v>
      </c>
      <c r="U128" s="99">
        <f>VLOOKUP(S92,'POINTS SCORE'!$B$39:$AI$78,32,FALSE)</f>
        <v>14</v>
      </c>
      <c r="V128" s="102" t="s">
        <v>149</v>
      </c>
      <c r="W128" s="211"/>
      <c r="X128" s="212">
        <f>VLOOKUP(W92,'POINTS SCORE'!$B$10:$AI$39,32,FALSE)</f>
        <v>14</v>
      </c>
      <c r="Y128" s="103">
        <f>VLOOKUP(W92,'POINTS SCORE'!$B$39:$AI$78,32,FALSE)</f>
        <v>14</v>
      </c>
    </row>
    <row r="129" spans="2:25">
      <c r="B129" s="102" t="s">
        <v>149</v>
      </c>
      <c r="C129" s="191"/>
      <c r="D129" s="99">
        <f>VLOOKUP(C92,'POINTS SCORE'!$B$10:$AI$39,32,FALSE)</f>
        <v>14</v>
      </c>
      <c r="E129" s="108">
        <f>VLOOKUP(C92,'POINTS SCORE'!$B$39:$AI$78,33,FALSE)</f>
        <v>14</v>
      </c>
      <c r="F129" s="110" t="s">
        <v>150</v>
      </c>
      <c r="G129" s="191"/>
      <c r="H129" s="108">
        <f>VLOOKUP(G92,'POINTS SCORE'!$B$10:$AI$39,33,FALSE)</f>
        <v>14</v>
      </c>
      <c r="I129" s="108">
        <f>VLOOKUP(G92,'POINTS SCORE'!$B$39:$AI$78,33,FALSE)</f>
        <v>14</v>
      </c>
      <c r="J129" s="110" t="s">
        <v>150</v>
      </c>
      <c r="K129" s="191"/>
      <c r="L129" s="108">
        <f>VLOOKUP(K92,'POINTS SCORE'!$B$10:$AI$39,33,FALSE)</f>
        <v>14</v>
      </c>
      <c r="M129" s="108">
        <f>VLOOKUP(K92,'POINTS SCORE'!$B$39:$AI$78,33,FALSE)</f>
        <v>14</v>
      </c>
      <c r="N129" s="110" t="s">
        <v>150</v>
      </c>
      <c r="O129" s="191" t="s">
        <v>110</v>
      </c>
      <c r="P129" s="99">
        <f>VLOOKUP(O92,'POINTS SCORE'!$B$10:$AI$39,33,FALSE)</f>
        <v>14</v>
      </c>
      <c r="Q129" s="99">
        <f>VLOOKUP(O92,'POINTS SCORE'!$B$39:$AI$78,33,FALSE)</f>
        <v>14</v>
      </c>
      <c r="R129" s="102" t="s">
        <v>150</v>
      </c>
      <c r="S129" s="191"/>
      <c r="T129" s="99">
        <f>VLOOKUP(S92,'POINTS SCORE'!$B$10:$AI$39,33,FALSE)</f>
        <v>14</v>
      </c>
      <c r="U129" s="99">
        <f>VLOOKUP(S92,'POINTS SCORE'!$B$39:$AI$78,33,FALSE)</f>
        <v>14</v>
      </c>
      <c r="V129" s="102" t="s">
        <v>150</v>
      </c>
      <c r="W129" s="211"/>
      <c r="X129" s="212">
        <f>VLOOKUP(W92,'POINTS SCORE'!$B$10:$AI$39,33,FALSE)</f>
        <v>14</v>
      </c>
      <c r="Y129" s="103">
        <f>VLOOKUP(W92,'POINTS SCORE'!$B$39:$AI$78,33,FALSE)</f>
        <v>14</v>
      </c>
    </row>
    <row r="130" spans="2:25">
      <c r="B130" s="102" t="s">
        <v>150</v>
      </c>
      <c r="C130" s="191"/>
      <c r="D130" s="99">
        <f>VLOOKUP(C92,'POINTS SCORE'!$B$10:$AI$39,33,FALSE)</f>
        <v>14</v>
      </c>
      <c r="E130" s="108">
        <f>VLOOKUP(C92,'POINTS SCORE'!$B$39:$AI$78,33,FALSE)</f>
        <v>14</v>
      </c>
      <c r="F130" s="110" t="s">
        <v>150</v>
      </c>
      <c r="G130" s="191"/>
      <c r="H130" s="108">
        <f>VLOOKUP(G92,'POINTS SCORE'!$B$10:$AI$39,33,FALSE)</f>
        <v>14</v>
      </c>
      <c r="I130" s="108">
        <f>VLOOKUP(G92,'POINTS SCORE'!$B$39:$AI$78,33,FALSE)</f>
        <v>14</v>
      </c>
      <c r="J130" s="110" t="s">
        <v>150</v>
      </c>
      <c r="K130" s="191"/>
      <c r="L130" s="108">
        <f>VLOOKUP(K92,'POINTS SCORE'!$B$10:$AI$39,33,FALSE)</f>
        <v>14</v>
      </c>
      <c r="M130" s="108">
        <f>VLOOKUP(K92,'POINTS SCORE'!$B$39:$AI$78,33,FALSE)</f>
        <v>14</v>
      </c>
      <c r="N130" s="110" t="s">
        <v>150</v>
      </c>
      <c r="O130" s="191"/>
      <c r="P130" s="99">
        <f>VLOOKUP(O92,'POINTS SCORE'!$B$10:$AI$39,33,FALSE)</f>
        <v>14</v>
      </c>
      <c r="Q130" s="99">
        <f>VLOOKUP(O92,'POINTS SCORE'!$B$39:$AI$78,33,FALSE)</f>
        <v>14</v>
      </c>
      <c r="R130" s="102" t="s">
        <v>150</v>
      </c>
      <c r="S130" s="191"/>
      <c r="T130" s="99">
        <f>VLOOKUP(S92,'POINTS SCORE'!$B$10:$AI$39,33,FALSE)</f>
        <v>14</v>
      </c>
      <c r="U130" s="99">
        <f>VLOOKUP(S92,'POINTS SCORE'!$B$39:$AI$78,33,FALSE)</f>
        <v>14</v>
      </c>
      <c r="V130" s="102" t="s">
        <v>150</v>
      </c>
      <c r="W130" s="211"/>
      <c r="X130" s="212">
        <f>VLOOKUP(W92,'POINTS SCORE'!$B$10:$AI$39,33,FALSE)</f>
        <v>14</v>
      </c>
      <c r="Y130" s="103">
        <f>VLOOKUP(W92,'POINTS SCORE'!$B$39:$AI$78,33,FALSE)</f>
        <v>14</v>
      </c>
    </row>
    <row r="131" spans="2:25">
      <c r="B131" s="102" t="s">
        <v>150</v>
      </c>
      <c r="C131" s="191"/>
      <c r="D131" s="99">
        <f>VLOOKUP(C92,'POINTS SCORE'!$B$10:$AI$39,33,FALSE)</f>
        <v>14</v>
      </c>
      <c r="E131" s="108">
        <f>VLOOKUP(C92,'POINTS SCORE'!$B$39:$AI$78,33,FALSE)</f>
        <v>14</v>
      </c>
      <c r="F131" s="110" t="s">
        <v>150</v>
      </c>
      <c r="G131" s="191"/>
      <c r="H131" s="108">
        <f>VLOOKUP(G92,'POINTS SCORE'!$B$10:$AI$39,33,FALSE)</f>
        <v>14</v>
      </c>
      <c r="I131" s="108">
        <f>VLOOKUP(G92,'POINTS SCORE'!$B$39:$AI$78,33,FALSE)</f>
        <v>14</v>
      </c>
      <c r="J131" s="110" t="s">
        <v>150</v>
      </c>
      <c r="K131" s="191"/>
      <c r="L131" s="108">
        <f>VLOOKUP(K92,'POINTS SCORE'!$B$10:$AI$39,33,FALSE)</f>
        <v>14</v>
      </c>
      <c r="M131" s="108">
        <f>VLOOKUP(K92,'POINTS SCORE'!$B$39:$AI$78,33,FALSE)</f>
        <v>14</v>
      </c>
      <c r="N131" s="110" t="s">
        <v>150</v>
      </c>
      <c r="O131" s="191"/>
      <c r="P131" s="99">
        <f>VLOOKUP(O92,'POINTS SCORE'!$B$10:$AI$39,33,FALSE)</f>
        <v>14</v>
      </c>
      <c r="Q131" s="99">
        <f>VLOOKUP(O92,'POINTS SCORE'!$B$39:$AI$78,33,FALSE)</f>
        <v>14</v>
      </c>
      <c r="R131" s="102" t="s">
        <v>150</v>
      </c>
      <c r="S131" s="191"/>
      <c r="T131" s="99">
        <f>VLOOKUP(S92,'POINTS SCORE'!$B$10:$AI$39,33,FALSE)</f>
        <v>14</v>
      </c>
      <c r="U131" s="99">
        <f>VLOOKUP(S92,'POINTS SCORE'!$B$39:$AI$78,33,FALSE)</f>
        <v>14</v>
      </c>
      <c r="V131" s="102" t="s">
        <v>150</v>
      </c>
      <c r="W131" s="211"/>
      <c r="X131" s="212">
        <f>VLOOKUP(W92,'POINTS SCORE'!$B$10:$AI$39,33,FALSE)</f>
        <v>14</v>
      </c>
      <c r="Y131" s="103">
        <f>VLOOKUP(W92,'POINTS SCORE'!$B$39:$AI$78,33,FALSE)</f>
        <v>14</v>
      </c>
    </row>
    <row r="132" spans="2:25">
      <c r="B132" s="102" t="s">
        <v>151</v>
      </c>
      <c r="C132" s="191"/>
      <c r="D132" s="99">
        <f>VLOOKUP(C92,'POINTS SCORE'!$B$10:$AI$39,34,FALSE)</f>
        <v>0</v>
      </c>
      <c r="E132" s="108">
        <f>VLOOKUP(C92,'POINTS SCORE'!$B$39:$AI$78,34,FALSE)</f>
        <v>0</v>
      </c>
      <c r="F132" s="110" t="s">
        <v>151</v>
      </c>
      <c r="G132" s="191"/>
      <c r="H132" s="108">
        <f>VLOOKUP(G92,'POINTS SCORE'!$B$10:$AI$39,34,FALSE)</f>
        <v>0</v>
      </c>
      <c r="I132" s="108">
        <f>VLOOKUP(G92,'POINTS SCORE'!$B$39:$AI$78,34,FALSE)</f>
        <v>0</v>
      </c>
      <c r="J132" s="110" t="s">
        <v>151</v>
      </c>
      <c r="K132" s="191"/>
      <c r="L132" s="108">
        <f>VLOOKUP(K92,'POINTS SCORE'!$B$10:$AI$39,34,FALSE)</f>
        <v>0</v>
      </c>
      <c r="M132" s="108">
        <f>VLOOKUP(K92,'POINTS SCORE'!$B$39:$AI$78,34,FALSE)</f>
        <v>0</v>
      </c>
      <c r="N132" s="110" t="s">
        <v>151</v>
      </c>
      <c r="O132" s="191"/>
      <c r="P132" s="99">
        <f>VLOOKUP(O92,'POINTS SCORE'!$B$10:$AI$39,34,FALSE)</f>
        <v>0</v>
      </c>
      <c r="Q132" s="99">
        <f>VLOOKUP(O92,'POINTS SCORE'!$B$39:$AI$78,34,FALSE)</f>
        <v>0</v>
      </c>
      <c r="R132" s="102" t="s">
        <v>151</v>
      </c>
      <c r="S132" s="191"/>
      <c r="T132" s="99">
        <f>VLOOKUP(S92,'POINTS SCORE'!$B$10:$AI$39,34,FALSE)</f>
        <v>0</v>
      </c>
      <c r="U132" s="99">
        <f>VLOOKUP(S92,'POINTS SCORE'!$B$39:$AI$78,34,FALSE)</f>
        <v>0</v>
      </c>
      <c r="V132" s="102" t="s">
        <v>151</v>
      </c>
      <c r="W132" s="211"/>
      <c r="X132" s="212">
        <f>VLOOKUP(W92,'POINTS SCORE'!$B$10:$AI$39,34,FALSE)</f>
        <v>0</v>
      </c>
      <c r="Y132" s="103">
        <f>VLOOKUP(W92,'POINTS SCORE'!$B$39:$AI$78,34,FALSE)</f>
        <v>0</v>
      </c>
    </row>
    <row r="133" spans="2:25">
      <c r="B133" s="102" t="s">
        <v>151</v>
      </c>
      <c r="C133" s="191"/>
      <c r="D133" s="99">
        <f>VLOOKUP(C92,'POINTS SCORE'!$B$10:$AI$39,34,FALSE)</f>
        <v>0</v>
      </c>
      <c r="E133" s="108">
        <f>VLOOKUP(C92,'POINTS SCORE'!$B$39:$AI$78,34,FALSE)</f>
        <v>0</v>
      </c>
      <c r="F133" s="110" t="s">
        <v>151</v>
      </c>
      <c r="G133" s="191"/>
      <c r="H133" s="108">
        <f>VLOOKUP(G92,'POINTS SCORE'!$B$10:$AI$39,34,FALSE)</f>
        <v>0</v>
      </c>
      <c r="I133" s="108">
        <f>VLOOKUP(G92,'POINTS SCORE'!$B$39:$AI$78,34,FALSE)</f>
        <v>0</v>
      </c>
      <c r="J133" s="110" t="s">
        <v>151</v>
      </c>
      <c r="K133" s="191"/>
      <c r="L133" s="108">
        <f>VLOOKUP(K92,'POINTS SCORE'!$B$10:$AI$39,34,FALSE)</f>
        <v>0</v>
      </c>
      <c r="M133" s="108">
        <f>VLOOKUP(K92,'POINTS SCORE'!$B$39:$AI$78,34,FALSE)</f>
        <v>0</v>
      </c>
      <c r="N133" s="110" t="s">
        <v>151</v>
      </c>
      <c r="O133" s="191"/>
      <c r="P133" s="99">
        <f>VLOOKUP(O92,'POINTS SCORE'!$B$10:$AI$39,34,FALSE)</f>
        <v>0</v>
      </c>
      <c r="Q133" s="99">
        <f>VLOOKUP(O92,'POINTS SCORE'!$B$39:$AI$78,34,FALSE)</f>
        <v>0</v>
      </c>
      <c r="R133" s="102" t="s">
        <v>151</v>
      </c>
      <c r="S133" s="191"/>
      <c r="T133" s="99">
        <f>VLOOKUP(S92,'POINTS SCORE'!$B$10:$AI$39,34,FALSE)</f>
        <v>0</v>
      </c>
      <c r="U133" s="99">
        <f>VLOOKUP(S92,'POINTS SCORE'!$B$39:$AI$78,34,FALSE)</f>
        <v>0</v>
      </c>
      <c r="V133" s="102" t="s">
        <v>151</v>
      </c>
      <c r="W133" s="211"/>
      <c r="X133" s="212">
        <f>VLOOKUP(W92,'POINTS SCORE'!$B$10:$AI$39,34,FALSE)</f>
        <v>0</v>
      </c>
      <c r="Y133" s="103">
        <f>VLOOKUP(W92,'POINTS SCORE'!$B$39:$AI$78,34,FALSE)</f>
        <v>0</v>
      </c>
    </row>
    <row r="134" spans="2:25">
      <c r="B134" s="102" t="s">
        <v>151</v>
      </c>
      <c r="C134" s="191"/>
      <c r="D134" s="99">
        <f>VLOOKUP(C92,'POINTS SCORE'!$B$10:$AI$39,34,FALSE)</f>
        <v>0</v>
      </c>
      <c r="E134" s="108">
        <f>VLOOKUP(C92,'POINTS SCORE'!$B$39:$AI$78,34,FALSE)</f>
        <v>0</v>
      </c>
      <c r="F134" s="110" t="s">
        <v>151</v>
      </c>
      <c r="G134" s="191"/>
      <c r="H134" s="108">
        <f>VLOOKUP(G92,'POINTS SCORE'!$B$10:$AI$39,34,FALSE)</f>
        <v>0</v>
      </c>
      <c r="I134" s="108">
        <f>VLOOKUP(G92,'POINTS SCORE'!$B$39:$AI$78,34,FALSE)</f>
        <v>0</v>
      </c>
      <c r="J134" s="110" t="s">
        <v>151</v>
      </c>
      <c r="K134" s="191"/>
      <c r="L134" s="108">
        <f>VLOOKUP(K92,'POINTS SCORE'!$B$10:$AI$39,34,FALSE)</f>
        <v>0</v>
      </c>
      <c r="M134" s="108">
        <f>VLOOKUP(K92,'POINTS SCORE'!$B$39:$AI$78,34,FALSE)</f>
        <v>0</v>
      </c>
      <c r="N134" s="110" t="s">
        <v>151</v>
      </c>
      <c r="O134" s="191"/>
      <c r="P134" s="99">
        <f>VLOOKUP(O92,'POINTS SCORE'!$B$10:$AI$39,34,FALSE)</f>
        <v>0</v>
      </c>
      <c r="Q134" s="99">
        <f>VLOOKUP(O92,'POINTS SCORE'!$B$39:$AI$78,34,FALSE)</f>
        <v>0</v>
      </c>
      <c r="R134" s="102" t="s">
        <v>151</v>
      </c>
      <c r="S134" s="191"/>
      <c r="T134" s="99">
        <f>VLOOKUP(S92,'POINTS SCORE'!$B$10:$AI$39,34,FALSE)</f>
        <v>0</v>
      </c>
      <c r="U134" s="99">
        <f>VLOOKUP(S92,'POINTS SCORE'!$B$39:$AI$78,34,FALSE)</f>
        <v>0</v>
      </c>
      <c r="V134" s="102" t="s">
        <v>151</v>
      </c>
      <c r="W134" s="211"/>
      <c r="X134" s="212">
        <f>VLOOKUP(W92,'POINTS SCORE'!$B$10:$AI$39,34,FALSE)</f>
        <v>0</v>
      </c>
      <c r="Y134" s="103">
        <f>VLOOKUP(W92,'POINTS SCORE'!$B$39:$AI$78,34,FALSE)</f>
        <v>0</v>
      </c>
    </row>
    <row r="135" spans="2:25">
      <c r="B135" s="102"/>
      <c r="F135" s="110"/>
      <c r="I135" s="109"/>
      <c r="J135" s="110"/>
      <c r="M135" s="109"/>
      <c r="N135" s="110"/>
      <c r="Q135" s="103"/>
      <c r="R135" s="102"/>
      <c r="U135" s="103"/>
      <c r="V135" s="102"/>
      <c r="W135" s="212"/>
      <c r="X135" s="212"/>
      <c r="Y135" s="103"/>
    </row>
    <row r="136" spans="2:25" ht="13.5" thickBot="1">
      <c r="B136" s="145"/>
      <c r="C136" s="146"/>
      <c r="D136" s="146"/>
      <c r="E136" s="162"/>
      <c r="F136" s="165"/>
      <c r="G136" s="162"/>
      <c r="H136" s="162"/>
      <c r="I136" s="161"/>
      <c r="J136" s="165"/>
      <c r="K136" s="162"/>
      <c r="L136" s="162"/>
      <c r="M136" s="161"/>
      <c r="N136" s="165"/>
      <c r="O136" s="162"/>
      <c r="P136" s="146"/>
      <c r="Q136" s="150"/>
      <c r="R136" s="145"/>
      <c r="S136" s="146"/>
      <c r="T136" s="146"/>
      <c r="U136" s="150"/>
      <c r="V136" s="145"/>
      <c r="W136" s="146"/>
      <c r="X136" s="146"/>
      <c r="Y136" s="150"/>
    </row>
  </sheetData>
  <autoFilter ref="A5:K84"/>
  <mergeCells count="8">
    <mergeCell ref="V89:Y89"/>
    <mergeCell ref="F2:J2"/>
    <mergeCell ref="B89:E89"/>
    <mergeCell ref="F89:I89"/>
    <mergeCell ref="J89:M89"/>
    <mergeCell ref="N89:Q89"/>
    <mergeCell ref="R89:U89"/>
    <mergeCell ref="B2:C2"/>
  </mergeCells>
  <phoneticPr fontId="2" type="noConversion"/>
  <pageMargins left="0.75" right="0.75" top="1" bottom="1" header="0.5" footer="0.5"/>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72B9F818-2469-4876-8E56-1C93BDC85837}">
            <xm:f>VLOOKUP(C93,'Club Member Export'!$D:$D,1,FALSE)=C93</xm:f>
            <x14:dxf>
              <fill>
                <patternFill>
                  <bgColor rgb="FFFFFF00"/>
                </patternFill>
              </fill>
            </x14:dxf>
          </x14:cfRule>
          <xm:sqref>C93:C134 G93:G134 K93:K134 O93:O134 S93:S134 W93:W134</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codeName="Sheet3">
    <tabColor theme="5" tint="-0.249977111117893"/>
    <pageSetUpPr fitToPage="1"/>
  </sheetPr>
  <dimension ref="A1:M88"/>
  <sheetViews>
    <sheetView workbookViewId="0">
      <selection activeCell="A6" sqref="A6"/>
    </sheetView>
  </sheetViews>
  <sheetFormatPr defaultColWidth="8.85546875" defaultRowHeight="12.75"/>
  <cols>
    <col min="1" max="1" width="19.5703125" style="218" bestFit="1" customWidth="1"/>
    <col min="2" max="2" width="15.42578125" style="99" bestFit="1" customWidth="1"/>
    <col min="3" max="3" width="23.85546875" style="99" customWidth="1"/>
    <col min="4" max="4" width="19.42578125" style="99" bestFit="1" customWidth="1"/>
    <col min="5" max="5" width="24.7109375" style="108" bestFit="1" customWidth="1"/>
    <col min="6" max="13" width="19.140625" style="108" customWidth="1"/>
    <col min="14" max="42" width="12.5703125" style="99" customWidth="1"/>
    <col min="43" max="16384" width="8.85546875" style="99"/>
  </cols>
  <sheetData>
    <row r="1" spans="1:13" ht="15" customHeight="1">
      <c r="B1" s="221"/>
      <c r="C1" s="221"/>
    </row>
    <row r="2" spans="1:13" ht="19.5">
      <c r="A2" s="223" t="s">
        <v>908</v>
      </c>
      <c r="B2" s="243" t="s">
        <v>909</v>
      </c>
      <c r="C2" s="243"/>
      <c r="D2" s="243"/>
      <c r="E2" s="220"/>
      <c r="F2" s="244"/>
      <c r="G2" s="244"/>
    </row>
    <row r="3" spans="1:13" ht="15" customHeight="1">
      <c r="E3" s="171"/>
    </row>
    <row r="4" spans="1:13" ht="15" customHeight="1"/>
    <row r="5" spans="1:13" s="104" customFormat="1" ht="15" customHeight="1">
      <c r="A5" s="107" t="s">
        <v>1252</v>
      </c>
      <c r="B5" s="107" t="s">
        <v>9</v>
      </c>
      <c r="C5" s="70" t="s">
        <v>8</v>
      </c>
      <c r="D5" s="70" t="s">
        <v>5</v>
      </c>
      <c r="E5" s="107" t="s">
        <v>10</v>
      </c>
      <c r="F5" s="151" t="s">
        <v>152</v>
      </c>
      <c r="G5" s="152" t="s">
        <v>153</v>
      </c>
      <c r="H5" s="153" t="s">
        <v>51</v>
      </c>
      <c r="I5" s="159" t="s">
        <v>154</v>
      </c>
      <c r="J5" s="155" t="s">
        <v>155</v>
      </c>
      <c r="K5" s="160" t="s">
        <v>156</v>
      </c>
    </row>
    <row r="6" spans="1:13" s="201" customFormat="1" ht="15" customHeight="1">
      <c r="A6" s="94" t="s">
        <v>1174</v>
      </c>
      <c r="B6" s="131" t="str">
        <f>Junior_Performance!B6</f>
        <v>Yes</v>
      </c>
      <c r="C6" s="94" t="str">
        <f>Junior_Performance!C6</f>
        <v>Christian Estasy</v>
      </c>
      <c r="D6" s="132">
        <f t="shared" ref="D6:D37" si="0">SUM(F6:K6)</f>
        <v>195</v>
      </c>
      <c r="E6" s="157">
        <f t="shared" ref="E6:E37" si="1">SUM(F6:K6)-MIN(F6:K6)</f>
        <v>195</v>
      </c>
      <c r="F6" s="119">
        <f>IFERROR(VLOOKUP(C6,Junior_Performance!$C$93:$E$134,3,FALSE),0)</f>
        <v>38</v>
      </c>
      <c r="G6" s="119">
        <f>IFERROR(VLOOKUP(C6,Junior_Performance!$G$93:$I$134,3,FALSE),0)</f>
        <v>39</v>
      </c>
      <c r="H6" s="119">
        <f>IFERROR(VLOOKUP(C6,Junior_Performance!$K$93:$M$134,3,FALSE),0)</f>
        <v>39</v>
      </c>
      <c r="I6" s="120">
        <f>IFERROR(VLOOKUP(C6,Junior_Performance!$O$93:$Q$134,3,FALSE),0)</f>
        <v>40</v>
      </c>
      <c r="J6" s="158">
        <f>IFERROR(VLOOKUP(C6,Junior_Performance!$S$93:$U$134,3,FALSE),0)</f>
        <v>39</v>
      </c>
      <c r="K6" s="158">
        <f>IFERROR(VLOOKUP(C6,Junior_Performance!$W$93:$Y$134,3,FALSE),0)</f>
        <v>0</v>
      </c>
    </row>
    <row r="7" spans="1:13" ht="15" customHeight="1">
      <c r="A7" s="94" t="s">
        <v>1175</v>
      </c>
      <c r="B7" s="131" t="str">
        <f>Junior_Light!B6</f>
        <v>Yes</v>
      </c>
      <c r="C7" s="94" t="str">
        <f>Junior_Light!C6</f>
        <v>Lachlan Lynch</v>
      </c>
      <c r="D7" s="132">
        <f t="shared" si="0"/>
        <v>226</v>
      </c>
      <c r="E7" s="157">
        <f t="shared" si="1"/>
        <v>192</v>
      </c>
      <c r="F7" s="119">
        <f>IFERROR(VLOOKUP(C7,Junior_Light!$C$93:$E$134,3,FALSE),0)</f>
        <v>34</v>
      </c>
      <c r="G7" s="119">
        <f>IFERROR(VLOOKUP(C7,Junior_Light!$G$93:$I$134,3,FALSE),0)</f>
        <v>38</v>
      </c>
      <c r="H7" s="119">
        <f>IFERROR(VLOOKUP(C7,Junior_Light!$K$93:$M$134,3,FALSE),0)</f>
        <v>37</v>
      </c>
      <c r="I7" s="120">
        <f>IFERROR(VLOOKUP(C7,Junior_Light!$O$93:$Q$134,3,FALSE),0)</f>
        <v>40</v>
      </c>
      <c r="J7" s="158">
        <f>IFERROR(VLOOKUP(C7,Junior_Light!$S$93:$U$134,3,FALSE),0)</f>
        <v>39</v>
      </c>
      <c r="K7" s="158">
        <f>IFERROR(VLOOKUP(C7,Junior_Light!$W$93:$Y$134,3,FALSE),0)</f>
        <v>38</v>
      </c>
      <c r="L7" s="99"/>
      <c r="M7" s="99"/>
    </row>
    <row r="8" spans="1:13" ht="15" customHeight="1">
      <c r="A8" s="94" t="s">
        <v>1176</v>
      </c>
      <c r="B8" s="131" t="str">
        <f>Junior_Performance!B7</f>
        <v>Yes</v>
      </c>
      <c r="C8" s="94" t="str">
        <f>Junior_Performance!C7</f>
        <v>Dominic Magliarachi</v>
      </c>
      <c r="D8" s="132">
        <f t="shared" si="0"/>
        <v>191</v>
      </c>
      <c r="E8" s="157">
        <f t="shared" si="1"/>
        <v>191</v>
      </c>
      <c r="F8" s="119">
        <f>IFERROR(VLOOKUP(C8,Junior_Performance!$C$93:$E$134,3,FALSE),0)</f>
        <v>37</v>
      </c>
      <c r="G8" s="119">
        <f>IFERROR(VLOOKUP(C8,Junior_Performance!$G$93:$I$134,3,FALSE),0)</f>
        <v>38</v>
      </c>
      <c r="H8" s="119">
        <f>IFERROR(VLOOKUP(C8,Junior_Performance!$K$93:$M$134,3,FALSE),0)</f>
        <v>37</v>
      </c>
      <c r="I8" s="120">
        <f>IFERROR(VLOOKUP(C8,Junior_Performance!$O$93:$Q$134,3,FALSE),0)</f>
        <v>39</v>
      </c>
      <c r="J8" s="158">
        <f>IFERROR(VLOOKUP(C8,Junior_Performance!$S$93:$U$134,3,FALSE),0)</f>
        <v>40</v>
      </c>
      <c r="K8" s="158">
        <f>IFERROR(VLOOKUP(C8,Junior_Performance!$W$93:$Y$134,3,FALSE),0)</f>
        <v>0</v>
      </c>
      <c r="L8" s="99"/>
      <c r="M8" s="99"/>
    </row>
    <row r="9" spans="1:13" s="205" customFormat="1" ht="15" hidden="1" customHeight="1">
      <c r="A9" s="94"/>
      <c r="B9" s="131" t="str">
        <f>Junior_Light!B8</f>
        <v>No</v>
      </c>
      <c r="C9" s="94" t="str">
        <f>Junior_Light!C8</f>
        <v>Ryan Tomsett</v>
      </c>
      <c r="D9" s="132">
        <f t="shared" si="0"/>
        <v>118</v>
      </c>
      <c r="E9" s="157">
        <f t="shared" si="1"/>
        <v>118</v>
      </c>
      <c r="F9" s="119">
        <f>IFERROR(VLOOKUP(C9,Junior_Light!$C$93:$E$134,3,FALSE),0)</f>
        <v>38</v>
      </c>
      <c r="G9" s="119">
        <f>IFERROR(VLOOKUP(C9,Junior_Light!$G$93:$I$134,3,FALSE),0)</f>
        <v>40</v>
      </c>
      <c r="H9" s="119">
        <f>IFERROR(VLOOKUP(C9,Junior_Light!$K$93:$M$134,3,FALSE),0)</f>
        <v>40</v>
      </c>
      <c r="I9" s="120">
        <f>IFERROR(VLOOKUP(C9,Junior_Light!$O$93:$Q$134,3,FALSE),0)</f>
        <v>0</v>
      </c>
      <c r="J9" s="158">
        <f>IFERROR(VLOOKUP(C9,Junior_Light!$S$93:$U$134,3,FALSE),0)</f>
        <v>0</v>
      </c>
      <c r="K9" s="158">
        <f>IFERROR(VLOOKUP(C9,Junior_Light!$W$93:$Y$134,3,FALSE),0)</f>
        <v>0</v>
      </c>
    </row>
    <row r="10" spans="1:13" ht="15" customHeight="1">
      <c r="A10" s="94" t="s">
        <v>1177</v>
      </c>
      <c r="B10" s="131" t="str">
        <f>Junior_Performance!B9</f>
        <v>No</v>
      </c>
      <c r="C10" s="94" t="str">
        <f>Junior_Performance!C9</f>
        <v>Samuel Phillips</v>
      </c>
      <c r="D10" s="132">
        <f t="shared" si="0"/>
        <v>213</v>
      </c>
      <c r="E10" s="157">
        <f t="shared" si="1"/>
        <v>183</v>
      </c>
      <c r="F10" s="119">
        <f>IFERROR(VLOOKUP(C10,Junior_Performance!$C$93:$E$134,3,FALSE),0)</f>
        <v>30</v>
      </c>
      <c r="G10" s="119">
        <f>IFERROR(VLOOKUP(C10,Junior_Performance!$G$93:$I$134,3,FALSE),0)</f>
        <v>36</v>
      </c>
      <c r="H10" s="119">
        <f>IFERROR(VLOOKUP(C10,Junior_Performance!$K$93:$M$134,3,FALSE),0)</f>
        <v>35</v>
      </c>
      <c r="I10" s="120">
        <f>IFERROR(VLOOKUP(C10,Junior_Performance!$O$93:$Q$134,3,FALSE),0)</f>
        <v>38</v>
      </c>
      <c r="J10" s="158">
        <f>IFERROR(VLOOKUP(C10,Junior_Performance!$S$93:$U$134,3,FALSE),0)</f>
        <v>35</v>
      </c>
      <c r="K10" s="158">
        <f>IFERROR(VLOOKUP(C10,Junior_Performance!$W$93:$Y$134,3,FALSE),0)</f>
        <v>39</v>
      </c>
      <c r="L10" s="99"/>
      <c r="M10" s="99"/>
    </row>
    <row r="11" spans="1:13" ht="15" hidden="1" customHeight="1">
      <c r="A11" s="94"/>
      <c r="B11" s="131" t="str">
        <f>Junior_Performance!B16</f>
        <v>No</v>
      </c>
      <c r="C11" s="94" t="str">
        <f>Junior_Performance!C16</f>
        <v>Riley Skinner</v>
      </c>
      <c r="D11" s="132">
        <f t="shared" si="0"/>
        <v>37</v>
      </c>
      <c r="E11" s="157">
        <f t="shared" si="1"/>
        <v>37</v>
      </c>
      <c r="F11" s="119">
        <f>IFERROR(VLOOKUP(C11,Junior_Performance!$C$93:$E$134,3,FALSE),0)</f>
        <v>0</v>
      </c>
      <c r="G11" s="119">
        <f>IFERROR(VLOOKUP(C11,Junior_Performance!$G$93:$I$134,3,FALSE),0)</f>
        <v>0</v>
      </c>
      <c r="H11" s="119">
        <f>IFERROR(VLOOKUP(C11,Junior_Performance!$K$93:$M$134,3,FALSE),0)</f>
        <v>0</v>
      </c>
      <c r="I11" s="120">
        <f>IFERROR(VLOOKUP(C11,Junior_Performance!$O$93:$Q$134,3,FALSE),0)</f>
        <v>0</v>
      </c>
      <c r="J11" s="158">
        <f>IFERROR(VLOOKUP(C11,Junior_Performance!$S$93:$U$134,3,FALSE),0)</f>
        <v>37</v>
      </c>
      <c r="K11" s="158">
        <f>IFERROR(VLOOKUP(C11,Junior_Performance!$W$93:$Y$134,3,FALSE),0)</f>
        <v>0</v>
      </c>
      <c r="L11" s="99"/>
      <c r="M11" s="99"/>
    </row>
    <row r="12" spans="1:13" ht="15" hidden="1" customHeight="1">
      <c r="A12" s="94"/>
      <c r="B12" s="172" t="str">
        <f>Junior_Light!B19</f>
        <v>No</v>
      </c>
      <c r="C12" s="96" t="str">
        <f>Junior_Light!C19</f>
        <v>Riley Skinner</v>
      </c>
      <c r="D12" s="132">
        <f t="shared" si="0"/>
        <v>14</v>
      </c>
      <c r="E12" s="157">
        <f t="shared" si="1"/>
        <v>14</v>
      </c>
      <c r="F12" s="119">
        <f>IFERROR(VLOOKUP(C12,Junior_Light!$C$93:$E$134,3,FALSE),0)</f>
        <v>14</v>
      </c>
      <c r="G12" s="119">
        <f>IFERROR(VLOOKUP(C12,Junior_Light!$G$93:$I$134,3,FALSE),0)</f>
        <v>0</v>
      </c>
      <c r="H12" s="119">
        <f>IFERROR(VLOOKUP(C12,Junior_Light!$K$93:$M$134,3,FALSE),0)</f>
        <v>0</v>
      </c>
      <c r="I12" s="120">
        <f>IFERROR(VLOOKUP(C12,Junior_Light!$O$93:$Q$134,3,FALSE),0)</f>
        <v>0</v>
      </c>
      <c r="J12" s="158">
        <f>IFERROR(VLOOKUP(C12,Junior_Light!$S$93:$U$134,3,FALSE),0)</f>
        <v>0</v>
      </c>
      <c r="K12" s="158">
        <f>IFERROR(VLOOKUP(C12,Junior_Light!$W$93:$Y$134,3,FALSE),0)</f>
        <v>0</v>
      </c>
      <c r="L12" s="99"/>
      <c r="M12" s="99"/>
    </row>
    <row r="13" spans="1:13" ht="15" customHeight="1">
      <c r="A13" s="94" t="s">
        <v>1178</v>
      </c>
      <c r="B13" s="131" t="str">
        <f>Junior_Performance!B10</f>
        <v>Yes</v>
      </c>
      <c r="C13" s="94" t="str">
        <f>Junior_Performance!C10</f>
        <v>Oliver Estasy</v>
      </c>
      <c r="D13" s="132">
        <f t="shared" si="0"/>
        <v>182</v>
      </c>
      <c r="E13" s="157">
        <f t="shared" si="1"/>
        <v>182</v>
      </c>
      <c r="F13" s="119">
        <f>IFERROR(VLOOKUP(C13,Junior_Performance!$C$93:$E$134,3,FALSE),0)</f>
        <v>36</v>
      </c>
      <c r="G13" s="119">
        <f>IFERROR(VLOOKUP(C13,Junior_Performance!$G$93:$I$134,3,FALSE),0)</f>
        <v>37</v>
      </c>
      <c r="H13" s="119">
        <f>IFERROR(VLOOKUP(C13,Junior_Performance!$K$93:$M$134,3,FALSE),0)</f>
        <v>36</v>
      </c>
      <c r="I13" s="120">
        <f>IFERROR(VLOOKUP(C13,Junior_Performance!$O$93:$Q$134,3,FALSE),0)</f>
        <v>37</v>
      </c>
      <c r="J13" s="158">
        <f>IFERROR(VLOOKUP(C13,Junior_Performance!$S$93:$U$134,3,FALSE),0)</f>
        <v>36</v>
      </c>
      <c r="K13" s="158">
        <f>IFERROR(VLOOKUP(C13,Junior_Performance!$W$93:$Y$134,3,FALSE),0)</f>
        <v>0</v>
      </c>
      <c r="L13" s="99"/>
      <c r="M13" s="99"/>
    </row>
    <row r="14" spans="1:13" s="216" customFormat="1" ht="15" customHeight="1">
      <c r="A14" s="94" t="s">
        <v>1179</v>
      </c>
      <c r="B14" s="131" t="s">
        <v>249</v>
      </c>
      <c r="C14" s="94" t="s">
        <v>102</v>
      </c>
      <c r="D14" s="132">
        <f t="shared" si="0"/>
        <v>196</v>
      </c>
      <c r="E14" s="157">
        <f t="shared" si="1"/>
        <v>182</v>
      </c>
      <c r="F14" s="119">
        <v>14</v>
      </c>
      <c r="G14" s="119">
        <v>37</v>
      </c>
      <c r="H14" s="119">
        <v>35</v>
      </c>
      <c r="I14" s="120">
        <v>36</v>
      </c>
      <c r="J14" s="158">
        <v>38</v>
      </c>
      <c r="K14" s="158">
        <v>36</v>
      </c>
    </row>
    <row r="15" spans="1:13" ht="15" hidden="1" customHeight="1">
      <c r="A15" s="94"/>
      <c r="B15" s="131" t="str">
        <f>Junior_Performance!B15</f>
        <v>No</v>
      </c>
      <c r="C15" s="94" t="str">
        <f>Junior_Performance!C15</f>
        <v>Oliver Saade</v>
      </c>
      <c r="D15" s="132">
        <f t="shared" si="0"/>
        <v>40</v>
      </c>
      <c r="E15" s="157">
        <f t="shared" si="1"/>
        <v>40</v>
      </c>
      <c r="F15" s="119">
        <f>IFERROR(VLOOKUP(C15,Junior_Performance!$C$93:$E$134,3,FALSE),0)</f>
        <v>0</v>
      </c>
      <c r="G15" s="119">
        <f>IFERROR(VLOOKUP(C15,Junior_Performance!$G$93:$I$134,3,FALSE),0)</f>
        <v>0</v>
      </c>
      <c r="H15" s="119">
        <f>IFERROR(VLOOKUP(C15,Junior_Performance!$K$93:$M$134,3,FALSE),0)</f>
        <v>0</v>
      </c>
      <c r="I15" s="120">
        <f>IFERROR(VLOOKUP(C15,Junior_Performance!$O$93:$Q$134,3,FALSE),0)</f>
        <v>0</v>
      </c>
      <c r="J15" s="158">
        <f>IFERROR(VLOOKUP(C15,Junior_Performance!$S$93:$U$134,3,FALSE),0)</f>
        <v>0</v>
      </c>
      <c r="K15" s="158">
        <f>IFERROR(VLOOKUP(C15,Junior_Performance!$W$93:$Y$134,3,FALSE),0)</f>
        <v>40</v>
      </c>
      <c r="L15" s="99"/>
      <c r="M15" s="99"/>
    </row>
    <row r="16" spans="1:13" ht="15" hidden="1" customHeight="1">
      <c r="A16" s="94"/>
      <c r="B16" s="172" t="str">
        <f>Junior_Light!B15</f>
        <v>No</v>
      </c>
      <c r="C16" s="96" t="str">
        <f>Junior_Light!C15</f>
        <v>Oliver Saade</v>
      </c>
      <c r="D16" s="132">
        <f t="shared" si="0"/>
        <v>39</v>
      </c>
      <c r="E16" s="157">
        <f t="shared" si="1"/>
        <v>39</v>
      </c>
      <c r="F16" s="119">
        <f>IFERROR(VLOOKUP(C16,Junior_Light!$C$93:$E$134,3,FALSE),0)</f>
        <v>39</v>
      </c>
      <c r="G16" s="119">
        <f>IFERROR(VLOOKUP(C16,Junior_Light!$G$93:$I$134,3,FALSE),0)</f>
        <v>0</v>
      </c>
      <c r="H16" s="119">
        <f>IFERROR(VLOOKUP(C16,Junior_Light!$K$93:$M$134,3,FALSE),0)</f>
        <v>0</v>
      </c>
      <c r="I16" s="120">
        <f>IFERROR(VLOOKUP(C16,Junior_Light!$O$93:$Q$134,3,FALSE),0)</f>
        <v>0</v>
      </c>
      <c r="J16" s="158">
        <f>IFERROR(VLOOKUP(C16,Junior_Light!$S$93:$U$134,3,FALSE),0)</f>
        <v>0</v>
      </c>
      <c r="K16" s="158">
        <f>IFERROR(VLOOKUP(C16,Junior_Light!$W$93:$Y$134,3,FALSE),0)</f>
        <v>0</v>
      </c>
      <c r="L16" s="99"/>
      <c r="M16" s="99"/>
    </row>
    <row r="17" spans="1:13" ht="15" customHeight="1">
      <c r="A17" s="94" t="s">
        <v>1180</v>
      </c>
      <c r="B17" s="131" t="s">
        <v>249</v>
      </c>
      <c r="C17" s="94" t="s">
        <v>131</v>
      </c>
      <c r="D17" s="132">
        <f t="shared" si="0"/>
        <v>213</v>
      </c>
      <c r="E17" s="157">
        <f t="shared" si="1"/>
        <v>180</v>
      </c>
      <c r="F17" s="119">
        <v>33</v>
      </c>
      <c r="G17" s="119">
        <v>36</v>
      </c>
      <c r="H17" s="119">
        <v>34</v>
      </c>
      <c r="I17" s="120">
        <v>38</v>
      </c>
      <c r="J17" s="158">
        <v>37</v>
      </c>
      <c r="K17" s="158">
        <v>35</v>
      </c>
      <c r="L17" s="99"/>
      <c r="M17" s="99"/>
    </row>
    <row r="18" spans="1:13" ht="15" customHeight="1">
      <c r="A18" s="94" t="s">
        <v>1181</v>
      </c>
      <c r="B18" s="131" t="str">
        <f>Junior_Performance!B11</f>
        <v>No</v>
      </c>
      <c r="C18" s="94" t="str">
        <f>Junior_Performance!C11</f>
        <v>Luke Angilley</v>
      </c>
      <c r="D18" s="132">
        <f t="shared" si="0"/>
        <v>171</v>
      </c>
      <c r="E18" s="157">
        <f t="shared" si="1"/>
        <v>171</v>
      </c>
      <c r="F18" s="119">
        <f>IFERROR(VLOOKUP(C18,Junior_Performance!$C$93:$E$134,3,FALSE),0)</f>
        <v>29</v>
      </c>
      <c r="G18" s="119">
        <f>IFERROR(VLOOKUP(C18,Junior_Performance!$G$93:$I$134,3,FALSE),0)</f>
        <v>35</v>
      </c>
      <c r="H18" s="119">
        <f>IFERROR(VLOOKUP(C18,Junior_Performance!$K$93:$M$134,3,FALSE),0)</f>
        <v>34</v>
      </c>
      <c r="I18" s="120">
        <f>IFERROR(VLOOKUP(C18,Junior_Performance!$O$93:$Q$134,3,FALSE),0)</f>
        <v>35</v>
      </c>
      <c r="J18" s="158">
        <f>IFERROR(VLOOKUP(C18,Junior_Performance!$S$93:$U$134,3,FALSE),0)</f>
        <v>38</v>
      </c>
      <c r="K18" s="158">
        <f>IFERROR(VLOOKUP(C18,Junior_Performance!$W$93:$Y$134,3,FALSE),0)</f>
        <v>0</v>
      </c>
      <c r="L18" s="99"/>
      <c r="M18" s="99"/>
    </row>
    <row r="19" spans="1:13" ht="15" customHeight="1">
      <c r="A19" s="94" t="s">
        <v>1182</v>
      </c>
      <c r="B19" s="131" t="str">
        <f>Junior_Heavy!B6</f>
        <v>Yes</v>
      </c>
      <c r="C19" s="94" t="str">
        <f>Junior_Heavy!C6</f>
        <v>Darcy Dunn</v>
      </c>
      <c r="D19" s="132">
        <f t="shared" si="0"/>
        <v>167.5</v>
      </c>
      <c r="E19" s="157">
        <f t="shared" si="1"/>
        <v>153.5</v>
      </c>
      <c r="F19" s="119">
        <f>IFERROR(VLOOKUP(C19,Junior_Heavy!$C$93:$E$134,3,FALSE),0)</f>
        <v>14</v>
      </c>
      <c r="G19" s="119">
        <f>IFERROR(VLOOKUP(C19,Junior_Heavy!$G$93:$I$134,3,FALSE),0)</f>
        <v>37</v>
      </c>
      <c r="H19" s="119">
        <f>IFERROR(VLOOKUP(C19,Junior_Heavy!$K$93:$M$134,3,FALSE),0)</f>
        <v>19.5</v>
      </c>
      <c r="I19" s="120">
        <f>IFERROR(VLOOKUP(C19,Junior_Heavy!$O$93:$Q$134,3,FALSE),0)</f>
        <v>40</v>
      </c>
      <c r="J19" s="158">
        <f>IFERROR(VLOOKUP(C19,Junior_Heavy!$S$93:$U$134,3,FALSE),0)</f>
        <v>20</v>
      </c>
      <c r="K19" s="158">
        <f>IFERROR(VLOOKUP(C19,Junior_Heavy!$W$93:$Y$134,3,FALSE),0)</f>
        <v>37</v>
      </c>
      <c r="L19" s="99"/>
      <c r="M19" s="99"/>
    </row>
    <row r="20" spans="1:13" ht="15" customHeight="1">
      <c r="A20" s="94" t="s">
        <v>1183</v>
      </c>
      <c r="B20" s="131" t="str">
        <f>Junior_Performance!B8</f>
        <v>No</v>
      </c>
      <c r="C20" s="94" t="str">
        <f>Junior_Performance!C8</f>
        <v>Ryan Tomsett</v>
      </c>
      <c r="D20" s="132">
        <f t="shared" si="0"/>
        <v>133</v>
      </c>
      <c r="E20" s="157">
        <f t="shared" si="1"/>
        <v>133</v>
      </c>
      <c r="F20" s="119">
        <f>IFERROR(VLOOKUP(C20,Junior_Performance!$C$93:$E$134,3,FALSE),0)</f>
        <v>39</v>
      </c>
      <c r="G20" s="119">
        <f>IFERROR(VLOOKUP(C20,Junior_Performance!$G$93:$I$134,3,FALSE),0)</f>
        <v>40</v>
      </c>
      <c r="H20" s="119">
        <f>IFERROR(VLOOKUP(C20,Junior_Performance!$K$93:$M$134,3,FALSE),0)</f>
        <v>40</v>
      </c>
      <c r="I20" s="120">
        <f>IFERROR(VLOOKUP(C20,Junior_Performance!$O$93:$Q$134,3,FALSE),0)</f>
        <v>14</v>
      </c>
      <c r="J20" s="158">
        <f>IFERROR(VLOOKUP(C20,Junior_Performance!$S$93:$U$134,3,FALSE),0)</f>
        <v>0</v>
      </c>
      <c r="K20" s="158">
        <f>IFERROR(VLOOKUP(C20,Junior_Performance!$W$93:$Y$134,3,FALSE),0)</f>
        <v>0</v>
      </c>
      <c r="L20" s="99"/>
      <c r="M20" s="99"/>
    </row>
    <row r="21" spans="1:13" ht="15" customHeight="1">
      <c r="A21" s="94" t="s">
        <v>1184</v>
      </c>
      <c r="B21" s="131" t="str">
        <f>Junior_Light!B7</f>
        <v>No</v>
      </c>
      <c r="C21" s="94" t="str">
        <f>Junior_Light!C7</f>
        <v>Lewis D'Amore</v>
      </c>
      <c r="D21" s="132">
        <f t="shared" si="0"/>
        <v>131</v>
      </c>
      <c r="E21" s="157">
        <f t="shared" si="1"/>
        <v>131</v>
      </c>
      <c r="F21" s="119">
        <f>IFERROR(VLOOKUP(C21,Junior_Light!$C$93:$E$134,3,FALSE),0)</f>
        <v>0</v>
      </c>
      <c r="G21" s="119">
        <f>IFERROR(VLOOKUP(C21,Junior_Light!$G$93:$I$134,3,FALSE),0)</f>
        <v>14</v>
      </c>
      <c r="H21" s="119">
        <f>IFERROR(VLOOKUP(C21,Junior_Light!$K$93:$M$134,3,FALSE),0)</f>
        <v>38</v>
      </c>
      <c r="I21" s="120">
        <f>IFERROR(VLOOKUP(C21,Junior_Light!$O$93:$Q$134,3,FALSE),0)</f>
        <v>0</v>
      </c>
      <c r="J21" s="158">
        <f>IFERROR(VLOOKUP(C21,Junior_Light!$S$93:$U$134,3,FALSE),0)</f>
        <v>40</v>
      </c>
      <c r="K21" s="158">
        <f>IFERROR(VLOOKUP(C21,Junior_Light!$W$93:$Y$134,3,FALSE),0)</f>
        <v>39</v>
      </c>
      <c r="L21" s="99"/>
      <c r="M21" s="99"/>
    </row>
    <row r="22" spans="1:13" ht="15" customHeight="1">
      <c r="A22" s="94" t="s">
        <v>1185</v>
      </c>
      <c r="B22" s="131" t="str">
        <f>Junior_Performance!B12</f>
        <v>Yes</v>
      </c>
      <c r="C22" s="94" t="str">
        <f>Junior_Performance!C12</f>
        <v>Ayden Strong</v>
      </c>
      <c r="D22" s="132">
        <f t="shared" si="0"/>
        <v>122</v>
      </c>
      <c r="E22" s="157">
        <f t="shared" si="1"/>
        <v>122</v>
      </c>
      <c r="F22" s="119">
        <f>IFERROR(VLOOKUP(C22,Junior_Performance!$C$93:$E$134,3,FALSE),0)</f>
        <v>28</v>
      </c>
      <c r="G22" s="119">
        <f>IFERROR(VLOOKUP(C22,Junior_Performance!$G$93:$I$134,3,FALSE),0)</f>
        <v>14</v>
      </c>
      <c r="H22" s="119">
        <f>IFERROR(VLOOKUP(C22,Junior_Performance!$K$93:$M$134,3,FALSE),0)</f>
        <v>32</v>
      </c>
      <c r="I22" s="120">
        <f>IFERROR(VLOOKUP(C22,Junior_Performance!$O$93:$Q$134,3,FALSE),0)</f>
        <v>14</v>
      </c>
      <c r="J22" s="158">
        <f>IFERROR(VLOOKUP(C22,Junior_Performance!$S$93:$U$134,3,FALSE),0)</f>
        <v>34</v>
      </c>
      <c r="K22" s="158">
        <f>IFERROR(VLOOKUP(C22,Junior_Performance!$W$93:$Y$134,3,FALSE),0)</f>
        <v>0</v>
      </c>
      <c r="L22" s="99"/>
      <c r="M22" s="99"/>
    </row>
    <row r="23" spans="1:13" ht="15" customHeight="1">
      <c r="A23" s="94" t="s">
        <v>1186</v>
      </c>
      <c r="B23" s="131" t="str">
        <f>Junior_Light!B13</f>
        <v>No</v>
      </c>
      <c r="C23" s="94" t="str">
        <f>Junior_Light!C13</f>
        <v>Hunter Hague</v>
      </c>
      <c r="D23" s="132">
        <f t="shared" si="0"/>
        <v>104</v>
      </c>
      <c r="E23" s="157">
        <f t="shared" si="1"/>
        <v>104</v>
      </c>
      <c r="F23" s="119">
        <f>IFERROR(VLOOKUP(C23,Junior_Light!$C$93:$E$134,3,FALSE),0)</f>
        <v>0</v>
      </c>
      <c r="G23" s="119">
        <f>IFERROR(VLOOKUP(C23,Junior_Light!$G$93:$I$134,3,FALSE),0)</f>
        <v>0</v>
      </c>
      <c r="H23" s="119">
        <f>IFERROR(VLOOKUP(C23,Junior_Light!$K$93:$M$134,3,FALSE),0)</f>
        <v>0</v>
      </c>
      <c r="I23" s="120">
        <f>IFERROR(VLOOKUP(C23,Junior_Light!$O$93:$Q$134,3,FALSE),0)</f>
        <v>35</v>
      </c>
      <c r="J23" s="158">
        <f>IFERROR(VLOOKUP(C23,Junior_Light!$S$93:$U$134,3,FALSE),0)</f>
        <v>36</v>
      </c>
      <c r="K23" s="158">
        <f>IFERROR(VLOOKUP(C23,Junior_Light!$W$93:$Y$134,3,FALSE),0)</f>
        <v>33</v>
      </c>
      <c r="L23" s="99"/>
      <c r="M23" s="99"/>
    </row>
    <row r="24" spans="1:13" ht="15" customHeight="1">
      <c r="A24" s="94" t="s">
        <v>1187</v>
      </c>
      <c r="B24" s="131" t="str">
        <f>Junior_Heavy!B7</f>
        <v>No</v>
      </c>
      <c r="C24" s="94" t="str">
        <f>Junior_Heavy!C7</f>
        <v>Kyle Parry</v>
      </c>
      <c r="D24" s="132">
        <f t="shared" si="0"/>
        <v>89</v>
      </c>
      <c r="E24" s="157">
        <f t="shared" si="1"/>
        <v>89</v>
      </c>
      <c r="F24" s="119">
        <f>IFERROR(VLOOKUP(C24,Junior_Heavy!$C$93:$E$134,3,FALSE),0)</f>
        <v>37</v>
      </c>
      <c r="G24" s="119">
        <f>IFERROR(VLOOKUP(C24,Junior_Heavy!$G$93:$I$134,3,FALSE),0)</f>
        <v>38</v>
      </c>
      <c r="H24" s="119">
        <f>IFERROR(VLOOKUP(C24,Junior_Heavy!$K$93:$M$134,3,FALSE),0)</f>
        <v>0</v>
      </c>
      <c r="I24" s="120">
        <f>IFERROR(VLOOKUP(C24,Junior_Heavy!$O$93:$Q$134,3,FALSE),0)</f>
        <v>14</v>
      </c>
      <c r="J24" s="158">
        <f>IFERROR(VLOOKUP(C24,Junior_Heavy!$S$93:$U$134,3,FALSE),0)</f>
        <v>0</v>
      </c>
      <c r="K24" s="158">
        <f>IFERROR(VLOOKUP(C24,Junior_Heavy!$W$93:$Y$134,3,FALSE),0)</f>
        <v>0</v>
      </c>
      <c r="L24" s="99"/>
      <c r="M24" s="99"/>
    </row>
    <row r="25" spans="1:13" ht="15" customHeight="1">
      <c r="A25" s="94" t="s">
        <v>1188</v>
      </c>
      <c r="B25" s="131" t="str">
        <f>Junior_Light!B12</f>
        <v>No</v>
      </c>
      <c r="C25" s="94" t="str">
        <f>Junior_Light!C12</f>
        <v>Brock Oconnor</v>
      </c>
      <c r="D25" s="132">
        <f t="shared" si="0"/>
        <v>87</v>
      </c>
      <c r="E25" s="157">
        <f t="shared" si="1"/>
        <v>87</v>
      </c>
      <c r="F25" s="119">
        <f>IFERROR(VLOOKUP(C25,Junior_Light!$C$93:$E$134,3,FALSE),0)</f>
        <v>0</v>
      </c>
      <c r="G25" s="119">
        <f>IFERROR(VLOOKUP(C25,Junior_Light!$G$93:$I$134,3,FALSE),0)</f>
        <v>0</v>
      </c>
      <c r="H25" s="119">
        <f>IFERROR(VLOOKUP(C25,Junior_Light!$K$93:$M$134,3,FALSE),0)</f>
        <v>36</v>
      </c>
      <c r="I25" s="120">
        <f>IFERROR(VLOOKUP(C25,Junior_Light!$O$93:$Q$134,3,FALSE),0)</f>
        <v>37</v>
      </c>
      <c r="J25" s="158">
        <f>IFERROR(VLOOKUP(C25,Junior_Light!$S$93:$U$134,3,FALSE),0)</f>
        <v>14</v>
      </c>
      <c r="K25" s="158">
        <f>IFERROR(VLOOKUP(C25,Junior_Light!$W$93:$Y$134,3,FALSE),0)</f>
        <v>0</v>
      </c>
      <c r="L25" s="99"/>
      <c r="M25" s="99"/>
    </row>
    <row r="26" spans="1:13" s="216" customFormat="1" ht="15" customHeight="1">
      <c r="A26" s="94" t="s">
        <v>1189</v>
      </c>
      <c r="B26" s="172" t="s">
        <v>47</v>
      </c>
      <c r="C26" s="96" t="s">
        <v>1143</v>
      </c>
      <c r="D26" s="132">
        <f t="shared" si="0"/>
        <v>79</v>
      </c>
      <c r="E26" s="157">
        <f t="shared" si="1"/>
        <v>79</v>
      </c>
      <c r="F26" s="119">
        <v>39</v>
      </c>
      <c r="G26" s="119">
        <v>0</v>
      </c>
      <c r="H26" s="119">
        <v>0</v>
      </c>
      <c r="I26" s="120">
        <v>0</v>
      </c>
      <c r="J26" s="158">
        <v>0</v>
      </c>
      <c r="K26" s="158">
        <v>40</v>
      </c>
    </row>
    <row r="27" spans="1:13" ht="15" hidden="1" customHeight="1">
      <c r="A27" s="94"/>
      <c r="B27" s="131" t="str">
        <f>Junior_Light!B9</f>
        <v>Yes</v>
      </c>
      <c r="C27" s="94" t="str">
        <f>Junior_Light!C9</f>
        <v>Kurtis Jackson</v>
      </c>
      <c r="D27" s="132">
        <f t="shared" si="0"/>
        <v>178</v>
      </c>
      <c r="E27" s="157">
        <f t="shared" si="1"/>
        <v>178</v>
      </c>
      <c r="F27" s="119">
        <f>IFERROR(VLOOKUP(C27,Junior_Light!$C$93:$E$134,3,FALSE),0)</f>
        <v>33</v>
      </c>
      <c r="G27" s="119">
        <f>IFERROR(VLOOKUP(C27,Junior_Light!$G$93:$I$134,3,FALSE),0)</f>
        <v>36</v>
      </c>
      <c r="H27" s="119">
        <f>IFERROR(VLOOKUP(C27,Junior_Light!$K$93:$M$134,3,FALSE),0)</f>
        <v>34</v>
      </c>
      <c r="I27" s="120">
        <f>IFERROR(VLOOKUP(C27,Junior_Light!$O$93:$Q$134,3,FALSE),0)</f>
        <v>38</v>
      </c>
      <c r="J27" s="158">
        <f>IFERROR(VLOOKUP(C27,Junior_Light!$S$93:$U$134,3,FALSE),0)</f>
        <v>37</v>
      </c>
      <c r="K27" s="158">
        <f>IFERROR(VLOOKUP(C27,Junior_Light!$W$93:$Y$134,3,FALSE),0)</f>
        <v>0</v>
      </c>
      <c r="L27" s="99"/>
      <c r="M27" s="99"/>
    </row>
    <row r="28" spans="1:13" ht="15" hidden="1" customHeight="1">
      <c r="A28" s="94"/>
      <c r="B28" s="131" t="str">
        <f>Junior_Performance!B21</f>
        <v>Yes</v>
      </c>
      <c r="C28" s="94" t="str">
        <f>Junior_Performance!C21</f>
        <v>Kurtis Jackson</v>
      </c>
      <c r="D28" s="132">
        <f t="shared" si="0"/>
        <v>35</v>
      </c>
      <c r="E28" s="157">
        <f t="shared" si="1"/>
        <v>35</v>
      </c>
      <c r="F28" s="119">
        <f>IFERROR(VLOOKUP(C28,Junior_Performance!$C$93:$E$134,3,FALSE),0)</f>
        <v>0</v>
      </c>
      <c r="G28" s="119">
        <f>IFERROR(VLOOKUP(C28,Junior_Performance!$G$93:$I$134,3,FALSE),0)</f>
        <v>0</v>
      </c>
      <c r="H28" s="119">
        <f>IFERROR(VLOOKUP(C28,Junior_Performance!$K$93:$M$134,3,FALSE),0)</f>
        <v>0</v>
      </c>
      <c r="I28" s="120">
        <f>IFERROR(VLOOKUP(C28,Junior_Performance!$O$93:$Q$134,3,FALSE),0)</f>
        <v>0</v>
      </c>
      <c r="J28" s="158">
        <f>IFERROR(VLOOKUP(C28,Junior_Performance!$S$93:$U$134,3,FALSE),0)</f>
        <v>0</v>
      </c>
      <c r="K28" s="158">
        <f>IFERROR(VLOOKUP(C28,Junior_Performance!$W$93:$Y$134,3,FALSE),0)</f>
        <v>35</v>
      </c>
      <c r="L28" s="99"/>
      <c r="M28" s="99"/>
    </row>
    <row r="29" spans="1:13" ht="15" customHeight="1">
      <c r="A29" s="94" t="s">
        <v>1190</v>
      </c>
      <c r="B29" s="173" t="str">
        <f>Junior_Heavy!B8</f>
        <v>No</v>
      </c>
      <c r="C29" s="163" t="str">
        <f>Junior_Heavy!C8</f>
        <v>Deniel Vermeulen</v>
      </c>
      <c r="D29" s="132">
        <f t="shared" si="0"/>
        <v>76</v>
      </c>
      <c r="E29" s="157">
        <f t="shared" si="1"/>
        <v>76</v>
      </c>
      <c r="F29" s="119">
        <f>IFERROR(VLOOKUP(C29,Junior_Heavy!$C$93:$E$134,3,FALSE),0)</f>
        <v>0</v>
      </c>
      <c r="G29" s="119">
        <f>IFERROR(VLOOKUP(C29,Junior_Heavy!$G$93:$I$134,3,FALSE),0)</f>
        <v>0</v>
      </c>
      <c r="H29" s="119">
        <f>IFERROR(VLOOKUP(C29,Junior_Heavy!$K$93:$M$134,3,FALSE),0)</f>
        <v>0</v>
      </c>
      <c r="I29" s="120">
        <f>IFERROR(VLOOKUP(C29,Junior_Heavy!$O$93:$Q$134,3,FALSE),0)</f>
        <v>37</v>
      </c>
      <c r="J29" s="158">
        <f>IFERROR(VLOOKUP(C29,Junior_Heavy!$S$93:$U$134,3,FALSE),0)</f>
        <v>0</v>
      </c>
      <c r="K29" s="158">
        <f>IFERROR(VLOOKUP(C29,Junior_Heavy!$W$93:$Y$134,3,FALSE),0)</f>
        <v>39</v>
      </c>
      <c r="L29" s="99"/>
      <c r="M29" s="99"/>
    </row>
    <row r="30" spans="1:13" ht="15" customHeight="1">
      <c r="A30" s="94" t="s">
        <v>1191</v>
      </c>
      <c r="B30" s="131" t="str">
        <f>Junior_Light!B11</f>
        <v>No</v>
      </c>
      <c r="C30" s="94" t="str">
        <f>Junior_Light!C11</f>
        <v>Dante Vinci</v>
      </c>
      <c r="D30" s="132">
        <f t="shared" si="0"/>
        <v>76</v>
      </c>
      <c r="E30" s="157">
        <f t="shared" si="1"/>
        <v>76</v>
      </c>
      <c r="F30" s="119">
        <f>IFERROR(VLOOKUP(C30,Junior_Light!$C$93:$E$134,3,FALSE),0)</f>
        <v>37</v>
      </c>
      <c r="G30" s="119">
        <f>IFERROR(VLOOKUP(C30,Junior_Light!$G$93:$I$134,3,FALSE),0)</f>
        <v>0</v>
      </c>
      <c r="H30" s="119">
        <f>IFERROR(VLOOKUP(C30,Junior_Light!$K$93:$M$134,3,FALSE),0)</f>
        <v>39</v>
      </c>
      <c r="I30" s="120">
        <f>IFERROR(VLOOKUP(C30,Junior_Light!$O$93:$Q$134,3,FALSE),0)</f>
        <v>0</v>
      </c>
      <c r="J30" s="158">
        <f>IFERROR(VLOOKUP(C30,Junior_Light!$S$93:$U$134,3,FALSE),0)</f>
        <v>0</v>
      </c>
      <c r="K30" s="158">
        <f>IFERROR(VLOOKUP(C30,Junior_Light!$W$93:$Y$134,3,FALSE),0)</f>
        <v>0</v>
      </c>
      <c r="L30" s="99"/>
      <c r="M30" s="99"/>
    </row>
    <row r="31" spans="1:13" s="216" customFormat="1" ht="15" customHeight="1">
      <c r="A31" s="94" t="s">
        <v>1192</v>
      </c>
      <c r="B31" s="131" t="str">
        <f>Junior_Performance!B13</f>
        <v>No</v>
      </c>
      <c r="C31" s="94" t="str">
        <f>Junior_Performance!C13</f>
        <v>Logan Eveleigh</v>
      </c>
      <c r="D31" s="132">
        <f t="shared" si="0"/>
        <v>72</v>
      </c>
      <c r="E31" s="157">
        <f t="shared" si="1"/>
        <v>72</v>
      </c>
      <c r="F31" s="119">
        <f>IFERROR(VLOOKUP(C31,Junior_Performance!$C$93:$E$134,3,FALSE),0)</f>
        <v>34</v>
      </c>
      <c r="G31" s="119">
        <f>IFERROR(VLOOKUP(C31,Junior_Performance!$G$93:$I$134,3,FALSE),0)</f>
        <v>0</v>
      </c>
      <c r="H31" s="119">
        <f>IFERROR(VLOOKUP(C31,Junior_Performance!$K$93:$M$134,3,FALSE),0)</f>
        <v>38</v>
      </c>
      <c r="I31" s="120">
        <f>IFERROR(VLOOKUP(C31,Junior_Performance!$O$93:$Q$134,3,FALSE),0)</f>
        <v>0</v>
      </c>
      <c r="J31" s="158">
        <f>IFERROR(VLOOKUP(C31,Junior_Performance!$S$93:$U$134,3,FALSE),0)</f>
        <v>0</v>
      </c>
      <c r="K31" s="158">
        <f>IFERROR(VLOOKUP(C31,Junior_Performance!$W$93:$Y$134,3,FALSE),0)</f>
        <v>0</v>
      </c>
    </row>
    <row r="32" spans="1:13" ht="15" hidden="1" customHeight="1">
      <c r="A32" s="94"/>
      <c r="B32" s="131" t="str">
        <f>Junior_Light!B10</f>
        <v>Yes</v>
      </c>
      <c r="C32" s="94" t="str">
        <f>Junior_Light!C10</f>
        <v>Jaxon Barrington</v>
      </c>
      <c r="D32" s="132">
        <f t="shared" si="0"/>
        <v>160</v>
      </c>
      <c r="E32" s="157">
        <f t="shared" si="1"/>
        <v>160</v>
      </c>
      <c r="F32" s="119">
        <f>IFERROR(VLOOKUP(C32,Junior_Light!$C$93:$E$134,3,FALSE),0)</f>
        <v>14</v>
      </c>
      <c r="G32" s="119">
        <f>IFERROR(VLOOKUP(C32,Junior_Light!$G$93:$I$134,3,FALSE),0)</f>
        <v>37</v>
      </c>
      <c r="H32" s="119">
        <f>IFERROR(VLOOKUP(C32,Junior_Light!$K$93:$M$134,3,FALSE),0)</f>
        <v>35</v>
      </c>
      <c r="I32" s="120">
        <f>IFERROR(VLOOKUP(C32,Junior_Light!$O$93:$Q$134,3,FALSE),0)</f>
        <v>36</v>
      </c>
      <c r="J32" s="158">
        <f>IFERROR(VLOOKUP(C32,Junior_Light!$S$93:$U$134,3,FALSE),0)</f>
        <v>38</v>
      </c>
      <c r="K32" s="158">
        <f>IFERROR(VLOOKUP(C32,Junior_Light!$W$93:$Y$134,3,FALSE),0)</f>
        <v>0</v>
      </c>
      <c r="L32" s="99"/>
      <c r="M32" s="99"/>
    </row>
    <row r="33" spans="1:13" ht="15" hidden="1" customHeight="1">
      <c r="A33" s="94"/>
      <c r="B33" s="131" t="str">
        <f>Junior_Performance!B19</f>
        <v>Yes</v>
      </c>
      <c r="C33" s="94" t="str">
        <f>Junior_Performance!C19</f>
        <v>Jaxon Barrington</v>
      </c>
      <c r="D33" s="132">
        <f t="shared" si="0"/>
        <v>36</v>
      </c>
      <c r="E33" s="157">
        <f t="shared" si="1"/>
        <v>36</v>
      </c>
      <c r="F33" s="119">
        <f>IFERROR(VLOOKUP(C33,Junior_Performance!$C$93:$E$134,3,FALSE),0)</f>
        <v>0</v>
      </c>
      <c r="G33" s="119">
        <f>IFERROR(VLOOKUP(C33,Junior_Performance!$G$93:$I$134,3,FALSE),0)</f>
        <v>0</v>
      </c>
      <c r="H33" s="119">
        <f>IFERROR(VLOOKUP(C33,Junior_Performance!$K$93:$M$134,3,FALSE),0)</f>
        <v>0</v>
      </c>
      <c r="I33" s="120">
        <f>IFERROR(VLOOKUP(C33,Junior_Performance!$O$93:$Q$134,3,FALSE),0)</f>
        <v>0</v>
      </c>
      <c r="J33" s="158">
        <f>IFERROR(VLOOKUP(C33,Junior_Performance!$S$93:$U$134,3,FALSE),0)</f>
        <v>0</v>
      </c>
      <c r="K33" s="158">
        <f>IFERROR(VLOOKUP(C33,Junior_Performance!$W$93:$Y$134,3,FALSE),0)</f>
        <v>36</v>
      </c>
      <c r="L33" s="99"/>
      <c r="M33" s="99"/>
    </row>
    <row r="34" spans="1:13" ht="15" customHeight="1">
      <c r="A34" s="94" t="s">
        <v>1193</v>
      </c>
      <c r="B34" s="131" t="s">
        <v>47</v>
      </c>
      <c r="C34" s="94" t="s">
        <v>83</v>
      </c>
      <c r="D34" s="132">
        <f t="shared" si="0"/>
        <v>51</v>
      </c>
      <c r="E34" s="157">
        <f t="shared" si="1"/>
        <v>51</v>
      </c>
      <c r="F34" s="119">
        <v>14</v>
      </c>
      <c r="G34" s="119">
        <v>0</v>
      </c>
      <c r="H34" s="119">
        <v>0</v>
      </c>
      <c r="I34" s="120">
        <v>0</v>
      </c>
      <c r="J34" s="158">
        <v>37</v>
      </c>
      <c r="K34" s="158">
        <v>0</v>
      </c>
      <c r="L34" s="99"/>
      <c r="M34" s="99"/>
    </row>
    <row r="35" spans="1:13" ht="15" customHeight="1">
      <c r="A35" s="94" t="s">
        <v>1194</v>
      </c>
      <c r="B35" s="131" t="str">
        <f>Junior_Light!B14</f>
        <v>No</v>
      </c>
      <c r="C35" s="94" t="str">
        <f>Junior_Light!C14</f>
        <v>William Newell</v>
      </c>
      <c r="D35" s="132">
        <f t="shared" si="0"/>
        <v>40</v>
      </c>
      <c r="E35" s="157">
        <f t="shared" si="1"/>
        <v>40</v>
      </c>
      <c r="F35" s="119">
        <f>IFERROR(VLOOKUP(C35,Junior_Light!$C$93:$E$134,3,FALSE),0)</f>
        <v>0</v>
      </c>
      <c r="G35" s="119">
        <f>IFERROR(VLOOKUP(C35,Junior_Light!$G$93:$I$134,3,FALSE),0)</f>
        <v>0</v>
      </c>
      <c r="H35" s="119">
        <f>IFERROR(VLOOKUP(C35,Junior_Light!$K$93:$M$134,3,FALSE),0)</f>
        <v>0</v>
      </c>
      <c r="I35" s="120">
        <f>IFERROR(VLOOKUP(C35,Junior_Light!$O$93:$Q$134,3,FALSE),0)</f>
        <v>0</v>
      </c>
      <c r="J35" s="158">
        <f>IFERROR(VLOOKUP(C35,Junior_Light!$S$93:$U$134,3,FALSE),0)</f>
        <v>0</v>
      </c>
      <c r="K35" s="158">
        <f>IFERROR(VLOOKUP(C35,Junior_Light!$W$93:$Y$134,3,FALSE),0)</f>
        <v>40</v>
      </c>
      <c r="L35" s="99"/>
      <c r="M35" s="99"/>
    </row>
    <row r="36" spans="1:13" ht="15" customHeight="1">
      <c r="A36" s="94" t="s">
        <v>1195</v>
      </c>
      <c r="B36" s="131" t="str">
        <f>Junior_Performance!B14</f>
        <v>No</v>
      </c>
      <c r="C36" s="94" t="str">
        <f>Junior_Performance!C14</f>
        <v>Jordan Shalala</v>
      </c>
      <c r="D36" s="132">
        <f t="shared" si="0"/>
        <v>40</v>
      </c>
      <c r="E36" s="157">
        <f t="shared" si="1"/>
        <v>40</v>
      </c>
      <c r="F36" s="119">
        <f>IFERROR(VLOOKUP(C36,Junior_Performance!$C$93:$E$134,3,FALSE),0)</f>
        <v>40</v>
      </c>
      <c r="G36" s="119">
        <f>IFERROR(VLOOKUP(C36,Junior_Performance!$G$93:$I$134,3,FALSE),0)</f>
        <v>0</v>
      </c>
      <c r="H36" s="119">
        <f>IFERROR(VLOOKUP(C36,Junior_Performance!$K$93:$M$134,3,FALSE),0)</f>
        <v>0</v>
      </c>
      <c r="I36" s="120">
        <f>IFERROR(VLOOKUP(C36,Junior_Performance!$O$93:$Q$134,3,FALSE),0)</f>
        <v>0</v>
      </c>
      <c r="J36" s="158">
        <f>IFERROR(VLOOKUP(C36,Junior_Performance!$S$93:$U$134,3,FALSE),0)</f>
        <v>0</v>
      </c>
      <c r="K36" s="158">
        <f>IFERROR(VLOOKUP(C36,Junior_Performance!$W$93:$Y$134,3,FALSE),0)</f>
        <v>0</v>
      </c>
      <c r="L36" s="99"/>
      <c r="M36" s="99"/>
    </row>
    <row r="37" spans="1:13" ht="15" customHeight="1">
      <c r="A37" s="94" t="s">
        <v>1196</v>
      </c>
      <c r="B37" s="172" t="str">
        <f>Junior_Light!B16</f>
        <v>Yes</v>
      </c>
      <c r="C37" s="96" t="str">
        <f>Junior_Light!C16</f>
        <v>James Freeburn</v>
      </c>
      <c r="D37" s="132">
        <f t="shared" si="0"/>
        <v>39</v>
      </c>
      <c r="E37" s="157">
        <f t="shared" si="1"/>
        <v>39</v>
      </c>
      <c r="F37" s="119">
        <f>IFERROR(VLOOKUP(C37,Junior_Light!$C$93:$E$134,3,FALSE),0)</f>
        <v>0</v>
      </c>
      <c r="G37" s="119">
        <f>IFERROR(VLOOKUP(C37,Junior_Light!$G$93:$I$134,3,FALSE),0)</f>
        <v>39</v>
      </c>
      <c r="H37" s="119">
        <f>IFERROR(VLOOKUP(C37,Junior_Light!$K$93:$M$134,3,FALSE),0)</f>
        <v>0</v>
      </c>
      <c r="I37" s="120">
        <f>IFERROR(VLOOKUP(C37,Junior_Light!$O$93:$Q$134,3,FALSE),0)</f>
        <v>0</v>
      </c>
      <c r="J37" s="158">
        <f>IFERROR(VLOOKUP(C37,Junior_Light!$S$93:$U$134,3,FALSE),0)</f>
        <v>0</v>
      </c>
      <c r="K37" s="158">
        <f>IFERROR(VLOOKUP(C37,Junior_Light!$W$93:$Y$134,3,FALSE),0)</f>
        <v>0</v>
      </c>
      <c r="L37" s="99"/>
      <c r="M37" s="99"/>
    </row>
    <row r="38" spans="1:13" ht="15" customHeight="1">
      <c r="A38" s="94" t="s">
        <v>1197</v>
      </c>
      <c r="B38" s="172" t="str">
        <f>Junior_Light!B17</f>
        <v>No</v>
      </c>
      <c r="C38" s="96" t="str">
        <f>Junior_Light!C17</f>
        <v>Kaitlyn Cooper</v>
      </c>
      <c r="D38" s="132">
        <f t="shared" ref="D38:D69" si="2">SUM(F38:K38)</f>
        <v>35</v>
      </c>
      <c r="E38" s="157">
        <f t="shared" ref="E38:E69" si="3">SUM(F38:K38)-MIN(F38:K38)</f>
        <v>35</v>
      </c>
      <c r="F38" s="119">
        <f>IFERROR(VLOOKUP(C38,Junior_Light!$C$93:$E$134,3,FALSE),0)</f>
        <v>0</v>
      </c>
      <c r="G38" s="119">
        <f>IFERROR(VLOOKUP(C38,Junior_Light!$G$93:$I$134,3,FALSE),0)</f>
        <v>0</v>
      </c>
      <c r="H38" s="119">
        <f>IFERROR(VLOOKUP(C38,Junior_Light!$K$93:$M$134,3,FALSE),0)</f>
        <v>0</v>
      </c>
      <c r="I38" s="120">
        <f>IFERROR(VLOOKUP(C38,Junior_Light!$O$93:$Q$134,3,FALSE),0)</f>
        <v>0</v>
      </c>
      <c r="J38" s="158">
        <f>IFERROR(VLOOKUP(C38,Junior_Light!$S$93:$U$134,3,FALSE),0)</f>
        <v>35</v>
      </c>
      <c r="K38" s="158">
        <f>IFERROR(VLOOKUP(C38,Junior_Light!$W$93:$Y$134,3,FALSE),0)</f>
        <v>0</v>
      </c>
      <c r="L38" s="99"/>
      <c r="M38" s="99"/>
    </row>
    <row r="39" spans="1:13">
      <c r="A39" s="94" t="s">
        <v>1198</v>
      </c>
      <c r="B39" s="131" t="str">
        <f>Junior_Performance!B17</f>
        <v>No</v>
      </c>
      <c r="C39" s="94" t="str">
        <f>Junior_Performance!C17</f>
        <v>Marshall Atayan</v>
      </c>
      <c r="D39" s="132">
        <f t="shared" si="2"/>
        <v>33</v>
      </c>
      <c r="E39" s="157">
        <f t="shared" si="3"/>
        <v>33</v>
      </c>
      <c r="F39" s="119">
        <f>IFERROR(VLOOKUP(C39,Junior_Performance!$C$93:$E$134,3,FALSE),0)</f>
        <v>33</v>
      </c>
      <c r="G39" s="119">
        <f>IFERROR(VLOOKUP(C39,Junior_Performance!$G$93:$I$134,3,FALSE),0)</f>
        <v>0</v>
      </c>
      <c r="H39" s="119">
        <f>IFERROR(VLOOKUP(C39,Junior_Performance!$K$93:$M$134,3,FALSE),0)</f>
        <v>0</v>
      </c>
      <c r="I39" s="120">
        <f>IFERROR(VLOOKUP(C39,Junior_Performance!$O$93:$Q$134,3,FALSE),0)</f>
        <v>0</v>
      </c>
      <c r="J39" s="158">
        <f>IFERROR(VLOOKUP(C39,Junior_Performance!$S$93:$U$134,3,FALSE),0)</f>
        <v>0</v>
      </c>
      <c r="K39" s="158">
        <f>IFERROR(VLOOKUP(C39,Junior_Performance!$W$93:$Y$134,3,FALSE),0)</f>
        <v>0</v>
      </c>
      <c r="L39" s="99"/>
      <c r="M39" s="99"/>
    </row>
    <row r="40" spans="1:13">
      <c r="A40" s="94" t="s">
        <v>1199</v>
      </c>
      <c r="B40" s="131" t="str">
        <f>Junior_Performance!B20</f>
        <v>No</v>
      </c>
      <c r="C40" s="94" t="str">
        <f>Junior_Performance!C20</f>
        <v>Hunter Cutting</v>
      </c>
      <c r="D40" s="132">
        <f t="shared" si="2"/>
        <v>33</v>
      </c>
      <c r="E40" s="157">
        <f t="shared" si="3"/>
        <v>33</v>
      </c>
      <c r="F40" s="119">
        <f>IFERROR(VLOOKUP(C40,Junior_Performance!$C$93:$E$134,3,FALSE),0)</f>
        <v>0</v>
      </c>
      <c r="G40" s="119">
        <f>IFERROR(VLOOKUP(C40,Junior_Performance!$G$93:$I$134,3,FALSE),0)</f>
        <v>0</v>
      </c>
      <c r="H40" s="119">
        <f>IFERROR(VLOOKUP(C40,Junior_Performance!$K$93:$M$134,3,FALSE),0)</f>
        <v>0</v>
      </c>
      <c r="I40" s="120">
        <f>IFERROR(VLOOKUP(C40,Junior_Performance!$O$93:$Q$134,3,FALSE),0)</f>
        <v>0</v>
      </c>
      <c r="J40" s="158">
        <f>IFERROR(VLOOKUP(C40,Junior_Performance!$S$93:$U$134,3,FALSE),0)</f>
        <v>33</v>
      </c>
      <c r="K40" s="158">
        <f>IFERROR(VLOOKUP(C40,Junior_Performance!$W$93:$Y$134,3,FALSE),0)</f>
        <v>0</v>
      </c>
      <c r="L40" s="99"/>
      <c r="M40" s="99"/>
    </row>
    <row r="41" spans="1:13">
      <c r="A41" s="94" t="s">
        <v>1200</v>
      </c>
      <c r="B41" s="131" t="str">
        <f>Junior_Performance!B18</f>
        <v>No</v>
      </c>
      <c r="C41" s="94" t="str">
        <f>Junior_Performance!C18</f>
        <v>Lincoln Pope</v>
      </c>
      <c r="D41" s="132">
        <f t="shared" si="2"/>
        <v>32</v>
      </c>
      <c r="E41" s="157">
        <f t="shared" si="3"/>
        <v>32</v>
      </c>
      <c r="F41" s="119">
        <f>IFERROR(VLOOKUP(C41,Junior_Performance!$C$93:$E$134,3,FALSE),0)</f>
        <v>32</v>
      </c>
      <c r="G41" s="119">
        <f>IFERROR(VLOOKUP(C41,Junior_Performance!$G$93:$I$134,3,FALSE),0)</f>
        <v>0</v>
      </c>
      <c r="H41" s="119">
        <f>IFERROR(VLOOKUP(C41,Junior_Performance!$K$93:$M$134,3,FALSE),0)</f>
        <v>0</v>
      </c>
      <c r="I41" s="120">
        <f>IFERROR(VLOOKUP(C41,Junior_Performance!$O$93:$Q$134,3,FALSE),0)</f>
        <v>0</v>
      </c>
      <c r="J41" s="158">
        <f>IFERROR(VLOOKUP(C41,Junior_Performance!$S$93:$U$134,3,FALSE),0)</f>
        <v>0</v>
      </c>
      <c r="K41" s="158">
        <f>IFERROR(VLOOKUP(C41,Junior_Performance!$W$93:$Y$134,3,FALSE),0)</f>
        <v>0</v>
      </c>
      <c r="L41" s="99"/>
      <c r="M41" s="99"/>
    </row>
    <row r="42" spans="1:13">
      <c r="A42" s="94" t="s">
        <v>1201</v>
      </c>
      <c r="B42" s="172" t="str">
        <f>Junior_Light!B20</f>
        <v>No</v>
      </c>
      <c r="C42" s="96" t="str">
        <f>Junior_Light!C20</f>
        <v>Owen Bragg</v>
      </c>
      <c r="D42" s="132">
        <f t="shared" si="2"/>
        <v>14</v>
      </c>
      <c r="E42" s="157">
        <f t="shared" si="3"/>
        <v>14</v>
      </c>
      <c r="F42" s="119">
        <f>IFERROR(VLOOKUP(C42,Junior_Light!$C$93:$E$134,3,FALSE),0)</f>
        <v>14</v>
      </c>
      <c r="G42" s="119">
        <f>IFERROR(VLOOKUP(C42,Junior_Light!$G$93:$I$134,3,FALSE),0)</f>
        <v>0</v>
      </c>
      <c r="H42" s="119">
        <f>IFERROR(VLOOKUP(C42,Junior_Light!$K$93:$M$134,3,FALSE),0)</f>
        <v>0</v>
      </c>
      <c r="I42" s="120">
        <f>IFERROR(VLOOKUP(C42,Junior_Light!$O$93:$Q$134,3,FALSE),0)</f>
        <v>0</v>
      </c>
      <c r="J42" s="158">
        <f>IFERROR(VLOOKUP(C42,Junior_Light!$S$93:$U$134,3,FALSE),0)</f>
        <v>0</v>
      </c>
      <c r="K42" s="158">
        <f>IFERROR(VLOOKUP(C42,Junior_Light!$W$93:$Y$134,3,FALSE),0)</f>
        <v>0</v>
      </c>
      <c r="L42" s="99"/>
      <c r="M42" s="99"/>
    </row>
    <row r="43" spans="1:13">
      <c r="A43" s="94" t="s">
        <v>1202</v>
      </c>
      <c r="B43" s="172" t="str">
        <f>Junior_Light!B21</f>
        <v>No</v>
      </c>
      <c r="C43" s="96" t="str">
        <f>Junior_Light!C21</f>
        <v>Luca Guidone</v>
      </c>
      <c r="D43" s="132">
        <f t="shared" si="2"/>
        <v>14</v>
      </c>
      <c r="E43" s="157">
        <f t="shared" si="3"/>
        <v>14</v>
      </c>
      <c r="F43" s="119">
        <f>IFERROR(VLOOKUP(C43,Junior_Light!$C$93:$E$134,3,FALSE),0)</f>
        <v>14</v>
      </c>
      <c r="G43" s="119">
        <f>IFERROR(VLOOKUP(C43,Junior_Light!$G$93:$I$134,3,FALSE),0)</f>
        <v>0</v>
      </c>
      <c r="H43" s="119">
        <f>IFERROR(VLOOKUP(C43,Junior_Light!$K$93:$M$134,3,FALSE),0)</f>
        <v>0</v>
      </c>
      <c r="I43" s="120">
        <f>IFERROR(VLOOKUP(C43,Junior_Light!$O$93:$Q$134,3,FALSE),0)</f>
        <v>0</v>
      </c>
      <c r="J43" s="158">
        <f>IFERROR(VLOOKUP(C43,Junior_Light!$S$93:$U$134,3,FALSE),0)</f>
        <v>0</v>
      </c>
      <c r="K43" s="158">
        <f>IFERROR(VLOOKUP(C43,Junior_Light!$W$93:$Y$134,3,FALSE),0)</f>
        <v>0</v>
      </c>
      <c r="L43" s="99"/>
      <c r="M43" s="99"/>
    </row>
    <row r="44" spans="1:13">
      <c r="A44" s="94" t="s">
        <v>1203</v>
      </c>
      <c r="B44" s="172" t="str">
        <f>Junior_Light!B18</f>
        <v>No</v>
      </c>
      <c r="C44" s="96" t="str">
        <f>Junior_Light!C18</f>
        <v>Damien Elliott</v>
      </c>
      <c r="D44" s="132">
        <f t="shared" si="2"/>
        <v>14</v>
      </c>
      <c r="E44" s="157">
        <f t="shared" si="3"/>
        <v>14</v>
      </c>
      <c r="F44" s="119">
        <f>IFERROR(VLOOKUP(C44,Junior_Light!$C$93:$E$134,3,FALSE),0)</f>
        <v>14</v>
      </c>
      <c r="G44" s="119">
        <f>IFERROR(VLOOKUP(C44,Junior_Light!$G$93:$I$134,3,FALSE),0)</f>
        <v>0</v>
      </c>
      <c r="H44" s="119">
        <f>IFERROR(VLOOKUP(C44,Junior_Light!$K$93:$M$134,3,FALSE),0)</f>
        <v>0</v>
      </c>
      <c r="I44" s="120">
        <f>IFERROR(VLOOKUP(C44,Junior_Light!$O$93:$Q$134,3,FALSE),0)</f>
        <v>0</v>
      </c>
      <c r="J44" s="158">
        <f>IFERROR(VLOOKUP(C44,Junior_Light!$S$93:$U$134,3,FALSE),0)</f>
        <v>0</v>
      </c>
      <c r="K44" s="158">
        <f>IFERROR(VLOOKUP(C44,Junior_Light!$W$93:$Y$134,3,FALSE),0)</f>
        <v>0</v>
      </c>
      <c r="L44" s="99"/>
      <c r="M44" s="99"/>
    </row>
    <row r="45" spans="1:13">
      <c r="A45" s="94" t="s">
        <v>1204</v>
      </c>
      <c r="B45" s="172">
        <f>Junior_Light!B22</f>
        <v>0</v>
      </c>
      <c r="C45" s="96">
        <f>Junior_Light!C22</f>
        <v>0</v>
      </c>
      <c r="D45" s="132">
        <f t="shared" si="2"/>
        <v>0</v>
      </c>
      <c r="E45" s="157">
        <f t="shared" si="3"/>
        <v>0</v>
      </c>
      <c r="F45" s="119">
        <f>IFERROR(VLOOKUP(C45,Junior_Light!$C$93:$E$134,3,FALSE),0)</f>
        <v>0</v>
      </c>
      <c r="G45" s="119">
        <f>IFERROR(VLOOKUP(C45,Junior_Light!$G$93:$I$134,3,FALSE),0)</f>
        <v>0</v>
      </c>
      <c r="H45" s="119">
        <f>IFERROR(VLOOKUP(C45,Junior_Light!$K$93:$M$134,3,FALSE),0)</f>
        <v>0</v>
      </c>
      <c r="I45" s="120">
        <f>IFERROR(VLOOKUP(C45,Junior_Light!$O$93:$Q$134,3,FALSE),0)</f>
        <v>0</v>
      </c>
      <c r="J45" s="158">
        <f>IFERROR(VLOOKUP(C45,Junior_Light!$S$93:$U$134,3,FALSE),0)</f>
        <v>0</v>
      </c>
      <c r="K45" s="158">
        <f>IFERROR(VLOOKUP(C45,Junior_Light!$W$93:$Y$134,3,FALSE),0)</f>
        <v>0</v>
      </c>
      <c r="L45" s="99"/>
      <c r="M45" s="99"/>
    </row>
    <row r="46" spans="1:13">
      <c r="A46" s="94" t="s">
        <v>1205</v>
      </c>
      <c r="B46" s="172">
        <f>Junior_Light!B23</f>
        <v>0</v>
      </c>
      <c r="C46" s="96">
        <f>Junior_Light!C23</f>
        <v>0</v>
      </c>
      <c r="D46" s="132">
        <f t="shared" si="2"/>
        <v>0</v>
      </c>
      <c r="E46" s="157">
        <f t="shared" si="3"/>
        <v>0</v>
      </c>
      <c r="F46" s="119">
        <f>IFERROR(VLOOKUP(C46,Junior_Light!$C$93:$E$134,3,FALSE),0)</f>
        <v>0</v>
      </c>
      <c r="G46" s="119">
        <f>IFERROR(VLOOKUP(C46,Junior_Light!$G$93:$I$134,3,FALSE),0)</f>
        <v>0</v>
      </c>
      <c r="H46" s="119">
        <f>IFERROR(VLOOKUP(C46,Junior_Light!$K$93:$M$134,3,FALSE),0)</f>
        <v>0</v>
      </c>
      <c r="I46" s="120">
        <f>IFERROR(VLOOKUP(C46,Junior_Light!$O$93:$Q$134,3,FALSE),0)</f>
        <v>0</v>
      </c>
      <c r="J46" s="158">
        <f>IFERROR(VLOOKUP(C46,Junior_Light!$S$93:$U$134,3,FALSE),0)</f>
        <v>0</v>
      </c>
      <c r="K46" s="158">
        <f>IFERROR(VLOOKUP(C46,Junior_Light!$W$93:$Y$134,3,FALSE),0)</f>
        <v>0</v>
      </c>
      <c r="L46" s="99"/>
      <c r="M46" s="99"/>
    </row>
    <row r="47" spans="1:13">
      <c r="A47" s="94" t="s">
        <v>1206</v>
      </c>
      <c r="B47" s="172">
        <f>Junior_Light!B24</f>
        <v>0</v>
      </c>
      <c r="C47" s="96">
        <f>Junior_Light!C24</f>
        <v>0</v>
      </c>
      <c r="D47" s="132">
        <f t="shared" si="2"/>
        <v>0</v>
      </c>
      <c r="E47" s="157">
        <f t="shared" si="3"/>
        <v>0</v>
      </c>
      <c r="F47" s="119">
        <f>IFERROR(VLOOKUP(C47,Junior_Light!$C$93:$E$134,3,FALSE),0)</f>
        <v>0</v>
      </c>
      <c r="G47" s="119">
        <f>IFERROR(VLOOKUP(C47,Junior_Light!$G$93:$I$134,3,FALSE),0)</f>
        <v>0</v>
      </c>
      <c r="H47" s="119">
        <f>IFERROR(VLOOKUP(C47,Junior_Light!$K$93:$M$134,3,FALSE),0)</f>
        <v>0</v>
      </c>
      <c r="I47" s="120">
        <f>IFERROR(VLOOKUP(C47,Junior_Light!$O$93:$Q$134,3,FALSE),0)</f>
        <v>0</v>
      </c>
      <c r="J47" s="158">
        <f>IFERROR(VLOOKUP(C47,Junior_Light!$S$93:$U$134,3,FALSE),0)</f>
        <v>0</v>
      </c>
      <c r="K47" s="158">
        <f>IFERROR(VLOOKUP(C47,Junior_Light!$W$93:$Y$134,3,FALSE),0)</f>
        <v>0</v>
      </c>
      <c r="L47" s="99"/>
      <c r="M47" s="99"/>
    </row>
    <row r="48" spans="1:13">
      <c r="A48" s="94" t="s">
        <v>1207</v>
      </c>
      <c r="B48" s="172">
        <f>Junior_Light!B25</f>
        <v>0</v>
      </c>
      <c r="C48" s="96">
        <f>Junior_Light!C25</f>
        <v>0</v>
      </c>
      <c r="D48" s="132">
        <f t="shared" si="2"/>
        <v>0</v>
      </c>
      <c r="E48" s="157">
        <f t="shared" si="3"/>
        <v>0</v>
      </c>
      <c r="F48" s="119">
        <f>IFERROR(VLOOKUP(C48,Junior_Light!$C$93:$E$134,3,FALSE),0)</f>
        <v>0</v>
      </c>
      <c r="G48" s="119">
        <f>IFERROR(VLOOKUP(C48,Junior_Light!$G$93:$I$134,3,FALSE),0)</f>
        <v>0</v>
      </c>
      <c r="H48" s="119">
        <f>IFERROR(VLOOKUP(C48,Junior_Light!$K$93:$M$134,3,FALSE),0)</f>
        <v>0</v>
      </c>
      <c r="I48" s="120">
        <f>IFERROR(VLOOKUP(C48,Junior_Light!$O$93:$Q$134,3,FALSE),0)</f>
        <v>0</v>
      </c>
      <c r="J48" s="158">
        <f>IFERROR(VLOOKUP(C48,Junior_Light!$S$93:$U$134,3,FALSE),0)</f>
        <v>0</v>
      </c>
      <c r="K48" s="158">
        <f>IFERROR(VLOOKUP(C48,Junior_Light!$W$93:$Y$134,3,FALSE),0)</f>
        <v>0</v>
      </c>
      <c r="L48" s="99"/>
      <c r="M48" s="99"/>
    </row>
    <row r="49" spans="1:13">
      <c r="A49" s="94" t="s">
        <v>1208</v>
      </c>
      <c r="B49" s="172">
        <f>Junior_Light!B26</f>
        <v>0</v>
      </c>
      <c r="C49" s="96">
        <f>Junior_Light!C26</f>
        <v>0</v>
      </c>
      <c r="D49" s="132">
        <f t="shared" si="2"/>
        <v>0</v>
      </c>
      <c r="E49" s="157">
        <f t="shared" si="3"/>
        <v>0</v>
      </c>
      <c r="F49" s="119">
        <f>IFERROR(VLOOKUP(C49,Junior_Light!$C$93:$E$134,3,FALSE),0)</f>
        <v>0</v>
      </c>
      <c r="G49" s="119">
        <f>IFERROR(VLOOKUP(C49,Junior_Light!$G$93:$I$134,3,FALSE),0)</f>
        <v>0</v>
      </c>
      <c r="H49" s="119">
        <f>IFERROR(VLOOKUP(C49,Junior_Light!$K$93:$M$134,3,FALSE),0)</f>
        <v>0</v>
      </c>
      <c r="I49" s="120">
        <f>IFERROR(VLOOKUP(C49,Junior_Light!$O$93:$Q$134,3,FALSE),0)</f>
        <v>0</v>
      </c>
      <c r="J49" s="158">
        <f>IFERROR(VLOOKUP(C49,Junior_Light!$S$93:$U$134,3,FALSE),0)</f>
        <v>0</v>
      </c>
      <c r="K49" s="158">
        <f>IFERROR(VLOOKUP(C49,Junior_Light!$W$93:$Y$134,3,FALSE),0)</f>
        <v>0</v>
      </c>
      <c r="L49" s="99"/>
      <c r="M49" s="99"/>
    </row>
    <row r="50" spans="1:13">
      <c r="A50" s="94" t="s">
        <v>1209</v>
      </c>
      <c r="B50" s="172">
        <f>Junior_Light!B27</f>
        <v>0</v>
      </c>
      <c r="C50" s="96">
        <f>Junior_Light!C27</f>
        <v>0</v>
      </c>
      <c r="D50" s="132">
        <f t="shared" si="2"/>
        <v>0</v>
      </c>
      <c r="E50" s="157">
        <f t="shared" si="3"/>
        <v>0</v>
      </c>
      <c r="F50" s="119">
        <f>IFERROR(VLOOKUP(C50,Junior_Light!$C$93:$E$134,3,FALSE),0)</f>
        <v>0</v>
      </c>
      <c r="G50" s="119">
        <f>IFERROR(VLOOKUP(C50,Junior_Light!$G$93:$I$134,3,FALSE),0)</f>
        <v>0</v>
      </c>
      <c r="H50" s="119">
        <f>IFERROR(VLOOKUP(C50,Junior_Light!$K$93:$M$134,3,FALSE),0)</f>
        <v>0</v>
      </c>
      <c r="I50" s="120">
        <f>IFERROR(VLOOKUP(C50,Junior_Light!$O$93:$Q$134,3,FALSE),0)</f>
        <v>0</v>
      </c>
      <c r="J50" s="158">
        <f>IFERROR(VLOOKUP(C50,Junior_Light!$S$93:$U$134,3,FALSE),0)</f>
        <v>0</v>
      </c>
      <c r="K50" s="158">
        <f>IFERROR(VLOOKUP(C50,Junior_Light!$W$93:$Y$134,3,FALSE),0)</f>
        <v>0</v>
      </c>
      <c r="L50" s="99"/>
      <c r="M50" s="99"/>
    </row>
    <row r="51" spans="1:13">
      <c r="A51" s="94" t="s">
        <v>1210</v>
      </c>
      <c r="B51" s="172">
        <f>Junior_Light!B28</f>
        <v>0</v>
      </c>
      <c r="C51" s="96">
        <f>Junior_Light!C28</f>
        <v>0</v>
      </c>
      <c r="D51" s="132">
        <f t="shared" si="2"/>
        <v>0</v>
      </c>
      <c r="E51" s="157">
        <f t="shared" si="3"/>
        <v>0</v>
      </c>
      <c r="F51" s="119">
        <f>IFERROR(VLOOKUP(C51,Junior_Light!$C$93:$E$134,3,FALSE),0)</f>
        <v>0</v>
      </c>
      <c r="G51" s="119">
        <f>IFERROR(VLOOKUP(C51,Junior_Light!$G$93:$I$134,3,FALSE),0)</f>
        <v>0</v>
      </c>
      <c r="H51" s="119">
        <f>IFERROR(VLOOKUP(C51,Junior_Light!$K$93:$M$134,3,FALSE),0)</f>
        <v>0</v>
      </c>
      <c r="I51" s="120">
        <f>IFERROR(VLOOKUP(C51,Junior_Light!$O$93:$Q$134,3,FALSE),0)</f>
        <v>0</v>
      </c>
      <c r="J51" s="158">
        <f>IFERROR(VLOOKUP(C51,Junior_Light!$S$93:$U$134,3,FALSE),0)</f>
        <v>0</v>
      </c>
      <c r="K51" s="158">
        <f>IFERROR(VLOOKUP(C51,Junior_Light!$W$93:$Y$134,3,FALSE),0)</f>
        <v>0</v>
      </c>
      <c r="L51" s="99"/>
      <c r="M51" s="99"/>
    </row>
    <row r="52" spans="1:13">
      <c r="A52" s="94" t="s">
        <v>1211</v>
      </c>
      <c r="B52" s="172">
        <f>Junior_Light!B29</f>
        <v>0</v>
      </c>
      <c r="C52" s="96">
        <f>Junior_Light!C29</f>
        <v>0</v>
      </c>
      <c r="D52" s="132">
        <f t="shared" si="2"/>
        <v>0</v>
      </c>
      <c r="E52" s="157">
        <f t="shared" si="3"/>
        <v>0</v>
      </c>
      <c r="F52" s="119">
        <f>IFERROR(VLOOKUP(C52,Junior_Light!$C$93:$E$134,3,FALSE),0)</f>
        <v>0</v>
      </c>
      <c r="G52" s="119">
        <f>IFERROR(VLOOKUP(C52,Junior_Light!$G$93:$I$134,3,FALSE),0)</f>
        <v>0</v>
      </c>
      <c r="H52" s="119">
        <f>IFERROR(VLOOKUP(C52,Junior_Light!$K$93:$M$134,3,FALSE),0)</f>
        <v>0</v>
      </c>
      <c r="I52" s="120">
        <f>IFERROR(VLOOKUP(C52,Junior_Light!$O$93:$Q$134,3,FALSE),0)</f>
        <v>0</v>
      </c>
      <c r="J52" s="158">
        <f>IFERROR(VLOOKUP(C52,Junior_Light!$S$93:$U$134,3,FALSE),0)</f>
        <v>0</v>
      </c>
      <c r="K52" s="158">
        <f>IFERROR(VLOOKUP(C52,Junior_Light!$W$93:$Y$134,3,FALSE),0)</f>
        <v>0</v>
      </c>
      <c r="L52" s="99"/>
      <c r="M52" s="99"/>
    </row>
    <row r="53" spans="1:13">
      <c r="A53" s="94" t="s">
        <v>1212</v>
      </c>
      <c r="B53" s="172">
        <f>Junior_Light!B30</f>
        <v>0</v>
      </c>
      <c r="C53" s="96">
        <f>Junior_Light!C30</f>
        <v>0</v>
      </c>
      <c r="D53" s="132">
        <f t="shared" si="2"/>
        <v>0</v>
      </c>
      <c r="E53" s="157">
        <f t="shared" si="3"/>
        <v>0</v>
      </c>
      <c r="F53" s="119">
        <f>IFERROR(VLOOKUP(C53,Junior_Light!$C$93:$E$134,3,FALSE),0)</f>
        <v>0</v>
      </c>
      <c r="G53" s="119">
        <f>IFERROR(VLOOKUP(C53,Junior_Light!$G$93:$I$134,3,FALSE),0)</f>
        <v>0</v>
      </c>
      <c r="H53" s="119">
        <f>IFERROR(VLOOKUP(C53,Junior_Light!$K$93:$M$134,3,FALSE),0)</f>
        <v>0</v>
      </c>
      <c r="I53" s="120">
        <f>IFERROR(VLOOKUP(C53,Junior_Light!$O$93:$Q$134,3,FALSE),0)</f>
        <v>0</v>
      </c>
      <c r="J53" s="158">
        <f>IFERROR(VLOOKUP(C53,Junior_Light!$S$93:$U$134,3,FALSE),0)</f>
        <v>0</v>
      </c>
      <c r="K53" s="158">
        <f>IFERROR(VLOOKUP(C53,Junior_Light!$W$93:$Y$134,3,FALSE),0)</f>
        <v>0</v>
      </c>
      <c r="L53" s="99"/>
      <c r="M53" s="99"/>
    </row>
    <row r="54" spans="1:13">
      <c r="A54" s="94" t="s">
        <v>1213</v>
      </c>
      <c r="B54" s="172">
        <f>Junior_Light!B31</f>
        <v>0</v>
      </c>
      <c r="C54" s="96">
        <f>Junior_Light!C31</f>
        <v>0</v>
      </c>
      <c r="D54" s="132">
        <f t="shared" si="2"/>
        <v>0</v>
      </c>
      <c r="E54" s="157">
        <f t="shared" si="3"/>
        <v>0</v>
      </c>
      <c r="F54" s="119">
        <f>IFERROR(VLOOKUP(C54,Junior_Light!$C$93:$E$134,3,FALSE),0)</f>
        <v>0</v>
      </c>
      <c r="G54" s="119">
        <f>IFERROR(VLOOKUP(C54,Junior_Light!$G$93:$I$134,3,FALSE),0)</f>
        <v>0</v>
      </c>
      <c r="H54" s="119">
        <f>IFERROR(VLOOKUP(C54,Junior_Light!$K$93:$M$134,3,FALSE),0)</f>
        <v>0</v>
      </c>
      <c r="I54" s="120">
        <f>IFERROR(VLOOKUP(C54,Junior_Light!$O$93:$Q$134,3,FALSE),0)</f>
        <v>0</v>
      </c>
      <c r="J54" s="158">
        <f>IFERROR(VLOOKUP(C54,Junior_Light!$S$93:$U$134,3,FALSE),0)</f>
        <v>0</v>
      </c>
      <c r="K54" s="158">
        <f>IFERROR(VLOOKUP(C54,Junior_Light!$W$93:$Y$134,3,FALSE),0)</f>
        <v>0</v>
      </c>
      <c r="L54" s="99"/>
      <c r="M54" s="99"/>
    </row>
    <row r="55" spans="1:13">
      <c r="A55" s="94" t="s">
        <v>1214</v>
      </c>
      <c r="B55" s="172">
        <f>Junior_Light!B32</f>
        <v>0</v>
      </c>
      <c r="C55" s="96">
        <f>Junior_Light!C32</f>
        <v>0</v>
      </c>
      <c r="D55" s="132">
        <f t="shared" si="2"/>
        <v>0</v>
      </c>
      <c r="E55" s="157">
        <f t="shared" si="3"/>
        <v>0</v>
      </c>
      <c r="F55" s="119">
        <f>IFERROR(VLOOKUP(C55,Junior_Light!$C$93:$E$134,3,FALSE),0)</f>
        <v>0</v>
      </c>
      <c r="G55" s="119">
        <f>IFERROR(VLOOKUP(C55,Junior_Light!$G$93:$I$134,3,FALSE),0)</f>
        <v>0</v>
      </c>
      <c r="H55" s="119">
        <f>IFERROR(VLOOKUP(C55,Junior_Light!$K$93:$M$134,3,FALSE),0)</f>
        <v>0</v>
      </c>
      <c r="I55" s="120">
        <f>IFERROR(VLOOKUP(C55,Junior_Light!$O$93:$Q$134,3,FALSE),0)</f>
        <v>0</v>
      </c>
      <c r="J55" s="158">
        <f>IFERROR(VLOOKUP(C55,Junior_Light!$S$93:$U$134,3,FALSE),0)</f>
        <v>0</v>
      </c>
      <c r="K55" s="158">
        <f>IFERROR(VLOOKUP(C55,Junior_Light!$W$93:$Y$134,3,FALSE),0)</f>
        <v>0</v>
      </c>
      <c r="L55" s="99"/>
      <c r="M55" s="99"/>
    </row>
    <row r="56" spans="1:13">
      <c r="A56" s="94" t="s">
        <v>1215</v>
      </c>
      <c r="B56" s="172">
        <f>Junior_Light!B33</f>
        <v>0</v>
      </c>
      <c r="C56" s="96">
        <f>Junior_Light!C33</f>
        <v>0</v>
      </c>
      <c r="D56" s="132">
        <f t="shared" si="2"/>
        <v>0</v>
      </c>
      <c r="E56" s="157">
        <f t="shared" si="3"/>
        <v>0</v>
      </c>
      <c r="F56" s="119">
        <f>IFERROR(VLOOKUP(C56,Junior_Light!$C$93:$E$134,3,FALSE),0)</f>
        <v>0</v>
      </c>
      <c r="G56" s="119">
        <f>IFERROR(VLOOKUP(C56,Junior_Light!$G$93:$I$134,3,FALSE),0)</f>
        <v>0</v>
      </c>
      <c r="H56" s="119">
        <f>IFERROR(VLOOKUP(C56,Junior_Light!$K$93:$M$134,3,FALSE),0)</f>
        <v>0</v>
      </c>
      <c r="I56" s="120">
        <f>IFERROR(VLOOKUP(C56,Junior_Light!$O$93:$Q$134,3,FALSE),0)</f>
        <v>0</v>
      </c>
      <c r="J56" s="158">
        <f>IFERROR(VLOOKUP(C56,Junior_Light!$S$93:$U$134,3,FALSE),0)</f>
        <v>0</v>
      </c>
      <c r="K56" s="158">
        <f>IFERROR(VLOOKUP(C56,Junior_Light!$W$93:$Y$134,3,FALSE),0)</f>
        <v>0</v>
      </c>
      <c r="L56" s="99"/>
      <c r="M56" s="99"/>
    </row>
    <row r="57" spans="1:13">
      <c r="A57" s="94" t="s">
        <v>1216</v>
      </c>
      <c r="B57" s="172">
        <f>Junior_Light!B34</f>
        <v>0</v>
      </c>
      <c r="C57" s="96">
        <f>Junior_Light!C34</f>
        <v>0</v>
      </c>
      <c r="D57" s="132">
        <f t="shared" si="2"/>
        <v>0</v>
      </c>
      <c r="E57" s="157">
        <f t="shared" si="3"/>
        <v>0</v>
      </c>
      <c r="F57" s="119">
        <f>IFERROR(VLOOKUP(C57,Junior_Light!$C$93:$E$134,3,FALSE),0)</f>
        <v>0</v>
      </c>
      <c r="G57" s="119">
        <f>IFERROR(VLOOKUP(C57,Junior_Light!$G$93:$I$134,3,FALSE),0)</f>
        <v>0</v>
      </c>
      <c r="H57" s="119">
        <f>IFERROR(VLOOKUP(C57,Junior_Light!$K$93:$M$134,3,FALSE),0)</f>
        <v>0</v>
      </c>
      <c r="I57" s="120">
        <f>IFERROR(VLOOKUP(C57,Junior_Light!$O$93:$Q$134,3,FALSE),0)</f>
        <v>0</v>
      </c>
      <c r="J57" s="158">
        <f>IFERROR(VLOOKUP(C57,Junior_Light!$S$93:$U$134,3,FALSE),0)</f>
        <v>0</v>
      </c>
      <c r="K57" s="158">
        <f>IFERROR(VLOOKUP(C57,Junior_Light!$W$93:$Y$134,3,FALSE),0)</f>
        <v>0</v>
      </c>
      <c r="L57" s="99"/>
      <c r="M57" s="99"/>
    </row>
    <row r="58" spans="1:13">
      <c r="A58" s="94" t="s">
        <v>1217</v>
      </c>
      <c r="B58" s="172">
        <f>Junior_Light!B35</f>
        <v>0</v>
      </c>
      <c r="C58" s="96">
        <f>Junior_Light!C35</f>
        <v>0</v>
      </c>
      <c r="D58" s="132">
        <f t="shared" si="2"/>
        <v>0</v>
      </c>
      <c r="E58" s="157">
        <f t="shared" si="3"/>
        <v>0</v>
      </c>
      <c r="F58" s="119">
        <f>IFERROR(VLOOKUP(C58,Junior_Light!$C$93:$E$134,3,FALSE),0)</f>
        <v>0</v>
      </c>
      <c r="G58" s="119">
        <f>IFERROR(VLOOKUP(C58,Junior_Light!$G$93:$I$134,3,FALSE),0)</f>
        <v>0</v>
      </c>
      <c r="H58" s="119">
        <f>IFERROR(VLOOKUP(C58,Junior_Light!$K$93:$M$134,3,FALSE),0)</f>
        <v>0</v>
      </c>
      <c r="I58" s="120">
        <f>IFERROR(VLOOKUP(C58,Junior_Light!$O$93:$Q$134,3,FALSE),0)</f>
        <v>0</v>
      </c>
      <c r="J58" s="158">
        <f>IFERROR(VLOOKUP(C58,Junior_Light!$S$93:$U$134,3,FALSE),0)</f>
        <v>0</v>
      </c>
      <c r="K58" s="158">
        <f>IFERROR(VLOOKUP(C58,Junior_Light!$W$93:$Y$134,3,FALSE),0)</f>
        <v>0</v>
      </c>
      <c r="L58" s="99"/>
      <c r="M58" s="99"/>
    </row>
    <row r="59" spans="1:13">
      <c r="A59" s="94" t="s">
        <v>1218</v>
      </c>
      <c r="B59" s="173">
        <f>Junior_Heavy!B9</f>
        <v>0</v>
      </c>
      <c r="C59" s="163">
        <f>Junior_Heavy!C9</f>
        <v>0</v>
      </c>
      <c r="D59" s="132">
        <f t="shared" si="2"/>
        <v>0</v>
      </c>
      <c r="E59" s="157">
        <f t="shared" si="3"/>
        <v>0</v>
      </c>
      <c r="F59" s="119">
        <f>IFERROR(VLOOKUP(C59,Junior_Heavy!$C$93:$E$134,3,FALSE),0)</f>
        <v>0</v>
      </c>
      <c r="G59" s="119">
        <f>IFERROR(VLOOKUP(C59,Junior_Heavy!$G$93:$I$134,3,FALSE),0)</f>
        <v>0</v>
      </c>
      <c r="H59" s="119">
        <f>IFERROR(VLOOKUP(C59,Junior_Heavy!$K$93:$M$134,3,FALSE),0)</f>
        <v>0</v>
      </c>
      <c r="I59" s="120">
        <f>IFERROR(VLOOKUP(C59,Junior_Heavy!$O$93:$Q$134,3,FALSE),0)</f>
        <v>0</v>
      </c>
      <c r="J59" s="158">
        <f>IFERROR(VLOOKUP(C59,Junior_Heavy!$S$93:$U$134,3,FALSE),0)</f>
        <v>0</v>
      </c>
      <c r="K59" s="158">
        <f>IFERROR(VLOOKUP(C59,Junior_Heavy!$W$93:$Y$134,3,FALSE),0)</f>
        <v>0</v>
      </c>
      <c r="L59" s="99"/>
      <c r="M59" s="99"/>
    </row>
    <row r="60" spans="1:13">
      <c r="A60" s="94" t="s">
        <v>1219</v>
      </c>
      <c r="B60" s="173">
        <f>Junior_Heavy!B10</f>
        <v>0</v>
      </c>
      <c r="C60" s="163">
        <f>Junior_Heavy!C10</f>
        <v>0</v>
      </c>
      <c r="D60" s="132">
        <f t="shared" si="2"/>
        <v>0</v>
      </c>
      <c r="E60" s="157">
        <f t="shared" si="3"/>
        <v>0</v>
      </c>
      <c r="F60" s="119">
        <f>IFERROR(VLOOKUP(C60,Junior_Heavy!$C$93:$E$134,3,FALSE),0)</f>
        <v>0</v>
      </c>
      <c r="G60" s="119">
        <f>IFERROR(VLOOKUP(C60,Junior_Heavy!$G$93:$I$134,3,FALSE),0)</f>
        <v>0</v>
      </c>
      <c r="H60" s="119">
        <f>IFERROR(VLOOKUP(C60,Junior_Heavy!$K$93:$M$134,3,FALSE),0)</f>
        <v>0</v>
      </c>
      <c r="I60" s="120">
        <f>IFERROR(VLOOKUP(C60,Junior_Heavy!$O$93:$Q$134,3,FALSE),0)</f>
        <v>0</v>
      </c>
      <c r="J60" s="158">
        <f>IFERROR(VLOOKUP(C60,Junior_Heavy!$S$93:$U$134,3,FALSE),0)</f>
        <v>0</v>
      </c>
      <c r="K60" s="158">
        <f>IFERROR(VLOOKUP(C60,Junior_Heavy!$W$93:$Y$134,3,FALSE),0)</f>
        <v>0</v>
      </c>
      <c r="L60" s="99"/>
      <c r="M60" s="99"/>
    </row>
    <row r="61" spans="1:13">
      <c r="A61" s="94" t="s">
        <v>1220</v>
      </c>
      <c r="B61" s="173">
        <f>Junior_Heavy!B11</f>
        <v>0</v>
      </c>
      <c r="C61" s="163">
        <f>Junior_Heavy!C11</f>
        <v>0</v>
      </c>
      <c r="D61" s="132">
        <f t="shared" si="2"/>
        <v>0</v>
      </c>
      <c r="E61" s="157">
        <f t="shared" si="3"/>
        <v>0</v>
      </c>
      <c r="F61" s="119">
        <f>IFERROR(VLOOKUP(C61,Junior_Heavy!$C$93:$E$134,3,FALSE),0)</f>
        <v>0</v>
      </c>
      <c r="G61" s="119">
        <f>IFERROR(VLOOKUP(C61,Junior_Heavy!$G$93:$I$134,3,FALSE),0)</f>
        <v>0</v>
      </c>
      <c r="H61" s="119">
        <f>IFERROR(VLOOKUP(C61,Junior_Heavy!$K$93:$M$134,3,FALSE),0)</f>
        <v>0</v>
      </c>
      <c r="I61" s="120">
        <f>IFERROR(VLOOKUP(C61,Junior_Heavy!$O$93:$Q$134,3,FALSE),0)</f>
        <v>0</v>
      </c>
      <c r="J61" s="158">
        <f>IFERROR(VLOOKUP(C61,Junior_Heavy!$S$93:$U$134,3,FALSE),0)</f>
        <v>0</v>
      </c>
      <c r="K61" s="158">
        <f>IFERROR(VLOOKUP(C61,Junior_Heavy!$W$93:$Y$134,3,FALSE),0)</f>
        <v>0</v>
      </c>
      <c r="L61" s="99"/>
      <c r="M61" s="99"/>
    </row>
    <row r="62" spans="1:13">
      <c r="A62" s="94" t="s">
        <v>1221</v>
      </c>
      <c r="B62" s="173">
        <f>Junior_Heavy!B12</f>
        <v>0</v>
      </c>
      <c r="C62" s="163">
        <f>Junior_Heavy!C12</f>
        <v>0</v>
      </c>
      <c r="D62" s="132">
        <f t="shared" si="2"/>
        <v>0</v>
      </c>
      <c r="E62" s="157">
        <f t="shared" si="3"/>
        <v>0</v>
      </c>
      <c r="F62" s="119">
        <f>IFERROR(VLOOKUP(C62,Junior_Heavy!$C$93:$E$134,3,FALSE),0)</f>
        <v>0</v>
      </c>
      <c r="G62" s="119">
        <f>IFERROR(VLOOKUP(C62,Junior_Heavy!$G$93:$I$134,3,FALSE),0)</f>
        <v>0</v>
      </c>
      <c r="H62" s="119">
        <f>IFERROR(VLOOKUP(C62,Junior_Heavy!$K$93:$M$134,3,FALSE),0)</f>
        <v>0</v>
      </c>
      <c r="I62" s="120">
        <f>IFERROR(VLOOKUP(C62,Junior_Heavy!$O$93:$Q$134,3,FALSE),0)</f>
        <v>0</v>
      </c>
      <c r="J62" s="158">
        <f>IFERROR(VLOOKUP(C62,Junior_Heavy!$S$93:$U$134,3,FALSE),0)</f>
        <v>0</v>
      </c>
      <c r="K62" s="158">
        <f>IFERROR(VLOOKUP(C62,Junior_Heavy!$W$93:$Y$134,3,FALSE),0)</f>
        <v>0</v>
      </c>
      <c r="L62" s="99"/>
      <c r="M62" s="99"/>
    </row>
    <row r="63" spans="1:13">
      <c r="A63" s="94" t="s">
        <v>1222</v>
      </c>
      <c r="B63" s="173">
        <f>Junior_Heavy!B13</f>
        <v>0</v>
      </c>
      <c r="C63" s="163">
        <f>Junior_Heavy!C13</f>
        <v>0</v>
      </c>
      <c r="D63" s="132">
        <f t="shared" si="2"/>
        <v>0</v>
      </c>
      <c r="E63" s="157">
        <f t="shared" si="3"/>
        <v>0</v>
      </c>
      <c r="F63" s="119">
        <f>IFERROR(VLOOKUP(C63,Junior_Heavy!$C$93:$E$134,3,FALSE),0)</f>
        <v>0</v>
      </c>
      <c r="G63" s="119">
        <f>IFERROR(VLOOKUP(C63,Junior_Heavy!$G$93:$I$134,3,FALSE),0)</f>
        <v>0</v>
      </c>
      <c r="H63" s="119">
        <f>IFERROR(VLOOKUP(C63,Junior_Heavy!$K$93:$M$134,3,FALSE),0)</f>
        <v>0</v>
      </c>
      <c r="I63" s="120">
        <f>IFERROR(VLOOKUP(C63,Junior_Heavy!$O$93:$Q$134,3,FALSE),0)</f>
        <v>0</v>
      </c>
      <c r="J63" s="158">
        <f>IFERROR(VLOOKUP(C63,Junior_Heavy!$S$93:$U$134,3,FALSE),0)</f>
        <v>0</v>
      </c>
      <c r="K63" s="158">
        <f>IFERROR(VLOOKUP(C63,Junior_Heavy!$W$93:$Y$134,3,FALSE),0)</f>
        <v>0</v>
      </c>
      <c r="L63" s="99"/>
      <c r="M63" s="99"/>
    </row>
    <row r="64" spans="1:13">
      <c r="A64" s="94" t="s">
        <v>1223</v>
      </c>
      <c r="B64" s="173">
        <f>Junior_Heavy!B14</f>
        <v>0</v>
      </c>
      <c r="C64" s="163">
        <f>Junior_Heavy!C14</f>
        <v>0</v>
      </c>
      <c r="D64" s="132">
        <f t="shared" si="2"/>
        <v>0</v>
      </c>
      <c r="E64" s="157">
        <f t="shared" si="3"/>
        <v>0</v>
      </c>
      <c r="F64" s="119">
        <f>IFERROR(VLOOKUP(C64,Junior_Heavy!$C$93:$E$134,3,FALSE),0)</f>
        <v>0</v>
      </c>
      <c r="G64" s="119">
        <f>IFERROR(VLOOKUP(C64,Junior_Heavy!$G$93:$I$134,3,FALSE),0)</f>
        <v>0</v>
      </c>
      <c r="H64" s="119">
        <f>IFERROR(VLOOKUP(C64,Junior_Heavy!$K$93:$M$134,3,FALSE),0)</f>
        <v>0</v>
      </c>
      <c r="I64" s="120">
        <f>IFERROR(VLOOKUP(C64,Junior_Heavy!$O$93:$Q$134,3,FALSE),0)</f>
        <v>0</v>
      </c>
      <c r="J64" s="158">
        <f>IFERROR(VLOOKUP(C64,Junior_Heavy!$S$93:$U$134,3,FALSE),0)</f>
        <v>0</v>
      </c>
      <c r="K64" s="158">
        <f>IFERROR(VLOOKUP(C64,Junior_Heavy!$W$93:$Y$134,3,FALSE),0)</f>
        <v>0</v>
      </c>
      <c r="L64" s="99"/>
      <c r="M64" s="99"/>
    </row>
    <row r="65" spans="1:13">
      <c r="A65" s="94" t="s">
        <v>1224</v>
      </c>
      <c r="B65" s="173">
        <f>Junior_Heavy!B15</f>
        <v>0</v>
      </c>
      <c r="C65" s="163">
        <f>Junior_Heavy!C15</f>
        <v>0</v>
      </c>
      <c r="D65" s="132">
        <f t="shared" si="2"/>
        <v>0</v>
      </c>
      <c r="E65" s="157">
        <f t="shared" si="3"/>
        <v>0</v>
      </c>
      <c r="F65" s="119">
        <f>IFERROR(VLOOKUP(C65,Junior_Heavy!$C$93:$E$134,3,FALSE),0)</f>
        <v>0</v>
      </c>
      <c r="G65" s="119">
        <f>IFERROR(VLOOKUP(C65,Junior_Heavy!$G$93:$I$134,3,FALSE),0)</f>
        <v>0</v>
      </c>
      <c r="H65" s="119">
        <f>IFERROR(VLOOKUP(C65,Junior_Heavy!$K$93:$M$134,3,FALSE),0)</f>
        <v>0</v>
      </c>
      <c r="I65" s="120">
        <f>IFERROR(VLOOKUP(C65,Junior_Heavy!$O$93:$Q$134,3,FALSE),0)</f>
        <v>0</v>
      </c>
      <c r="J65" s="158">
        <f>IFERROR(VLOOKUP(C65,Junior_Heavy!$S$93:$U$134,3,FALSE),0)</f>
        <v>0</v>
      </c>
      <c r="K65" s="158">
        <f>IFERROR(VLOOKUP(C65,Junior_Heavy!$W$93:$Y$134,3,FALSE),0)</f>
        <v>0</v>
      </c>
      <c r="L65" s="99"/>
      <c r="M65" s="99"/>
    </row>
    <row r="66" spans="1:13">
      <c r="A66" s="94" t="s">
        <v>1225</v>
      </c>
      <c r="B66" s="173">
        <f>Junior_Heavy!B16</f>
        <v>0</v>
      </c>
      <c r="C66" s="163">
        <f>Junior_Heavy!C16</f>
        <v>0</v>
      </c>
      <c r="D66" s="132">
        <f t="shared" si="2"/>
        <v>0</v>
      </c>
      <c r="E66" s="157">
        <f t="shared" si="3"/>
        <v>0</v>
      </c>
      <c r="F66" s="119">
        <f>IFERROR(VLOOKUP(C66,Junior_Heavy!$C$93:$E$134,3,FALSE),0)</f>
        <v>0</v>
      </c>
      <c r="G66" s="119">
        <f>IFERROR(VLOOKUP(C66,Junior_Heavy!$G$93:$I$134,3,FALSE),0)</f>
        <v>0</v>
      </c>
      <c r="H66" s="119">
        <f>IFERROR(VLOOKUP(C66,Junior_Heavy!$K$93:$M$134,3,FALSE),0)</f>
        <v>0</v>
      </c>
      <c r="I66" s="120">
        <f>IFERROR(VLOOKUP(C66,Junior_Heavy!$O$93:$Q$134,3,FALSE),0)</f>
        <v>0</v>
      </c>
      <c r="J66" s="158">
        <f>IFERROR(VLOOKUP(C66,Junior_Heavy!$S$93:$U$134,3,FALSE),0)</f>
        <v>0</v>
      </c>
      <c r="K66" s="158">
        <f>IFERROR(VLOOKUP(C66,Junior_Heavy!$W$93:$Y$134,3,FALSE),0)</f>
        <v>0</v>
      </c>
      <c r="L66" s="99"/>
      <c r="M66" s="99"/>
    </row>
    <row r="67" spans="1:13">
      <c r="A67" s="94" t="s">
        <v>1226</v>
      </c>
      <c r="B67" s="173">
        <f>Junior_Heavy!B17</f>
        <v>0</v>
      </c>
      <c r="C67" s="163">
        <f>Junior_Heavy!C17</f>
        <v>0</v>
      </c>
      <c r="D67" s="132">
        <f t="shared" si="2"/>
        <v>0</v>
      </c>
      <c r="E67" s="157">
        <f t="shared" si="3"/>
        <v>0</v>
      </c>
      <c r="F67" s="119">
        <f>IFERROR(VLOOKUP(C67,Junior_Heavy!$C$93:$E$134,3,FALSE),0)</f>
        <v>0</v>
      </c>
      <c r="G67" s="119">
        <f>IFERROR(VLOOKUP(C67,Junior_Heavy!$G$93:$I$134,3,FALSE),0)</f>
        <v>0</v>
      </c>
      <c r="H67" s="119">
        <f>IFERROR(VLOOKUP(C67,Junior_Heavy!$K$93:$M$134,3,FALSE),0)</f>
        <v>0</v>
      </c>
      <c r="I67" s="120">
        <f>IFERROR(VLOOKUP(C67,Junior_Heavy!$O$93:$Q$134,3,FALSE),0)</f>
        <v>0</v>
      </c>
      <c r="J67" s="158">
        <f>IFERROR(VLOOKUP(C67,Junior_Heavy!$S$93:$U$134,3,FALSE),0)</f>
        <v>0</v>
      </c>
      <c r="K67" s="158">
        <f>IFERROR(VLOOKUP(C67,Junior_Heavy!$W$93:$Y$134,3,FALSE),0)</f>
        <v>0</v>
      </c>
      <c r="L67" s="99"/>
      <c r="M67" s="99"/>
    </row>
    <row r="68" spans="1:13">
      <c r="A68" s="94" t="s">
        <v>1227</v>
      </c>
      <c r="B68" s="173">
        <f>Junior_Heavy!B18</f>
        <v>0</v>
      </c>
      <c r="C68" s="163">
        <f>Junior_Heavy!C18</f>
        <v>0</v>
      </c>
      <c r="D68" s="132">
        <f t="shared" si="2"/>
        <v>0</v>
      </c>
      <c r="E68" s="157">
        <f t="shared" si="3"/>
        <v>0</v>
      </c>
      <c r="F68" s="119">
        <f>IFERROR(VLOOKUP(C68,Junior_Heavy!$C$93:$E$134,3,FALSE),0)</f>
        <v>0</v>
      </c>
      <c r="G68" s="119">
        <f>IFERROR(VLOOKUP(C68,Junior_Heavy!$G$93:$I$134,3,FALSE),0)</f>
        <v>0</v>
      </c>
      <c r="H68" s="119">
        <f>IFERROR(VLOOKUP(C68,Junior_Heavy!$K$93:$M$134,3,FALSE),0)</f>
        <v>0</v>
      </c>
      <c r="I68" s="120">
        <f>IFERROR(VLOOKUP(C68,Junior_Heavy!$O$93:$Q$134,3,FALSE),0)</f>
        <v>0</v>
      </c>
      <c r="J68" s="158">
        <f>IFERROR(VLOOKUP(C68,Junior_Heavy!$S$93:$U$134,3,FALSE),0)</f>
        <v>0</v>
      </c>
      <c r="K68" s="158">
        <f>IFERROR(VLOOKUP(C68,Junior_Heavy!$W$93:$Y$134,3,FALSE),0)</f>
        <v>0</v>
      </c>
      <c r="L68" s="99"/>
      <c r="M68" s="99"/>
    </row>
    <row r="69" spans="1:13">
      <c r="A69" s="94" t="s">
        <v>1228</v>
      </c>
      <c r="B69" s="173">
        <f>Junior_Heavy!B19</f>
        <v>0</v>
      </c>
      <c r="C69" s="163">
        <f>Junior_Heavy!C19</f>
        <v>0</v>
      </c>
      <c r="D69" s="132">
        <f t="shared" si="2"/>
        <v>0</v>
      </c>
      <c r="E69" s="157">
        <f t="shared" si="3"/>
        <v>0</v>
      </c>
      <c r="F69" s="119">
        <f>IFERROR(VLOOKUP(C69,Junior_Heavy!$C$93:$E$134,3,FALSE),0)</f>
        <v>0</v>
      </c>
      <c r="G69" s="119">
        <f>IFERROR(VLOOKUP(C69,Junior_Heavy!$G$93:$I$134,3,FALSE),0)</f>
        <v>0</v>
      </c>
      <c r="H69" s="119">
        <f>IFERROR(VLOOKUP(C69,Junior_Heavy!$K$93:$M$134,3,FALSE),0)</f>
        <v>0</v>
      </c>
      <c r="I69" s="120">
        <f>IFERROR(VLOOKUP(C69,Junior_Heavy!$O$93:$Q$134,3,FALSE),0)</f>
        <v>0</v>
      </c>
      <c r="J69" s="158">
        <f>IFERROR(VLOOKUP(C69,Junior_Heavy!$S$93:$U$134,3,FALSE),0)</f>
        <v>0</v>
      </c>
      <c r="K69" s="158">
        <f>IFERROR(VLOOKUP(C69,Junior_Heavy!$W$93:$Y$134,3,FALSE),0)</f>
        <v>0</v>
      </c>
      <c r="L69" s="99"/>
      <c r="M69" s="99"/>
    </row>
    <row r="70" spans="1:13">
      <c r="A70" s="94" t="s">
        <v>1229</v>
      </c>
      <c r="B70" s="173">
        <f>Junior_Heavy!B20</f>
        <v>0</v>
      </c>
      <c r="C70" s="163">
        <f>Junior_Heavy!C20</f>
        <v>0</v>
      </c>
      <c r="D70" s="132">
        <f t="shared" ref="D70:D88" si="4">SUM(F70:K70)</f>
        <v>0</v>
      </c>
      <c r="E70" s="157">
        <f t="shared" ref="E70:E88" si="5">SUM(F70:K70)-MIN(F70:K70)</f>
        <v>0</v>
      </c>
      <c r="F70" s="119">
        <f>IFERROR(VLOOKUP(C70,Junior_Heavy!$C$93:$E$134,3,FALSE),0)</f>
        <v>0</v>
      </c>
      <c r="G70" s="119">
        <f>IFERROR(VLOOKUP(C70,Junior_Heavy!$G$93:$I$134,3,FALSE),0)</f>
        <v>0</v>
      </c>
      <c r="H70" s="119">
        <f>IFERROR(VLOOKUP(C70,Junior_Heavy!$K$93:$M$134,3,FALSE),0)</f>
        <v>0</v>
      </c>
      <c r="I70" s="120">
        <f>IFERROR(VLOOKUP(C70,Junior_Heavy!$O$93:$Q$134,3,FALSE),0)</f>
        <v>0</v>
      </c>
      <c r="J70" s="158">
        <f>IFERROR(VLOOKUP(C70,Junior_Heavy!$S$93:$U$134,3,FALSE),0)</f>
        <v>0</v>
      </c>
      <c r="K70" s="158">
        <f>IFERROR(VLOOKUP(C70,Junior_Heavy!$W$93:$Y$134,3,FALSE),0)</f>
        <v>0</v>
      </c>
      <c r="L70" s="99"/>
      <c r="M70" s="99"/>
    </row>
    <row r="71" spans="1:13">
      <c r="A71" s="94" t="s">
        <v>1230</v>
      </c>
      <c r="B71" s="173">
        <f>Junior_Heavy!B21</f>
        <v>0</v>
      </c>
      <c r="C71" s="163">
        <f>Junior_Heavy!C21</f>
        <v>0</v>
      </c>
      <c r="D71" s="132">
        <f t="shared" si="4"/>
        <v>0</v>
      </c>
      <c r="E71" s="157">
        <f t="shared" si="5"/>
        <v>0</v>
      </c>
      <c r="F71" s="119">
        <f>IFERROR(VLOOKUP(C71,Junior_Heavy!$C$93:$E$134,3,FALSE),0)</f>
        <v>0</v>
      </c>
      <c r="G71" s="119">
        <f>IFERROR(VLOOKUP(C71,Junior_Heavy!$G$93:$I$134,3,FALSE),0)</f>
        <v>0</v>
      </c>
      <c r="H71" s="119">
        <f>IFERROR(VLOOKUP(C71,Junior_Heavy!$K$93:$M$134,3,FALSE),0)</f>
        <v>0</v>
      </c>
      <c r="I71" s="120">
        <f>IFERROR(VLOOKUP(C71,Junior_Heavy!$O$93:$Q$134,3,FALSE),0)</f>
        <v>0</v>
      </c>
      <c r="J71" s="158">
        <f>IFERROR(VLOOKUP(C71,Junior_Heavy!$S$93:$U$134,3,FALSE),0)</f>
        <v>0</v>
      </c>
      <c r="K71" s="158">
        <f>IFERROR(VLOOKUP(C71,Junior_Heavy!$W$93:$Y$134,3,FALSE),0)</f>
        <v>0</v>
      </c>
      <c r="L71" s="99"/>
      <c r="M71" s="99"/>
    </row>
    <row r="72" spans="1:13">
      <c r="A72" s="94" t="s">
        <v>1231</v>
      </c>
      <c r="B72" s="173">
        <f>Junior_Heavy!B22</f>
        <v>0</v>
      </c>
      <c r="C72" s="163">
        <f>Junior_Heavy!C22</f>
        <v>0</v>
      </c>
      <c r="D72" s="132">
        <f t="shared" si="4"/>
        <v>0</v>
      </c>
      <c r="E72" s="157">
        <f t="shared" si="5"/>
        <v>0</v>
      </c>
      <c r="F72" s="119">
        <f>IFERROR(VLOOKUP(C72,Junior_Heavy!$C$93:$E$134,3,FALSE),0)</f>
        <v>0</v>
      </c>
      <c r="G72" s="119">
        <f>IFERROR(VLOOKUP(C72,Junior_Heavy!$G$93:$I$134,3,FALSE),0)</f>
        <v>0</v>
      </c>
      <c r="H72" s="119">
        <f>IFERROR(VLOOKUP(C72,Junior_Heavy!$K$93:$M$134,3,FALSE),0)</f>
        <v>0</v>
      </c>
      <c r="I72" s="120">
        <f>IFERROR(VLOOKUP(C72,Junior_Heavy!$O$93:$Q$134,3,FALSE),0)</f>
        <v>0</v>
      </c>
      <c r="J72" s="158">
        <f>IFERROR(VLOOKUP(C72,Junior_Heavy!$S$93:$U$134,3,FALSE),0)</f>
        <v>0</v>
      </c>
      <c r="K72" s="158">
        <f>IFERROR(VLOOKUP(C72,Junior_Heavy!$W$93:$Y$134,3,FALSE),0)</f>
        <v>0</v>
      </c>
      <c r="L72" s="99"/>
      <c r="M72" s="99"/>
    </row>
    <row r="73" spans="1:13">
      <c r="A73" s="94" t="s">
        <v>1232</v>
      </c>
      <c r="B73" s="173">
        <f>Junior_Heavy!B23</f>
        <v>0</v>
      </c>
      <c r="C73" s="163">
        <f>Junior_Heavy!C23</f>
        <v>0</v>
      </c>
      <c r="D73" s="132">
        <f t="shared" si="4"/>
        <v>0</v>
      </c>
      <c r="E73" s="157">
        <f t="shared" si="5"/>
        <v>0</v>
      </c>
      <c r="F73" s="119">
        <f>IFERROR(VLOOKUP(C73,Junior_Heavy!$C$93:$E$134,3,FALSE),0)</f>
        <v>0</v>
      </c>
      <c r="G73" s="119">
        <f>IFERROR(VLOOKUP(C73,Junior_Heavy!$G$93:$I$134,3,FALSE),0)</f>
        <v>0</v>
      </c>
      <c r="H73" s="119">
        <f>IFERROR(VLOOKUP(C73,Junior_Heavy!$K$93:$M$134,3,FALSE),0)</f>
        <v>0</v>
      </c>
      <c r="I73" s="120">
        <f>IFERROR(VLOOKUP(C73,Junior_Heavy!$O$93:$Q$134,3,FALSE),0)</f>
        <v>0</v>
      </c>
      <c r="J73" s="158">
        <f>IFERROR(VLOOKUP(C73,Junior_Heavy!$S$93:$U$134,3,FALSE),0)</f>
        <v>0</v>
      </c>
      <c r="K73" s="158">
        <f>IFERROR(VLOOKUP(C73,Junior_Heavy!$W$93:$Y$134,3,FALSE),0)</f>
        <v>0</v>
      </c>
      <c r="L73" s="99"/>
      <c r="M73" s="99"/>
    </row>
    <row r="74" spans="1:13">
      <c r="A74" s="94" t="s">
        <v>1233</v>
      </c>
      <c r="B74" s="173">
        <f>Junior_Heavy!B24</f>
        <v>0</v>
      </c>
      <c r="C74" s="163">
        <f>Junior_Heavy!C24</f>
        <v>0</v>
      </c>
      <c r="D74" s="132">
        <f t="shared" si="4"/>
        <v>0</v>
      </c>
      <c r="E74" s="157">
        <f t="shared" si="5"/>
        <v>0</v>
      </c>
      <c r="F74" s="119">
        <f>IFERROR(VLOOKUP(C74,Junior_Heavy!$C$93:$E$134,3,FALSE),0)</f>
        <v>0</v>
      </c>
      <c r="G74" s="119">
        <f>IFERROR(VLOOKUP(C74,Junior_Heavy!$G$93:$I$134,3,FALSE),0)</f>
        <v>0</v>
      </c>
      <c r="H74" s="119">
        <f>IFERROR(VLOOKUP(C74,Junior_Heavy!$K$93:$M$134,3,FALSE),0)</f>
        <v>0</v>
      </c>
      <c r="I74" s="120">
        <f>IFERROR(VLOOKUP(C74,Junior_Heavy!$O$93:$Q$134,3,FALSE),0)</f>
        <v>0</v>
      </c>
      <c r="J74" s="158">
        <f>IFERROR(VLOOKUP(C74,Junior_Heavy!$S$93:$U$134,3,FALSE),0)</f>
        <v>0</v>
      </c>
      <c r="K74" s="158">
        <f>IFERROR(VLOOKUP(C74,Junior_Heavy!$W$93:$Y$134,3,FALSE),0)</f>
        <v>0</v>
      </c>
      <c r="L74" s="99"/>
      <c r="M74" s="99"/>
    </row>
    <row r="75" spans="1:13">
      <c r="A75" s="94" t="s">
        <v>1234</v>
      </c>
      <c r="B75" s="173">
        <f>Junior_Heavy!B25</f>
        <v>0</v>
      </c>
      <c r="C75" s="163">
        <f>Junior_Heavy!C25</f>
        <v>0</v>
      </c>
      <c r="D75" s="132">
        <f t="shared" si="4"/>
        <v>0</v>
      </c>
      <c r="E75" s="157">
        <f t="shared" si="5"/>
        <v>0</v>
      </c>
      <c r="F75" s="119">
        <f>IFERROR(VLOOKUP(C75,Junior_Heavy!$C$93:$E$134,3,FALSE),0)</f>
        <v>0</v>
      </c>
      <c r="G75" s="119">
        <f>IFERROR(VLOOKUP(C75,Junior_Heavy!$G$93:$I$134,3,FALSE),0)</f>
        <v>0</v>
      </c>
      <c r="H75" s="119">
        <f>IFERROR(VLOOKUP(C75,Junior_Heavy!$K$93:$M$134,3,FALSE),0)</f>
        <v>0</v>
      </c>
      <c r="I75" s="120">
        <f>IFERROR(VLOOKUP(C75,Junior_Heavy!$O$93:$Q$134,3,FALSE),0)</f>
        <v>0</v>
      </c>
      <c r="J75" s="158">
        <f>IFERROR(VLOOKUP(C75,Junior_Heavy!$S$93:$U$134,3,FALSE),0)</f>
        <v>0</v>
      </c>
      <c r="K75" s="158">
        <f>IFERROR(VLOOKUP(C75,Junior_Heavy!$W$93:$Y$134,3,FALSE),0)</f>
        <v>0</v>
      </c>
      <c r="L75" s="99"/>
      <c r="M75" s="99"/>
    </row>
    <row r="76" spans="1:13">
      <c r="A76" s="94" t="s">
        <v>1235</v>
      </c>
      <c r="B76" s="173">
        <f>Junior_Heavy!B26</f>
        <v>0</v>
      </c>
      <c r="C76" s="163">
        <f>Junior_Heavy!C26</f>
        <v>0</v>
      </c>
      <c r="D76" s="132">
        <f t="shared" si="4"/>
        <v>0</v>
      </c>
      <c r="E76" s="157">
        <f t="shared" si="5"/>
        <v>0</v>
      </c>
      <c r="F76" s="119">
        <f>IFERROR(VLOOKUP(C76,Junior_Heavy!$C$93:$E$134,3,FALSE),0)</f>
        <v>0</v>
      </c>
      <c r="G76" s="119">
        <f>IFERROR(VLOOKUP(C76,Junior_Heavy!$G$93:$I$134,3,FALSE),0)</f>
        <v>0</v>
      </c>
      <c r="H76" s="119">
        <f>IFERROR(VLOOKUP(C76,Junior_Heavy!$K$93:$M$134,3,FALSE),0)</f>
        <v>0</v>
      </c>
      <c r="I76" s="120">
        <f>IFERROR(VLOOKUP(C76,Junior_Heavy!$O$93:$Q$134,3,FALSE),0)</f>
        <v>0</v>
      </c>
      <c r="J76" s="158">
        <f>IFERROR(VLOOKUP(C76,Junior_Heavy!$S$93:$U$134,3,FALSE),0)</f>
        <v>0</v>
      </c>
      <c r="K76" s="158">
        <f>IFERROR(VLOOKUP(C76,Junior_Heavy!$W$93:$Y$134,3,FALSE),0)</f>
        <v>0</v>
      </c>
      <c r="L76" s="99"/>
      <c r="M76" s="99"/>
    </row>
    <row r="77" spans="1:13">
      <c r="A77" s="94" t="s">
        <v>1236</v>
      </c>
      <c r="B77" s="173">
        <f>Junior_Heavy!B27</f>
        <v>0</v>
      </c>
      <c r="C77" s="163">
        <f>Junior_Heavy!C27</f>
        <v>0</v>
      </c>
      <c r="D77" s="132">
        <f t="shared" si="4"/>
        <v>0</v>
      </c>
      <c r="E77" s="157">
        <f t="shared" si="5"/>
        <v>0</v>
      </c>
      <c r="F77" s="119">
        <f>IFERROR(VLOOKUP(C77,Junior_Heavy!$C$93:$E$134,3,FALSE),0)</f>
        <v>0</v>
      </c>
      <c r="G77" s="119">
        <f>IFERROR(VLOOKUP(C77,Junior_Heavy!$G$93:$I$134,3,FALSE),0)</f>
        <v>0</v>
      </c>
      <c r="H77" s="119">
        <f>IFERROR(VLOOKUP(C77,Junior_Heavy!$K$93:$M$134,3,FALSE),0)</f>
        <v>0</v>
      </c>
      <c r="I77" s="120">
        <f>IFERROR(VLOOKUP(C77,Junior_Heavy!$O$93:$Q$134,3,FALSE),0)</f>
        <v>0</v>
      </c>
      <c r="J77" s="158">
        <f>IFERROR(VLOOKUP(C77,Junior_Heavy!$S$93:$U$134,3,FALSE),0)</f>
        <v>0</v>
      </c>
      <c r="K77" s="158">
        <f>IFERROR(VLOOKUP(C77,Junior_Heavy!$W$93:$Y$134,3,FALSE),0)</f>
        <v>0</v>
      </c>
      <c r="L77" s="99"/>
      <c r="M77" s="99"/>
    </row>
    <row r="78" spans="1:13">
      <c r="A78" s="94" t="s">
        <v>1237</v>
      </c>
      <c r="B78" s="173">
        <f>Junior_Heavy!B28</f>
        <v>0</v>
      </c>
      <c r="C78" s="163">
        <f>Junior_Heavy!C28</f>
        <v>0</v>
      </c>
      <c r="D78" s="132">
        <f t="shared" si="4"/>
        <v>0</v>
      </c>
      <c r="E78" s="157">
        <f t="shared" si="5"/>
        <v>0</v>
      </c>
      <c r="F78" s="119">
        <f>IFERROR(VLOOKUP(C78,Junior_Heavy!$C$93:$E$134,3,FALSE),0)</f>
        <v>0</v>
      </c>
      <c r="G78" s="119">
        <f>IFERROR(VLOOKUP(C78,Junior_Heavy!$G$93:$I$134,3,FALSE),0)</f>
        <v>0</v>
      </c>
      <c r="H78" s="119">
        <f>IFERROR(VLOOKUP(C78,Junior_Heavy!$K$93:$M$134,3,FALSE),0)</f>
        <v>0</v>
      </c>
      <c r="I78" s="120">
        <f>IFERROR(VLOOKUP(C78,Junior_Heavy!$O$93:$Q$134,3,FALSE),0)</f>
        <v>0</v>
      </c>
      <c r="J78" s="158">
        <f>IFERROR(VLOOKUP(C78,Junior_Heavy!$S$93:$U$134,3,FALSE),0)</f>
        <v>0</v>
      </c>
      <c r="K78" s="158">
        <f>IFERROR(VLOOKUP(C78,Junior_Heavy!$W$93:$Y$134,3,FALSE),0)</f>
        <v>0</v>
      </c>
      <c r="L78" s="99"/>
      <c r="M78" s="99"/>
    </row>
    <row r="79" spans="1:13">
      <c r="A79" s="94" t="s">
        <v>1238</v>
      </c>
      <c r="B79" s="173">
        <f>Junior_Heavy!B29</f>
        <v>0</v>
      </c>
      <c r="C79" s="163">
        <f>Junior_Heavy!C29</f>
        <v>0</v>
      </c>
      <c r="D79" s="132">
        <f t="shared" si="4"/>
        <v>0</v>
      </c>
      <c r="E79" s="157">
        <f t="shared" si="5"/>
        <v>0</v>
      </c>
      <c r="F79" s="119">
        <f>IFERROR(VLOOKUP(C79,Junior_Heavy!$C$93:$E$134,3,FALSE),0)</f>
        <v>0</v>
      </c>
      <c r="G79" s="119">
        <f>IFERROR(VLOOKUP(C79,Junior_Heavy!$G$93:$I$134,3,FALSE),0)</f>
        <v>0</v>
      </c>
      <c r="H79" s="119">
        <f>IFERROR(VLOOKUP(C79,Junior_Heavy!$K$93:$M$134,3,FALSE),0)</f>
        <v>0</v>
      </c>
      <c r="I79" s="120">
        <f>IFERROR(VLOOKUP(C79,Junior_Heavy!$O$93:$Q$134,3,FALSE),0)</f>
        <v>0</v>
      </c>
      <c r="J79" s="158">
        <f>IFERROR(VLOOKUP(C79,Junior_Heavy!$S$93:$U$134,3,FALSE),0)</f>
        <v>0</v>
      </c>
      <c r="K79" s="158">
        <f>IFERROR(VLOOKUP(C79,Junior_Heavy!$W$93:$Y$134,3,FALSE),0)</f>
        <v>0</v>
      </c>
      <c r="L79" s="99"/>
      <c r="M79" s="99"/>
    </row>
    <row r="80" spans="1:13">
      <c r="A80" s="94" t="s">
        <v>1239</v>
      </c>
      <c r="B80" s="173">
        <f>Junior_Heavy!B30</f>
        <v>0</v>
      </c>
      <c r="C80" s="163">
        <f>Junior_Heavy!C30</f>
        <v>0</v>
      </c>
      <c r="D80" s="132">
        <f t="shared" si="4"/>
        <v>0</v>
      </c>
      <c r="E80" s="157">
        <f t="shared" si="5"/>
        <v>0</v>
      </c>
      <c r="F80" s="119">
        <f>IFERROR(VLOOKUP(C80,Junior_Heavy!$C$93:$E$134,3,FALSE),0)</f>
        <v>0</v>
      </c>
      <c r="G80" s="119">
        <f>IFERROR(VLOOKUP(C80,Junior_Heavy!$G$93:$I$134,3,FALSE),0)</f>
        <v>0</v>
      </c>
      <c r="H80" s="119">
        <f>IFERROR(VLOOKUP(C80,Junior_Heavy!$K$93:$M$134,3,FALSE),0)</f>
        <v>0</v>
      </c>
      <c r="I80" s="120">
        <f>IFERROR(VLOOKUP(C80,Junior_Heavy!$O$93:$Q$134,3,FALSE),0)</f>
        <v>0</v>
      </c>
      <c r="J80" s="158">
        <f>IFERROR(VLOOKUP(C80,Junior_Heavy!$S$93:$U$134,3,FALSE),0)</f>
        <v>0</v>
      </c>
      <c r="K80" s="158">
        <f>IFERROR(VLOOKUP(C80,Junior_Heavy!$W$93:$Y$134,3,FALSE),0)</f>
        <v>0</v>
      </c>
      <c r="L80" s="99"/>
      <c r="M80" s="99"/>
    </row>
    <row r="81" spans="1:13">
      <c r="A81" s="94" t="s">
        <v>1240</v>
      </c>
      <c r="B81" s="131">
        <f>Junior_Performance!B22</f>
        <v>0</v>
      </c>
      <c r="C81" s="94">
        <f>Junior_Performance!C22</f>
        <v>0</v>
      </c>
      <c r="D81" s="132">
        <f t="shared" si="4"/>
        <v>0</v>
      </c>
      <c r="E81" s="157">
        <f t="shared" si="5"/>
        <v>0</v>
      </c>
      <c r="F81" s="119">
        <f>IFERROR(VLOOKUP(C81,Junior_Performance!$C$93:$E$134,3,FALSE),0)</f>
        <v>0</v>
      </c>
      <c r="G81" s="119">
        <f>IFERROR(VLOOKUP(C81,Junior_Performance!$G$93:$I$134,3,FALSE),0)</f>
        <v>0</v>
      </c>
      <c r="H81" s="119">
        <f>IFERROR(VLOOKUP(C81,Junior_Performance!$K$93:$M$134,3,FALSE),0)</f>
        <v>0</v>
      </c>
      <c r="I81" s="120">
        <f>IFERROR(VLOOKUP(C81,Junior_Performance!$O$93:$Q$134,3,FALSE),0)</f>
        <v>0</v>
      </c>
      <c r="J81" s="158">
        <f>IFERROR(VLOOKUP(C81,Junior_Performance!$S$93:$U$134,3,FALSE),0)</f>
        <v>0</v>
      </c>
      <c r="K81" s="158">
        <f>IFERROR(VLOOKUP(C81,Junior_Performance!$W$93:$Y$134,3,FALSE),0)</f>
        <v>0</v>
      </c>
      <c r="L81" s="99"/>
      <c r="M81" s="99"/>
    </row>
    <row r="82" spans="1:13">
      <c r="A82" s="94" t="s">
        <v>1241</v>
      </c>
      <c r="B82" s="131">
        <f>Junior_Performance!B23</f>
        <v>0</v>
      </c>
      <c r="C82" s="94">
        <f>Junior_Performance!C23</f>
        <v>0</v>
      </c>
      <c r="D82" s="132">
        <f t="shared" si="4"/>
        <v>0</v>
      </c>
      <c r="E82" s="157">
        <f t="shared" si="5"/>
        <v>0</v>
      </c>
      <c r="F82" s="119">
        <f>IFERROR(VLOOKUP(C82,Junior_Performance!$C$93:$E$134,3,FALSE),0)</f>
        <v>0</v>
      </c>
      <c r="G82" s="119">
        <f>IFERROR(VLOOKUP(C82,Junior_Performance!$G$93:$I$134,3,FALSE),0)</f>
        <v>0</v>
      </c>
      <c r="H82" s="119">
        <f>IFERROR(VLOOKUP(C82,Junior_Performance!$K$93:$M$134,3,FALSE),0)</f>
        <v>0</v>
      </c>
      <c r="I82" s="120">
        <f>IFERROR(VLOOKUP(C82,Junior_Performance!$O$93:$Q$134,3,FALSE),0)</f>
        <v>0</v>
      </c>
      <c r="J82" s="158">
        <f>IFERROR(VLOOKUP(C82,Junior_Performance!$S$93:$U$134,3,FALSE),0)</f>
        <v>0</v>
      </c>
      <c r="K82" s="158">
        <f>IFERROR(VLOOKUP(C82,Junior_Performance!$W$93:$Y$134,3,FALSE),0)</f>
        <v>0</v>
      </c>
      <c r="L82" s="99"/>
      <c r="M82" s="99"/>
    </row>
    <row r="83" spans="1:13">
      <c r="A83" s="94" t="s">
        <v>1242</v>
      </c>
      <c r="B83" s="131">
        <f>Junior_Performance!B24</f>
        <v>0</v>
      </c>
      <c r="C83" s="94">
        <f>Junior_Performance!C24</f>
        <v>0</v>
      </c>
      <c r="D83" s="132">
        <f t="shared" si="4"/>
        <v>0</v>
      </c>
      <c r="E83" s="157">
        <f t="shared" si="5"/>
        <v>0</v>
      </c>
      <c r="F83" s="119">
        <f>IFERROR(VLOOKUP(C83,Junior_Performance!$C$93:$E$134,3,FALSE),0)</f>
        <v>0</v>
      </c>
      <c r="G83" s="119">
        <f>IFERROR(VLOOKUP(C83,Junior_Performance!$G$93:$I$134,3,FALSE),0)</f>
        <v>0</v>
      </c>
      <c r="H83" s="119">
        <f>IFERROR(VLOOKUP(C83,Junior_Performance!$K$93:$M$134,3,FALSE),0)</f>
        <v>0</v>
      </c>
      <c r="I83" s="120">
        <f>IFERROR(VLOOKUP(C83,Junior_Performance!$O$93:$Q$134,3,FALSE),0)</f>
        <v>0</v>
      </c>
      <c r="J83" s="158">
        <f>IFERROR(VLOOKUP(C83,Junior_Performance!$S$93:$U$134,3,FALSE),0)</f>
        <v>0</v>
      </c>
      <c r="K83" s="158">
        <f>IFERROR(VLOOKUP(C83,Junior_Performance!$W$93:$Y$134,3,FALSE),0)</f>
        <v>0</v>
      </c>
      <c r="L83" s="99"/>
      <c r="M83" s="99"/>
    </row>
    <row r="84" spans="1:13">
      <c r="A84" s="94" t="s">
        <v>1243</v>
      </c>
      <c r="B84" s="131">
        <f>Junior_Performance!B25</f>
        <v>0</v>
      </c>
      <c r="C84" s="94">
        <f>Junior_Performance!C25</f>
        <v>0</v>
      </c>
      <c r="D84" s="132">
        <f t="shared" si="4"/>
        <v>0</v>
      </c>
      <c r="E84" s="157">
        <f t="shared" si="5"/>
        <v>0</v>
      </c>
      <c r="F84" s="119">
        <f>IFERROR(VLOOKUP(C84,Junior_Performance!$C$93:$E$134,3,FALSE),0)</f>
        <v>0</v>
      </c>
      <c r="G84" s="119">
        <f>IFERROR(VLOOKUP(C84,Junior_Performance!$G$93:$I$134,3,FALSE),0)</f>
        <v>0</v>
      </c>
      <c r="H84" s="119">
        <f>IFERROR(VLOOKUP(C84,Junior_Performance!$K$93:$M$134,3,FALSE),0)</f>
        <v>0</v>
      </c>
      <c r="I84" s="120">
        <f>IFERROR(VLOOKUP(C84,Junior_Performance!$O$93:$Q$134,3,FALSE),0)</f>
        <v>0</v>
      </c>
      <c r="J84" s="158">
        <f>IFERROR(VLOOKUP(C84,Junior_Performance!$S$93:$U$134,3,FALSE),0)</f>
        <v>0</v>
      </c>
      <c r="K84" s="158">
        <f>IFERROR(VLOOKUP(C84,Junior_Performance!$W$93:$Y$134,3,FALSE),0)</f>
        <v>0</v>
      </c>
      <c r="L84" s="99"/>
      <c r="M84" s="99"/>
    </row>
    <row r="85" spans="1:13">
      <c r="A85" s="94" t="s">
        <v>1244</v>
      </c>
      <c r="B85" s="131">
        <f>Junior_Performance!B26</f>
        <v>0</v>
      </c>
      <c r="C85" s="94">
        <f>Junior_Performance!C26</f>
        <v>0</v>
      </c>
      <c r="D85" s="132">
        <f t="shared" si="4"/>
        <v>0</v>
      </c>
      <c r="E85" s="157">
        <f t="shared" si="5"/>
        <v>0</v>
      </c>
      <c r="F85" s="119">
        <f>IFERROR(VLOOKUP(C85,Junior_Performance!$C$93:$E$134,3,FALSE),0)</f>
        <v>0</v>
      </c>
      <c r="G85" s="119">
        <f>IFERROR(VLOOKUP(C85,Junior_Performance!$G$93:$I$134,3,FALSE),0)</f>
        <v>0</v>
      </c>
      <c r="H85" s="119">
        <f>IFERROR(VLOOKUP(C85,Junior_Performance!$K$93:$M$134,3,FALSE),0)</f>
        <v>0</v>
      </c>
      <c r="I85" s="120">
        <f>IFERROR(VLOOKUP(C85,Junior_Performance!$O$93:$Q$134,3,FALSE),0)</f>
        <v>0</v>
      </c>
      <c r="J85" s="158">
        <f>IFERROR(VLOOKUP(C85,Junior_Performance!$S$93:$U$134,3,FALSE),0)</f>
        <v>0</v>
      </c>
      <c r="K85" s="158">
        <f>IFERROR(VLOOKUP(C85,Junior_Performance!$W$93:$Y$134,3,FALSE),0)</f>
        <v>0</v>
      </c>
      <c r="L85" s="99"/>
      <c r="M85" s="99"/>
    </row>
    <row r="86" spans="1:13">
      <c r="A86" s="94" t="s">
        <v>1245</v>
      </c>
      <c r="B86" s="131">
        <f>Junior_Performance!B27</f>
        <v>0</v>
      </c>
      <c r="C86" s="94">
        <f>Junior_Performance!C27</f>
        <v>0</v>
      </c>
      <c r="D86" s="132">
        <f t="shared" si="4"/>
        <v>0</v>
      </c>
      <c r="E86" s="157">
        <f t="shared" si="5"/>
        <v>0</v>
      </c>
      <c r="F86" s="119">
        <f>IFERROR(VLOOKUP(C86,Junior_Performance!$C$93:$E$134,3,FALSE),0)</f>
        <v>0</v>
      </c>
      <c r="G86" s="119">
        <f>IFERROR(VLOOKUP(C86,Junior_Performance!$G$93:$I$134,3,FALSE),0)</f>
        <v>0</v>
      </c>
      <c r="H86" s="119">
        <f>IFERROR(VLOOKUP(C86,Junior_Performance!$K$93:$M$134,3,FALSE),0)</f>
        <v>0</v>
      </c>
      <c r="I86" s="120">
        <f>IFERROR(VLOOKUP(C86,Junior_Performance!$O$93:$Q$134,3,FALSE),0)</f>
        <v>0</v>
      </c>
      <c r="J86" s="158">
        <f>IFERROR(VLOOKUP(C86,Junior_Performance!$S$93:$U$134,3,FALSE),0)</f>
        <v>0</v>
      </c>
      <c r="K86" s="158">
        <f>IFERROR(VLOOKUP(C86,Junior_Performance!$W$93:$Y$134,3,FALSE),0)</f>
        <v>0</v>
      </c>
      <c r="L86" s="99"/>
      <c r="M86" s="99"/>
    </row>
    <row r="87" spans="1:13">
      <c r="A87" s="94" t="s">
        <v>1246</v>
      </c>
      <c r="B87" s="131">
        <f>Junior_Performance!B28</f>
        <v>0</v>
      </c>
      <c r="C87" s="94">
        <f>Junior_Performance!C28</f>
        <v>0</v>
      </c>
      <c r="D87" s="132">
        <f t="shared" si="4"/>
        <v>0</v>
      </c>
      <c r="E87" s="157">
        <f t="shared" si="5"/>
        <v>0</v>
      </c>
      <c r="F87" s="119">
        <f>IFERROR(VLOOKUP(C87,Junior_Performance!$C$93:$E$134,3,FALSE),0)</f>
        <v>0</v>
      </c>
      <c r="G87" s="119">
        <f>IFERROR(VLOOKUP(C87,Junior_Performance!$G$93:$I$134,3,FALSE),0)</f>
        <v>0</v>
      </c>
      <c r="H87" s="119">
        <f>IFERROR(VLOOKUP(C87,Junior_Performance!$K$93:$M$134,3,FALSE),0)</f>
        <v>0</v>
      </c>
      <c r="I87" s="120">
        <f>IFERROR(VLOOKUP(C87,Junior_Performance!$O$93:$Q$134,3,FALSE),0)</f>
        <v>0</v>
      </c>
      <c r="J87" s="158">
        <f>IFERROR(VLOOKUP(C87,Junior_Performance!$S$93:$U$134,3,FALSE),0)</f>
        <v>0</v>
      </c>
      <c r="K87" s="158">
        <f>IFERROR(VLOOKUP(C87,Junior_Performance!$W$93:$Y$134,3,FALSE),0)</f>
        <v>0</v>
      </c>
      <c r="L87" s="99"/>
      <c r="M87" s="99"/>
    </row>
    <row r="88" spans="1:13">
      <c r="A88" s="94" t="s">
        <v>1247</v>
      </c>
      <c r="B88" s="131">
        <f>Junior_Performance!B29</f>
        <v>0</v>
      </c>
      <c r="C88" s="94">
        <f>Junior_Performance!C29</f>
        <v>0</v>
      </c>
      <c r="D88" s="132">
        <f t="shared" si="4"/>
        <v>0</v>
      </c>
      <c r="E88" s="157">
        <f t="shared" si="5"/>
        <v>0</v>
      </c>
      <c r="F88" s="119">
        <f>IFERROR(VLOOKUP(C88,Junior_Performance!$C$93:$E$134,3,FALSE),0)</f>
        <v>0</v>
      </c>
      <c r="G88" s="119">
        <f>IFERROR(VLOOKUP(C88,Junior_Performance!$G$93:$I$134,3,FALSE),0)</f>
        <v>0</v>
      </c>
      <c r="H88" s="119">
        <f>IFERROR(VLOOKUP(C88,Junior_Performance!$K$93:$M$134,3,FALSE),0)</f>
        <v>0</v>
      </c>
      <c r="I88" s="120">
        <f>IFERROR(VLOOKUP(C88,Junior_Performance!$O$93:$Q$134,3,FALSE),0)</f>
        <v>0</v>
      </c>
      <c r="J88" s="158">
        <f>IFERROR(VLOOKUP(C88,Junior_Performance!$S$93:$U$134,3,FALSE),0)</f>
        <v>0</v>
      </c>
      <c r="K88" s="158">
        <f>IFERROR(VLOOKUP(C88,Junior_Performance!$W$93:$Y$134,3,FALSE),0)</f>
        <v>0</v>
      </c>
      <c r="L88" s="99"/>
      <c r="M88" s="99"/>
    </row>
  </sheetData>
  <autoFilter ref="A5:K88">
    <sortState ref="A6:K88">
      <sortCondition descending="1" ref="E5:E88"/>
    </sortState>
  </autoFilter>
  <mergeCells count="2">
    <mergeCell ref="F2:G2"/>
    <mergeCell ref="B2:D2"/>
  </mergeCells>
  <phoneticPr fontId="0" type="noConversion"/>
  <pageMargins left="0.17" right="0.17" top="0.56999999999999995" bottom="0.59" header="0.51181102362204722" footer="0.51181102362204722"/>
  <pageSetup paperSize="9" scale="59" orientation="landscape"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15</vt:i4>
      </vt:variant>
    </vt:vector>
  </HeadingPairs>
  <TitlesOfParts>
    <vt:vector size="38" baseType="lpstr">
      <vt:lpstr>Instructions</vt:lpstr>
      <vt:lpstr>POINTS SCORE</vt:lpstr>
      <vt:lpstr>Novice</vt:lpstr>
      <vt:lpstr>Rookies</vt:lpstr>
      <vt:lpstr>Novice &amp; Rookie CLUB CHAMP</vt:lpstr>
      <vt:lpstr>Junior_Light</vt:lpstr>
      <vt:lpstr>Junior_Heavy</vt:lpstr>
      <vt:lpstr>Junior_Performance</vt:lpstr>
      <vt:lpstr>JNR CLUB CHAMP</vt:lpstr>
      <vt:lpstr>4SSL</vt:lpstr>
      <vt:lpstr>4SSH</vt:lpstr>
      <vt:lpstr>4SSSH</vt:lpstr>
      <vt:lpstr>Senior_Performance_Light</vt:lpstr>
      <vt:lpstr>Senior Performance Heavy</vt:lpstr>
      <vt:lpstr>Senior Performance Masters</vt:lpstr>
      <vt:lpstr>TAG_RESTRICTED_LIGHT</vt:lpstr>
      <vt:lpstr>TAG_RESTRICTED_HEAVY</vt:lpstr>
      <vt:lpstr>TAG_LIGHT</vt:lpstr>
      <vt:lpstr>TAG_HEAVY</vt:lpstr>
      <vt:lpstr>SNR CLUB CHAMP</vt:lpstr>
      <vt:lpstr>Spare</vt:lpstr>
      <vt:lpstr>Qualification sheet</vt:lpstr>
      <vt:lpstr>Club Member Export</vt:lpstr>
      <vt:lpstr>'4SSH'!Print_Area</vt:lpstr>
      <vt:lpstr>'4SSL'!Print_Area</vt:lpstr>
      <vt:lpstr>'4SSSH'!Print_Area</vt:lpstr>
      <vt:lpstr>'JNR CLUB CHAMP'!Print_Area</vt:lpstr>
      <vt:lpstr>Junior_Heavy!Print_Area</vt:lpstr>
      <vt:lpstr>Junior_Light!Print_Area</vt:lpstr>
      <vt:lpstr>Novice!Print_Area</vt:lpstr>
      <vt:lpstr>'POINTS SCORE'!Print_Area</vt:lpstr>
      <vt:lpstr>Rookies!Print_Area</vt:lpstr>
      <vt:lpstr>'Senior Performance Heavy'!Print_Area</vt:lpstr>
      <vt:lpstr>Senior_Performance_Light!Print_Area</vt:lpstr>
      <vt:lpstr>'SNR CLUB CHAMP'!Print_Area</vt:lpstr>
      <vt:lpstr>TAG_HEAVY!Print_Area</vt:lpstr>
      <vt:lpstr>TAG_RESTRICTED_HEAVY!Print_Area</vt:lpstr>
      <vt:lpstr>TAG_RESTRICTED_LIGHT!Print_Area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CMW4CMW</dc:creator>
  <cp:lastModifiedBy>owner</cp:lastModifiedBy>
  <cp:lastPrinted>2020-05-27T00:13:40Z</cp:lastPrinted>
  <dcterms:created xsi:type="dcterms:W3CDTF">2002-03-17T06:49:57Z</dcterms:created>
  <dcterms:modified xsi:type="dcterms:W3CDTF">2021-11-15T21:38:54Z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BP2100385</vt:lpwstr>
  </property>
  <property fmtid="{D5CDD505-2E9C-101B-9397-08002B2CF9AE}" pid="3" name="Objective-Title">
    <vt:lpwstr>2019 points</vt:lpwstr>
  </property>
  <property fmtid="{D5CDD505-2E9C-101B-9397-08002B2CF9AE}" pid="4" name="Objective-Comment">
    <vt:lpwstr/>
  </property>
  <property fmtid="{D5CDD505-2E9C-101B-9397-08002B2CF9AE}" pid="5" name="Objective-CreationStamp">
    <vt:filetime>2019-03-20T01:15:22Z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2019-05-21T05:15:35Z</vt:filetime>
  </property>
  <property fmtid="{D5CDD505-2E9C-101B-9397-08002B2CF9AE}" pid="9" name="Objective-ModificationStamp">
    <vt:filetime>2019-05-21T05:15:35Z</vt:filetime>
  </property>
  <property fmtid="{D5CDD505-2E9C-101B-9397-08002B2CF9AE}" pid="10" name="Objective-Owner">
    <vt:lpwstr>O'Brien, Michael SGT 1</vt:lpwstr>
  </property>
  <property fmtid="{D5CDD505-2E9C-101B-9397-08002B2CF9AE}" pid="11" name="Objective-Path">
    <vt:lpwstr>O'Brien, Michael SGT 1:Special Folder - O'Brien, Michael SGT 1:Handy - O'Brien, Michael SGT 1:Templates - O'Brien, Michael SGT 1:my documents:CDKC:2019:</vt:lpwstr>
  </property>
  <property fmtid="{D5CDD505-2E9C-101B-9397-08002B2CF9AE}" pid="12" name="Objective-Parent">
    <vt:lpwstr>2019</vt:lpwstr>
  </property>
  <property fmtid="{D5CDD505-2E9C-101B-9397-08002B2CF9AE}" pid="13" name="Objective-State">
    <vt:lpwstr>Published</vt:lpwstr>
  </property>
  <property fmtid="{D5CDD505-2E9C-101B-9397-08002B2CF9AE}" pid="14" name="Objective-Version">
    <vt:lpwstr>8.0</vt:lpwstr>
  </property>
  <property fmtid="{D5CDD505-2E9C-101B-9397-08002B2CF9AE}" pid="15" name="Objective-VersionNumber">
    <vt:i4>8</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Unclassified]</vt:lpwstr>
  </property>
  <property fmtid="{D5CDD505-2E9C-101B-9397-08002B2CF9AE}" pid="19" name="Objective-Caveats">
    <vt:lpwstr/>
  </property>
  <property fmtid="{D5CDD505-2E9C-101B-9397-08002B2CF9AE}" pid="20" name="Objective-Document Type [system]">
    <vt:lpwstr/>
  </property>
</Properties>
</file>