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autoCompressPictures="0"/>
  <mc:AlternateContent xmlns:mc="http://schemas.openxmlformats.org/markup-compatibility/2006">
    <mc:Choice Requires="x15">
      <x15ac:absPath xmlns:x15ac="http://schemas.microsoft.com/office/spreadsheetml/2010/11/ac" url="https://remaxproducts-my.sharepoint.com/personal/p_hunter_remaxdoors_com/Documents/Desktop_Carona/Desktop/Pauls Files/CDKC Championship Points/2025/"/>
    </mc:Choice>
  </mc:AlternateContent>
  <xr:revisionPtr revIDLastSave="11" documentId="8_{6536D685-C50E-452F-8943-348590B1FDE8}" xr6:coauthVersionLast="47" xr6:coauthVersionMax="47" xr10:uidLastSave="{6DFB4C9B-B0BE-4DF3-92DE-EE7F9CC5D562}"/>
  <workbookProtection workbookAlgorithmName="SHA-512" workbookHashValue="MyZYlTXeI251piBpNNbfdOCQ2iZWA0DhFLcLiA+bLho2qJk6Z1u5USa+YtpH/PEc8uYF0UutxIIZfM/4xkHk1w==" workbookSaltValue="piPKCPvP6fwsY37UPOnQXQ==" workbookSpinCount="100000" lockStructure="1"/>
  <bookViews>
    <workbookView xWindow="-28920" yWindow="-120" windowWidth="29040" windowHeight="15840" tabRatio="959" firstSheet="1" activeTab="1" xr2:uid="{00000000-000D-0000-FFFF-FFFF00000000}"/>
  </bookViews>
  <sheets>
    <sheet name="Instructions" sheetId="44" state="hidden" r:id="rId1"/>
    <sheet name="POINTS SCORE" sheetId="22" r:id="rId2"/>
    <sheet name="Novice" sheetId="3" r:id="rId3"/>
    <sheet name="Rookies" sheetId="42" r:id="rId4"/>
    <sheet name="Novice &amp; Rookie CLUB CHAMP" sheetId="31" r:id="rId5"/>
    <sheet name="Junior_Light" sheetId="5" r:id="rId6"/>
    <sheet name="Junior_Heavy" sheetId="9" r:id="rId7"/>
    <sheet name="Junior_Performance" sheetId="33" state="hidden" r:id="rId8"/>
    <sheet name="JNR CLUB CHAMP" sheetId="23" r:id="rId9"/>
    <sheet name="4SSM" sheetId="6" r:id="rId10"/>
    <sheet name="4SSH" sheetId="30" state="hidden" r:id="rId11"/>
    <sheet name="4SSSH" sheetId="41" state="hidden" r:id="rId12"/>
    <sheet name="Senior_Performance_Light" sheetId="7" r:id="rId13"/>
    <sheet name="Senior_Performance_Heavy" sheetId="51" state="hidden" r:id="rId14"/>
    <sheet name="Senior Performance Masters" sheetId="34" state="hidden" r:id="rId15"/>
    <sheet name="TAG_RESTRICTED_LIGHT" sheetId="28" r:id="rId16"/>
    <sheet name="TAG_RESTRICTED_HEAVY" sheetId="40" r:id="rId17"/>
    <sheet name="TAG_LIGHT" sheetId="35" r:id="rId18"/>
    <sheet name="TAG_HEAVY" sheetId="29" state="hidden" r:id="rId19"/>
    <sheet name="SNR CLUB CHAMP" sheetId="24" r:id="rId20"/>
    <sheet name="Spare" sheetId="37" state="hidden" r:id="rId21"/>
    <sheet name="Qualification sheet" sheetId="38" state="hidden" r:id="rId22"/>
    <sheet name="Member list R1" sheetId="43" state="hidden" r:id="rId23"/>
    <sheet name="Member list R2" sheetId="45" state="hidden" r:id="rId24"/>
    <sheet name="Member list R3" sheetId="46" state="hidden" r:id="rId25"/>
    <sheet name="Member list R4" sheetId="47" state="hidden" r:id="rId26"/>
    <sheet name="Member list R5" sheetId="48" state="hidden" r:id="rId27"/>
    <sheet name="Member list R6" sheetId="49" state="hidden" r:id="rId28"/>
    <sheet name="Member list R7" sheetId="50" state="hidden" r:id="rId29"/>
  </sheets>
  <definedNames>
    <definedName name="_xlnm._FilterDatabase" localSheetId="10" hidden="1">'4SSH'!$A$5:$J$84</definedName>
    <definedName name="_xlnm._FilterDatabase" localSheetId="9" hidden="1">'4SSM'!$A$5:$J$84</definedName>
    <definedName name="_xlnm._FilterDatabase" localSheetId="11" hidden="1">'4SSSH'!$A$5:$J$84</definedName>
    <definedName name="_xlnm._FilterDatabase" localSheetId="8" hidden="1">'JNR CLUB CHAMP'!$A$5:$J$5</definedName>
    <definedName name="_xlnm._FilterDatabase" localSheetId="6" hidden="1">Junior_Heavy!$A$5:$J$84</definedName>
    <definedName name="_xlnm._FilterDatabase" localSheetId="5" hidden="1">Junior_Light!$A$5:$J$84</definedName>
    <definedName name="_xlnm._FilterDatabase" localSheetId="7" hidden="1">Junior_Performance!$A$5:$J$84</definedName>
    <definedName name="_xlnm._FilterDatabase" localSheetId="22" hidden="1">'Member list R1'!$A$1:$E$97</definedName>
    <definedName name="_xlnm._FilterDatabase" localSheetId="23" hidden="1">'Member list R2'!$A$1:$D$106</definedName>
    <definedName name="_xlnm._FilterDatabase" localSheetId="24" hidden="1">'Member list R3'!$A$1:$D$413</definedName>
    <definedName name="_xlnm._FilterDatabase" localSheetId="25" hidden="1">'Member list R4'!$A$1:$D$401</definedName>
    <definedName name="_xlnm._FilterDatabase" localSheetId="26" hidden="1">'Member list R5'!$A$1:$D$420</definedName>
    <definedName name="_xlnm._FilterDatabase" localSheetId="27" hidden="1">'Member list R6'!$A$1:$D$412</definedName>
    <definedName name="_xlnm._FilterDatabase" localSheetId="2" hidden="1">Novice!$A$5:$J$84</definedName>
    <definedName name="_xlnm._FilterDatabase" localSheetId="4" hidden="1">'Novice &amp; Rookie CLUB CHAMP'!$A$5:$J$84</definedName>
    <definedName name="_xlnm._FilterDatabase" localSheetId="3" hidden="1">Rookies!$A$5:$J$84</definedName>
    <definedName name="_xlnm._FilterDatabase" localSheetId="14" hidden="1">'Senior Performance Masters'!$A$5:$O$35</definedName>
    <definedName name="_xlnm._FilterDatabase" localSheetId="13" hidden="1">Senior_Performance_Heavy!$A$5:$J$84</definedName>
    <definedName name="_xlnm._FilterDatabase" localSheetId="12" hidden="1">Senior_Performance_Light!$A$5:$J$84</definedName>
    <definedName name="_xlnm._FilterDatabase" localSheetId="19" hidden="1">'SNR CLUB CHAMP'!$A$5:$J$5</definedName>
    <definedName name="_xlnm._FilterDatabase" localSheetId="18" hidden="1">TAG_HEAVY!$A$5:$J$84</definedName>
    <definedName name="_xlnm._FilterDatabase" localSheetId="17" hidden="1">TAG_LIGHT!$A$5:$J$84</definedName>
    <definedName name="_xlnm._FilterDatabase" localSheetId="16" hidden="1">TAG_RESTRICTED_HEAVY!$A$5:$J$84</definedName>
    <definedName name="_xlnm._FilterDatabase" localSheetId="15" hidden="1">TAG_RESTRICTED_LIGHT!$A$5:$J$84</definedName>
    <definedName name="CDKCMEMB">#REF!</definedName>
    <definedName name="Current_member_listing">#REF!</definedName>
    <definedName name="_xlnm.Print_Area" localSheetId="10">'4SSH'!$A$1:$M$27</definedName>
    <definedName name="_xlnm.Print_Area" localSheetId="9">'4SSM'!$A$1:$N$33</definedName>
    <definedName name="_xlnm.Print_Area" localSheetId="11">'4SSSH'!$A$1:$M$27</definedName>
    <definedName name="_xlnm.Print_Area" localSheetId="8">'JNR CLUB CHAMP'!$A$1:$M$46</definedName>
    <definedName name="_xlnm.Print_Area" localSheetId="6">Junior_Heavy!$A$1:$N$17</definedName>
    <definedName name="_xlnm.Print_Area" localSheetId="5">Junior_Light!$A$1:$M$22</definedName>
    <definedName name="_xlnm.Print_Area" localSheetId="2">Novice!$A$1:$Y$5</definedName>
    <definedName name="_xlnm.Print_Area" localSheetId="1">'POINTS SCORE'!$B$7:$AK$42</definedName>
    <definedName name="_xlnm.Print_Area" localSheetId="3">Rookies!$A$1:$X$5</definedName>
    <definedName name="_xlnm.Print_Area" localSheetId="13">Senior_Performance_Heavy!$A$1:$N$5</definedName>
    <definedName name="_xlnm.Print_Area" localSheetId="12">Senior_Performance_Light!$A$1:$N$5</definedName>
    <definedName name="_xlnm.Print_Area" localSheetId="19">'SNR CLUB CHAMP'!$A$1:$M$210</definedName>
    <definedName name="_xlnm.Print_Area" localSheetId="18">TAG_HEAVY!$A$1:$M$31</definedName>
    <definedName name="_xlnm.Print_Area" localSheetId="16">TAG_RESTRICTED_HEAVY!$A$1:$N$16</definedName>
    <definedName name="_xlnm.Print_Area" localSheetId="15">TAG_RESTRICTED_LIGHT!$A$1:$N$16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4" l="1"/>
  <c r="C13" i="24"/>
  <c r="L100" i="40"/>
  <c r="K100" i="40"/>
  <c r="L99" i="40"/>
  <c r="K99" i="40"/>
  <c r="L97" i="40"/>
  <c r="K97" i="40"/>
  <c r="L96" i="40"/>
  <c r="K96" i="40"/>
  <c r="L95" i="40"/>
  <c r="K95" i="40"/>
  <c r="L127" i="40"/>
  <c r="K127" i="40"/>
  <c r="L101" i="28"/>
  <c r="K101" i="28"/>
  <c r="L99" i="28"/>
  <c r="K99" i="28"/>
  <c r="L94" i="28"/>
  <c r="K94" i="28"/>
  <c r="L124" i="28"/>
  <c r="K124" i="28"/>
  <c r="L97" i="7"/>
  <c r="K97" i="7"/>
  <c r="L96" i="7"/>
  <c r="K96" i="7"/>
  <c r="L95" i="7"/>
  <c r="K95" i="7"/>
  <c r="L93" i="7"/>
  <c r="K93" i="7"/>
  <c r="L98" i="42"/>
  <c r="K98" i="42"/>
  <c r="L94" i="42"/>
  <c r="K94" i="42"/>
  <c r="L96" i="42"/>
  <c r="K96" i="42"/>
  <c r="L104" i="42"/>
  <c r="K104" i="42"/>
  <c r="D7" i="24"/>
  <c r="D29" i="24"/>
  <c r="D15" i="24"/>
  <c r="D30" i="24"/>
  <c r="D6" i="24"/>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6" i="6"/>
  <c r="D18" i="23"/>
  <c r="D212" i="45"/>
  <c r="C7" i="24"/>
  <c r="C15" i="24"/>
  <c r="C30" i="24"/>
  <c r="C6" i="24"/>
  <c r="C29" i="24"/>
  <c r="H98" i="28"/>
  <c r="G98" i="28"/>
  <c r="C18" i="23"/>
  <c r="H98" i="9"/>
  <c r="G98" i="9"/>
  <c r="H99" i="5"/>
  <c r="G99" i="5"/>
  <c r="H97" i="5"/>
  <c r="G97" i="5"/>
  <c r="H93" i="5"/>
  <c r="G93" i="5"/>
  <c r="H107" i="42" l="1"/>
  <c r="G107" i="42"/>
  <c r="H98" i="42"/>
  <c r="G98" i="42"/>
  <c r="H97" i="42"/>
  <c r="G97" i="42"/>
  <c r="H100" i="3"/>
  <c r="G100" i="3"/>
  <c r="D34" i="45"/>
  <c r="D300" i="45"/>
  <c r="D79" i="45"/>
  <c r="D318" i="45"/>
  <c r="D72" i="45"/>
  <c r="D43" i="45"/>
  <c r="D142" i="45"/>
  <c r="D103" i="45"/>
  <c r="D91" i="45"/>
  <c r="D328" i="45"/>
  <c r="D386" i="45"/>
  <c r="D243" i="45"/>
  <c r="D76" i="45"/>
  <c r="D44" i="45"/>
  <c r="D303" i="45"/>
  <c r="D121" i="45"/>
  <c r="D379" i="45"/>
  <c r="D330" i="45"/>
  <c r="D119" i="45"/>
  <c r="D375" i="45"/>
  <c r="D253" i="45"/>
  <c r="D233" i="45"/>
  <c r="D154" i="45"/>
  <c r="D271" i="45"/>
  <c r="D10" i="45"/>
  <c r="D299" i="45"/>
  <c r="D41" i="45"/>
  <c r="D189" i="45"/>
  <c r="D217" i="45"/>
  <c r="D320" i="45"/>
  <c r="D237" i="45"/>
  <c r="D194" i="45"/>
  <c r="D124" i="45"/>
  <c r="D58" i="45"/>
  <c r="D287" i="45"/>
  <c r="D258" i="45"/>
  <c r="D125" i="45"/>
  <c r="D210" i="45"/>
  <c r="D141" i="45"/>
  <c r="D82" i="45"/>
  <c r="D7" i="45"/>
  <c r="D340" i="45"/>
  <c r="D310" i="45"/>
  <c r="D120" i="45"/>
  <c r="D380" i="45"/>
  <c r="D306" i="45"/>
  <c r="D308" i="45"/>
  <c r="D146" i="45"/>
  <c r="D383" i="45"/>
  <c r="D266" i="45"/>
  <c r="D261" i="45"/>
  <c r="D69" i="45"/>
  <c r="D211" i="45"/>
  <c r="D122" i="45"/>
  <c r="D267" i="45"/>
  <c r="D166" i="45"/>
  <c r="D155" i="45"/>
  <c r="D255" i="45"/>
  <c r="D250" i="45"/>
  <c r="D304" i="45"/>
  <c r="D46" i="45"/>
  <c r="D256" i="45"/>
  <c r="D193" i="45"/>
  <c r="D307" i="45"/>
  <c r="D188" i="45"/>
  <c r="D294" i="45"/>
  <c r="D182" i="45"/>
  <c r="D214" i="45"/>
  <c r="D29" i="45"/>
  <c r="D4" i="45"/>
  <c r="D331" i="45"/>
  <c r="D230" i="45"/>
  <c r="D309" i="45"/>
  <c r="D162" i="45"/>
  <c r="D213" i="45"/>
  <c r="D180" i="45"/>
  <c r="D289" i="45"/>
  <c r="D177" i="45"/>
  <c r="D56" i="45"/>
  <c r="D42" i="45"/>
  <c r="D216" i="45"/>
  <c r="D109" i="45"/>
  <c r="D312" i="45"/>
  <c r="D288" i="45"/>
  <c r="D263" i="45"/>
  <c r="D173" i="45"/>
  <c r="D368" i="45"/>
  <c r="D197" i="45"/>
  <c r="D133" i="45"/>
  <c r="D361" i="45"/>
  <c r="D138" i="45"/>
  <c r="D127" i="45"/>
  <c r="D270" i="45"/>
  <c r="D37" i="45"/>
  <c r="D249" i="45"/>
  <c r="D135" i="45"/>
  <c r="D137" i="45"/>
  <c r="D83" i="45"/>
  <c r="D164" i="45"/>
  <c r="D187" i="45"/>
  <c r="D23" i="45"/>
  <c r="D68" i="45"/>
  <c r="D334" i="45"/>
  <c r="D219" i="45"/>
  <c r="D282" i="45"/>
  <c r="D254" i="45"/>
  <c r="D66" i="45"/>
  <c r="D74" i="45"/>
  <c r="D347" i="45"/>
  <c r="D168" i="45"/>
  <c r="D260" i="45"/>
  <c r="D384" i="45"/>
  <c r="D192" i="45"/>
  <c r="D305" i="45"/>
  <c r="D73" i="45"/>
  <c r="D99" i="45"/>
  <c r="D22" i="45"/>
  <c r="D104" i="45"/>
  <c r="D3" i="45"/>
  <c r="D362" i="45"/>
  <c r="D238" i="45"/>
  <c r="D61" i="45"/>
  <c r="D160" i="45"/>
  <c r="D9" i="45"/>
  <c r="D175" i="45"/>
  <c r="D319" i="45"/>
  <c r="D225" i="45"/>
  <c r="D183" i="45"/>
  <c r="D313" i="45"/>
  <c r="D314" i="45"/>
  <c r="D209" i="45"/>
  <c r="D284" i="45"/>
  <c r="D107" i="45"/>
  <c r="D131" i="45"/>
  <c r="D372" i="45"/>
  <c r="D377" i="45"/>
  <c r="D70" i="45"/>
  <c r="D159" i="45"/>
  <c r="D204" i="45"/>
  <c r="D63" i="45"/>
  <c r="D60" i="45"/>
  <c r="D39" i="45"/>
  <c r="D231" i="45"/>
  <c r="D252" i="45"/>
  <c r="D30" i="45"/>
  <c r="D370" i="45"/>
  <c r="D75" i="45"/>
  <c r="D32" i="45"/>
  <c r="D228" i="45"/>
  <c r="D102" i="45"/>
  <c r="D28" i="45"/>
  <c r="D101" i="45"/>
  <c r="D116" i="45"/>
  <c r="D283" i="45"/>
  <c r="D367" i="45"/>
  <c r="D195" i="45"/>
  <c r="D171" i="45"/>
  <c r="D268" i="45"/>
  <c r="D278" i="45"/>
  <c r="D239" i="45"/>
  <c r="D286" i="45"/>
  <c r="D126" i="45"/>
  <c r="D13" i="45"/>
  <c r="D151" i="45"/>
  <c r="D343" i="45"/>
  <c r="D110" i="45"/>
  <c r="D165" i="45"/>
  <c r="D248" i="45"/>
  <c r="D348" i="45"/>
  <c r="D118" i="45"/>
  <c r="D47" i="45"/>
  <c r="D352" i="45"/>
  <c r="D130" i="45"/>
  <c r="D354" i="45"/>
  <c r="D218" i="45"/>
  <c r="D205" i="45"/>
  <c r="D281" i="45"/>
  <c r="D265" i="45"/>
  <c r="D206" i="45"/>
  <c r="D365" i="45"/>
  <c r="D92" i="45"/>
  <c r="D78" i="45"/>
  <c r="D221" i="45"/>
  <c r="D90" i="45"/>
  <c r="D275" i="45"/>
  <c r="D202" i="45"/>
  <c r="D48" i="45"/>
  <c r="D6" i="45"/>
  <c r="D172" i="45"/>
  <c r="D20" i="45"/>
  <c r="D156" i="45"/>
  <c r="D100" i="45"/>
  <c r="D259" i="45"/>
  <c r="D53" i="45"/>
  <c r="D33" i="45"/>
  <c r="D359" i="45"/>
  <c r="D93" i="45"/>
  <c r="D339" i="45"/>
  <c r="D337" i="45"/>
  <c r="D311" i="45"/>
  <c r="D71" i="45"/>
  <c r="D355" i="45"/>
  <c r="D26" i="45"/>
  <c r="D335" i="45"/>
  <c r="D374" i="45"/>
  <c r="D276" i="45"/>
  <c r="D199" i="45"/>
  <c r="D301" i="45"/>
  <c r="D153" i="45"/>
  <c r="D5" i="45"/>
  <c r="D152" i="45"/>
  <c r="D2" i="45"/>
  <c r="D178" i="45"/>
  <c r="D332" i="45"/>
  <c r="D89" i="45"/>
  <c r="D157" i="45"/>
  <c r="D147" i="45"/>
  <c r="D149" i="45"/>
  <c r="D297" i="45"/>
  <c r="D246" i="45"/>
  <c r="D381" i="45"/>
  <c r="D15" i="45"/>
  <c r="D65" i="45"/>
  <c r="D114" i="45"/>
  <c r="D38" i="45"/>
  <c r="D111" i="45"/>
  <c r="D317" i="45"/>
  <c r="D170" i="45"/>
  <c r="D342" i="45"/>
  <c r="D85" i="45"/>
  <c r="D161" i="45"/>
  <c r="D220" i="45"/>
  <c r="D227" i="45"/>
  <c r="D80" i="45"/>
  <c r="D191" i="45"/>
  <c r="D357" i="45"/>
  <c r="D293" i="45"/>
  <c r="D67" i="45"/>
  <c r="D8" i="45"/>
  <c r="D356" i="45"/>
  <c r="D360" i="45"/>
  <c r="D292" i="45"/>
  <c r="D329" i="45"/>
  <c r="D345" i="45"/>
  <c r="D264" i="45"/>
  <c r="D18" i="45"/>
  <c r="D333" i="45"/>
  <c r="D338" i="45"/>
  <c r="D229" i="45"/>
  <c r="D25" i="45"/>
  <c r="D14" i="45"/>
  <c r="D295" i="45"/>
  <c r="D19" i="45"/>
  <c r="D128" i="45"/>
  <c r="D176" i="45"/>
  <c r="D129" i="45"/>
  <c r="D203" i="45"/>
  <c r="D167" i="45"/>
  <c r="D88" i="45"/>
  <c r="D112" i="45"/>
  <c r="D87" i="45"/>
  <c r="D272" i="45"/>
  <c r="D226" i="45"/>
  <c r="D132" i="45"/>
  <c r="D49" i="45"/>
  <c r="D136" i="45"/>
  <c r="D174" i="45"/>
  <c r="D291" i="45"/>
  <c r="D140" i="45"/>
  <c r="D285" i="45"/>
  <c r="D290" i="45"/>
  <c r="D349" i="45"/>
  <c r="D324" i="45"/>
  <c r="D21" i="45"/>
  <c r="D326" i="45"/>
  <c r="D27" i="45"/>
  <c r="D24" i="45"/>
  <c r="D163" i="45"/>
  <c r="D302" i="45"/>
  <c r="D40" i="45"/>
  <c r="D143" i="45"/>
  <c r="D179" i="45"/>
  <c r="D145" i="45"/>
  <c r="D12" i="45"/>
  <c r="D358" i="45"/>
  <c r="D169" i="45"/>
  <c r="D346" i="45"/>
  <c r="D369" i="45"/>
  <c r="D186" i="45"/>
  <c r="D77" i="45"/>
  <c r="D57" i="45"/>
  <c r="D200" i="45"/>
  <c r="D54" i="45"/>
  <c r="D84" i="45"/>
  <c r="D36" i="45"/>
  <c r="D181" i="45"/>
  <c r="D325" i="45"/>
  <c r="D51" i="45"/>
  <c r="D123" i="45"/>
  <c r="D322" i="45"/>
  <c r="D98" i="45"/>
  <c r="D64" i="45"/>
  <c r="D382" i="45"/>
  <c r="D232" i="45"/>
  <c r="D244" i="45"/>
  <c r="D190" i="45"/>
  <c r="D96" i="45"/>
  <c r="D245" i="45"/>
  <c r="D196" i="45"/>
  <c r="D385" i="45"/>
  <c r="D257" i="45"/>
  <c r="D94" i="45"/>
  <c r="D113" i="45"/>
  <c r="D280" i="45"/>
  <c r="D315" i="45"/>
  <c r="D341" i="45"/>
  <c r="D316" i="45"/>
  <c r="D108" i="45"/>
  <c r="D234" i="45"/>
  <c r="D95" i="45"/>
  <c r="D144" i="45"/>
  <c r="D296" i="45"/>
  <c r="D35" i="45"/>
  <c r="D321" i="45"/>
  <c r="D148" i="45"/>
  <c r="D16" i="45"/>
  <c r="D251" i="45"/>
  <c r="D344" i="45"/>
  <c r="D351" i="45"/>
  <c r="D235" i="45"/>
  <c r="D269" i="45"/>
  <c r="D106" i="45"/>
  <c r="D117" i="45"/>
  <c r="D350" i="45"/>
  <c r="D115" i="45"/>
  <c r="D139" i="45"/>
  <c r="D364" i="45"/>
  <c r="D50" i="45"/>
  <c r="D241" i="45"/>
  <c r="D97" i="45"/>
  <c r="D323" i="45"/>
  <c r="D198" i="45"/>
  <c r="D247" i="45"/>
  <c r="D336" i="45"/>
  <c r="D11" i="45"/>
  <c r="D279" i="45"/>
  <c r="D184" i="45"/>
  <c r="D376" i="45"/>
  <c r="D185" i="45"/>
  <c r="D366" i="45"/>
  <c r="D363" i="45"/>
  <c r="D201" i="45"/>
  <c r="D134" i="45"/>
  <c r="D223" i="45"/>
  <c r="D52" i="45"/>
  <c r="D81" i="45"/>
  <c r="D236" i="45"/>
  <c r="D274" i="45"/>
  <c r="D55" i="45"/>
  <c r="D273" i="45"/>
  <c r="D262" i="45"/>
  <c r="D240" i="45"/>
  <c r="D207" i="45"/>
  <c r="D208" i="45"/>
  <c r="D215" i="45"/>
  <c r="D59" i="45"/>
  <c r="D373" i="45"/>
  <c r="D86" i="45"/>
  <c r="D222" i="45"/>
  <c r="D371" i="45"/>
  <c r="D378" i="45"/>
  <c r="D105" i="45"/>
  <c r="D277" i="45"/>
  <c r="D17" i="45"/>
  <c r="D150" i="45"/>
  <c r="D62" i="45"/>
  <c r="D45" i="45"/>
  <c r="D31" i="45"/>
  <c r="D242" i="45"/>
  <c r="D327" i="45"/>
  <c r="D353" i="45"/>
  <c r="D298" i="45"/>
  <c r="D224" i="45"/>
  <c r="D158" i="45"/>
  <c r="D99" i="40"/>
  <c r="C99" i="40"/>
  <c r="D97" i="28"/>
  <c r="C97" i="28"/>
  <c r="D95" i="28"/>
  <c r="C95" i="28"/>
  <c r="D101" i="7"/>
  <c r="C101" i="7"/>
  <c r="D99" i="5"/>
  <c r="C99" i="5"/>
  <c r="D95" i="5"/>
  <c r="C95" i="5"/>
  <c r="D93" i="5"/>
  <c r="C93" i="5"/>
  <c r="D99" i="42"/>
  <c r="C99" i="42"/>
  <c r="D97" i="42"/>
  <c r="C97" i="42"/>
  <c r="D94" i="42"/>
  <c r="C94" i="42"/>
  <c r="D93" i="42"/>
  <c r="C93" i="42"/>
  <c r="D99" i="3"/>
  <c r="C99" i="3"/>
  <c r="J10" i="3"/>
  <c r="J6" i="3"/>
  <c r="T104" i="5"/>
  <c r="S104" i="5"/>
  <c r="T102" i="5"/>
  <c r="D312" i="48"/>
  <c r="D196" i="48"/>
  <c r="D234" i="48"/>
  <c r="D309" i="48"/>
  <c r="D253" i="48"/>
  <c r="D89" i="48"/>
  <c r="T98" i="9"/>
  <c r="S98" i="9"/>
  <c r="D317" i="47"/>
  <c r="D318" i="47"/>
  <c r="D353" i="47"/>
  <c r="D48" i="47"/>
  <c r="D39" i="47"/>
  <c r="D378" i="47"/>
  <c r="D396" i="47"/>
  <c r="D392" i="47"/>
  <c r="D203" i="47"/>
  <c r="D100" i="47"/>
  <c r="D178" i="47"/>
  <c r="D46" i="47"/>
  <c r="D397" i="47"/>
  <c r="D414" i="47"/>
  <c r="D24" i="47"/>
  <c r="D49" i="47"/>
  <c r="D70" i="47"/>
  <c r="D108" i="47"/>
  <c r="D109" i="47"/>
  <c r="D401" i="47"/>
  <c r="D220" i="47"/>
  <c r="D44" i="47"/>
  <c r="D45" i="47"/>
  <c r="D187" i="47"/>
  <c r="D77" i="47"/>
  <c r="D58" i="47"/>
  <c r="D8" i="47"/>
  <c r="D278" i="47"/>
  <c r="D332" i="47"/>
  <c r="D221" i="47"/>
  <c r="D222" i="47"/>
  <c r="D133" i="47"/>
  <c r="D120" i="47"/>
  <c r="D375" i="47"/>
  <c r="D376" i="47"/>
  <c r="D237" i="47"/>
  <c r="D78" i="47"/>
  <c r="D79" i="47"/>
  <c r="D242" i="47"/>
  <c r="D243" i="47"/>
  <c r="D88" i="47"/>
  <c r="D89" i="47"/>
  <c r="D90" i="47"/>
  <c r="D91" i="47"/>
  <c r="D440" i="47"/>
  <c r="D275" i="47"/>
  <c r="D74" i="47"/>
  <c r="D310" i="47"/>
  <c r="D224" i="47"/>
  <c r="D125" i="47"/>
  <c r="D126" i="47"/>
  <c r="D127" i="47"/>
  <c r="D136" i="47"/>
  <c r="D76" i="47"/>
  <c r="D33" i="47"/>
  <c r="D170" i="47"/>
  <c r="D171" i="47"/>
  <c r="D172" i="47"/>
  <c r="D134" i="47"/>
  <c r="D240" i="47"/>
  <c r="D241" i="47"/>
  <c r="D113" i="47"/>
  <c r="D60" i="47"/>
  <c r="D61" i="47"/>
  <c r="D62" i="47"/>
  <c r="D387" i="47"/>
  <c r="D266" i="47"/>
  <c r="D267" i="47"/>
  <c r="D268" i="47"/>
  <c r="D393" i="47"/>
  <c r="D331" i="47"/>
  <c r="D384" i="47"/>
  <c r="D193" i="47"/>
  <c r="D194" i="47"/>
  <c r="D334" i="47"/>
  <c r="D335" i="47"/>
  <c r="D336" i="47"/>
  <c r="D337" i="47"/>
  <c r="D341" i="47"/>
  <c r="D342" i="47"/>
  <c r="D115" i="47"/>
  <c r="D346" i="47"/>
  <c r="D116" i="47"/>
  <c r="D117" i="47"/>
  <c r="D272" i="47"/>
  <c r="D273" i="47"/>
  <c r="D274" i="47"/>
  <c r="D441" i="47"/>
  <c r="D415" i="47"/>
  <c r="D416" i="47"/>
  <c r="D417" i="47"/>
  <c r="D349" i="47"/>
  <c r="D350" i="47"/>
  <c r="D351" i="47"/>
  <c r="D164" i="47"/>
  <c r="D165" i="47"/>
  <c r="D383" i="47"/>
  <c r="D47" i="47"/>
  <c r="D391" i="47"/>
  <c r="D197" i="47"/>
  <c r="D363" i="47"/>
  <c r="D364" i="47"/>
  <c r="D150" i="47"/>
  <c r="D29" i="47"/>
  <c r="D30" i="47"/>
  <c r="D101" i="47"/>
  <c r="D102" i="47"/>
  <c r="D408" i="47"/>
  <c r="D207" i="47"/>
  <c r="D21" i="47"/>
  <c r="D354" i="47"/>
  <c r="D355" i="47"/>
  <c r="D356" i="47"/>
  <c r="D314" i="47"/>
  <c r="D315" i="47"/>
  <c r="D12" i="47"/>
  <c r="D151" i="47"/>
  <c r="D5" i="47"/>
  <c r="D430" i="47"/>
  <c r="D431" i="47"/>
  <c r="D374" i="47"/>
  <c r="D432" i="47"/>
  <c r="D156" i="47"/>
  <c r="D157" i="47"/>
  <c r="D23" i="47"/>
  <c r="D192" i="47"/>
  <c r="D388" i="47"/>
  <c r="D400" i="47"/>
  <c r="D9" i="47"/>
  <c r="D10" i="47"/>
  <c r="D11" i="47"/>
  <c r="D135" i="47"/>
  <c r="D4" i="47"/>
  <c r="D86" i="47"/>
  <c r="D87" i="47"/>
  <c r="D96" i="47"/>
  <c r="D97" i="47"/>
  <c r="D80" i="47"/>
  <c r="D252" i="47"/>
  <c r="D322" i="47"/>
  <c r="D323" i="47"/>
  <c r="D425" i="47"/>
  <c r="D426" i="47"/>
  <c r="D269" i="47"/>
  <c r="D260" i="47"/>
  <c r="D261" i="47"/>
  <c r="D262" i="47"/>
  <c r="D98" i="47"/>
  <c r="D389" i="47"/>
  <c r="D390" i="47"/>
  <c r="D360" i="47"/>
  <c r="D286" i="47"/>
  <c r="D361" i="47"/>
  <c r="D287" i="47"/>
  <c r="D362" i="47"/>
  <c r="D299" i="47"/>
  <c r="D300" i="47"/>
  <c r="D301" i="47"/>
  <c r="D295" i="47"/>
  <c r="D296" i="47"/>
  <c r="D439" i="47"/>
  <c r="D290" i="47"/>
  <c r="D291" i="47"/>
  <c r="D292" i="47"/>
  <c r="D293" i="47"/>
  <c r="D195" i="47"/>
  <c r="D196" i="47"/>
  <c r="D305" i="47"/>
  <c r="D303" i="47"/>
  <c r="D304" i="47"/>
  <c r="D347" i="47"/>
  <c r="D348" i="47"/>
  <c r="D103" i="47"/>
  <c r="D104" i="47"/>
  <c r="D215" i="47"/>
  <c r="D105" i="47"/>
  <c r="D106" i="47"/>
  <c r="D216" i="47"/>
  <c r="D37" i="47"/>
  <c r="D43" i="47"/>
  <c r="D71" i="47"/>
  <c r="D422" i="47"/>
  <c r="D423" i="47"/>
  <c r="D276" i="47"/>
  <c r="D277" i="47"/>
  <c r="D66" i="47"/>
  <c r="D67" i="47"/>
  <c r="D2" i="47"/>
  <c r="D3" i="47"/>
  <c r="D339" i="47"/>
  <c r="D340" i="47"/>
  <c r="D198" i="47"/>
  <c r="D161" i="47"/>
  <c r="D162" i="47"/>
  <c r="D163" i="47"/>
  <c r="D279" i="47"/>
  <c r="D59" i="47"/>
  <c r="D130" i="47"/>
  <c r="D357" i="47"/>
  <c r="D264" i="47"/>
  <c r="D265" i="47"/>
  <c r="D435" i="47"/>
  <c r="D418" i="47"/>
  <c r="D419" i="47"/>
  <c r="D420" i="47"/>
  <c r="D36" i="47"/>
  <c r="D51" i="47"/>
  <c r="D223" i="47"/>
  <c r="D327" i="47"/>
  <c r="D328" i="47"/>
  <c r="D284" i="47"/>
  <c r="D191" i="47"/>
  <c r="D18" i="47"/>
  <c r="D302" i="47"/>
  <c r="D110" i="47"/>
  <c r="D111" i="47"/>
  <c r="D107" i="47"/>
  <c r="D38" i="47"/>
  <c r="D121" i="47"/>
  <c r="D338" i="47"/>
  <c r="D394" i="47"/>
  <c r="D235" i="47"/>
  <c r="D271" i="47"/>
  <c r="D168" i="47"/>
  <c r="D180" i="47"/>
  <c r="D181" i="47"/>
  <c r="D226" i="47"/>
  <c r="D230" i="47"/>
  <c r="D231" i="47"/>
  <c r="D232" i="47"/>
  <c r="D395" i="47"/>
  <c r="D6" i="47"/>
  <c r="D52" i="47"/>
  <c r="D63" i="47"/>
  <c r="D307" i="47"/>
  <c r="D433" i="47"/>
  <c r="D50" i="47"/>
  <c r="D236" i="47"/>
  <c r="D436" i="47"/>
  <c r="D437" i="47"/>
  <c r="D239" i="47"/>
  <c r="D118" i="47"/>
  <c r="D119" i="47"/>
  <c r="D324" i="47"/>
  <c r="D325" i="47"/>
  <c r="D326" i="47"/>
  <c r="D128" i="47"/>
  <c r="D129" i="47"/>
  <c r="D404" i="47"/>
  <c r="D413" i="47"/>
  <c r="D202" i="47"/>
  <c r="D214" i="47"/>
  <c r="D19" i="47"/>
  <c r="D20" i="47"/>
  <c r="D213" i="47"/>
  <c r="D166" i="47"/>
  <c r="D218" i="47"/>
  <c r="D167" i="47"/>
  <c r="D124" i="47"/>
  <c r="D81" i="47"/>
  <c r="D82" i="47"/>
  <c r="D83" i="47"/>
  <c r="D84" i="47"/>
  <c r="D55" i="47"/>
  <c r="D368" i="47"/>
  <c r="D85" i="47"/>
  <c r="D370" i="47"/>
  <c r="D369" i="47"/>
  <c r="D263" i="47"/>
  <c r="D114" i="47"/>
  <c r="D183" i="47"/>
  <c r="D184" i="47"/>
  <c r="D185" i="47"/>
  <c r="D186" i="47"/>
  <c r="D25" i="47"/>
  <c r="D53" i="47"/>
  <c r="D54" i="47"/>
  <c r="D312" i="47"/>
  <c r="D173" i="47"/>
  <c r="D7" i="47"/>
  <c r="D13" i="47"/>
  <c r="D14" i="47"/>
  <c r="D182" i="47"/>
  <c r="D41" i="47"/>
  <c r="D42" i="47"/>
  <c r="D142" i="47"/>
  <c r="D143" i="47"/>
  <c r="D313" i="47"/>
  <c r="D144" i="47"/>
  <c r="D145" i="47"/>
  <c r="D316" i="47"/>
  <c r="D343" i="47"/>
  <c r="D367" i="47"/>
  <c r="D308" i="47"/>
  <c r="D345" i="47"/>
  <c r="D424" i="47"/>
  <c r="D95" i="47"/>
  <c r="D373" i="47"/>
  <c r="D72" i="47"/>
  <c r="D379" i="47"/>
  <c r="D333" i="47"/>
  <c r="D306" i="47"/>
  <c r="D377" i="47"/>
  <c r="D434" i="47"/>
  <c r="D258" i="47"/>
  <c r="D68" i="47"/>
  <c r="D131" i="47"/>
  <c r="D248" i="47"/>
  <c r="D249" i="47"/>
  <c r="D31" i="47"/>
  <c r="D210" i="47"/>
  <c r="D211" i="47"/>
  <c r="D289" i="47"/>
  <c r="D409" i="47"/>
  <c r="D358" i="47"/>
  <c r="D188" i="47"/>
  <c r="D189" i="47"/>
  <c r="D410" i="47"/>
  <c r="D201" i="47"/>
  <c r="D244" i="47"/>
  <c r="D32" i="47"/>
  <c r="D200" i="47"/>
  <c r="D147" i="47"/>
  <c r="D407" i="47"/>
  <c r="D381" i="47"/>
  <c r="D319" i="47"/>
  <c r="D320" i="47"/>
  <c r="D285" i="47"/>
  <c r="D160" i="47"/>
  <c r="D280" i="47"/>
  <c r="D309" i="47"/>
  <c r="D148" i="47"/>
  <c r="D69" i="47"/>
  <c r="D330" i="47"/>
  <c r="D57" i="47"/>
  <c r="D429" i="47"/>
  <c r="D99" i="47"/>
  <c r="D92" i="47"/>
  <c r="D352" i="47"/>
  <c r="D176" i="47"/>
  <c r="D245" i="47"/>
  <c r="D246" i="47"/>
  <c r="D227" i="47"/>
  <c r="D228" i="47"/>
  <c r="D421" i="47"/>
  <c r="D382" i="47"/>
  <c r="D122" i="47"/>
  <c r="D212" i="47"/>
  <c r="D311" i="47"/>
  <c r="D297" i="47"/>
  <c r="D298" i="47"/>
  <c r="D17" i="47"/>
  <c r="D253" i="47"/>
  <c r="D257" i="47"/>
  <c r="D398" i="47"/>
  <c r="D329" i="47"/>
  <c r="D175" i="47"/>
  <c r="D56" i="47"/>
  <c r="D428" i="47"/>
  <c r="D219" i="47"/>
  <c r="D138" i="47"/>
  <c r="D139" i="47"/>
  <c r="D344" i="47"/>
  <c r="D256" i="47"/>
  <c r="D405" i="47"/>
  <c r="D406" i="47"/>
  <c r="D281" i="47"/>
  <c r="D282" i="47"/>
  <c r="D73" i="47"/>
  <c r="D146" i="47"/>
  <c r="D254" i="47"/>
  <c r="D255" i="47"/>
  <c r="D438" i="47"/>
  <c r="D403" i="47"/>
  <c r="D35" i="47"/>
  <c r="D209" i="47"/>
  <c r="D250" i="47"/>
  <c r="D294" i="47"/>
  <c r="D385" i="47"/>
  <c r="D386" i="47"/>
  <c r="D359" i="47"/>
  <c r="D412" i="47"/>
  <c r="D371" i="47"/>
  <c r="D380" i="47"/>
  <c r="D132" i="47"/>
  <c r="D238" i="47"/>
  <c r="D411" i="47"/>
  <c r="D225" i="47"/>
  <c r="D372" i="47"/>
  <c r="D140" i="47"/>
  <c r="D427" i="47"/>
  <c r="D174" i="47"/>
  <c r="D94" i="47"/>
  <c r="D28" i="47"/>
  <c r="D152" i="47"/>
  <c r="D26" i="47"/>
  <c r="D247" i="47"/>
  <c r="D179" i="47"/>
  <c r="D190" i="47"/>
  <c r="D259" i="47"/>
  <c r="D177" i="47"/>
  <c r="D283" i="47"/>
  <c r="D169" i="47"/>
  <c r="D112" i="47"/>
  <c r="D123" i="47"/>
  <c r="D93" i="47"/>
  <c r="D402" i="47"/>
  <c r="D40" i="47"/>
  <c r="D365" i="47"/>
  <c r="D366" i="47"/>
  <c r="D217" i="47"/>
  <c r="D15" i="47"/>
  <c r="D199" i="47"/>
  <c r="D159" i="47"/>
  <c r="D153" i="47"/>
  <c r="D154" i="47"/>
  <c r="D155" i="47"/>
  <c r="D75" i="47"/>
  <c r="D64" i="47"/>
  <c r="D65" i="47"/>
  <c r="D229" i="47"/>
  <c r="D137" i="47"/>
  <c r="D399" i="47"/>
  <c r="D158" i="47"/>
  <c r="D233" i="47"/>
  <c r="D34" i="47"/>
  <c r="D270" i="47"/>
  <c r="D234" i="47"/>
  <c r="D22" i="47"/>
  <c r="D288" i="47"/>
  <c r="D16" i="47"/>
  <c r="D321" i="47"/>
  <c r="D251" i="47"/>
  <c r="D204" i="47"/>
  <c r="D27" i="47"/>
  <c r="D208" i="47"/>
  <c r="D141" i="47"/>
  <c r="D149" i="47"/>
  <c r="D205" i="47"/>
  <c r="D206" i="47"/>
  <c r="D8" i="51"/>
  <c r="D15" i="51"/>
  <c r="D16" i="51"/>
  <c r="D24" i="51"/>
  <c r="D32" i="51"/>
  <c r="D40" i="51"/>
  <c r="D48" i="51"/>
  <c r="D56" i="51"/>
  <c r="D64" i="51"/>
  <c r="D72" i="51"/>
  <c r="D80" i="51"/>
  <c r="G17" i="9"/>
  <c r="G18" i="9"/>
  <c r="G21" i="9"/>
  <c r="G22" i="9"/>
  <c r="G23" i="9"/>
  <c r="G24" i="9"/>
  <c r="G25" i="9"/>
  <c r="G26" i="9"/>
  <c r="G27" i="9"/>
  <c r="G28" i="9"/>
  <c r="G29" i="9"/>
  <c r="G30" i="9"/>
  <c r="G31" i="9"/>
  <c r="D31" i="9" s="1"/>
  <c r="G32" i="9"/>
  <c r="D32" i="9" s="1"/>
  <c r="G33" i="9"/>
  <c r="D33" i="9" s="1"/>
  <c r="G34" i="9"/>
  <c r="D34" i="9" s="1"/>
  <c r="G35" i="9"/>
  <c r="D35" i="9" s="1"/>
  <c r="G36" i="9"/>
  <c r="D36" i="9" s="1"/>
  <c r="G37" i="9"/>
  <c r="D37" i="9" s="1"/>
  <c r="G38" i="9"/>
  <c r="D38" i="9" s="1"/>
  <c r="G39" i="9"/>
  <c r="D39" i="9" s="1"/>
  <c r="G40" i="9"/>
  <c r="D40" i="9" s="1"/>
  <c r="G41" i="9"/>
  <c r="D41" i="9" s="1"/>
  <c r="G42" i="9"/>
  <c r="D42" i="9" s="1"/>
  <c r="G43" i="9"/>
  <c r="D43" i="9" s="1"/>
  <c r="G44" i="9"/>
  <c r="D44" i="9" s="1"/>
  <c r="G45" i="9"/>
  <c r="D45" i="9" s="1"/>
  <c r="G46" i="9"/>
  <c r="D46" i="9" s="1"/>
  <c r="G47" i="9"/>
  <c r="D47" i="9" s="1"/>
  <c r="G48" i="9"/>
  <c r="D48" i="9" s="1"/>
  <c r="G49" i="9"/>
  <c r="D49" i="9" s="1"/>
  <c r="G50" i="9"/>
  <c r="D50" i="9" s="1"/>
  <c r="G51" i="9"/>
  <c r="D51" i="9" s="1"/>
  <c r="G52" i="9"/>
  <c r="D52" i="9" s="1"/>
  <c r="G53" i="9"/>
  <c r="D53" i="9" s="1"/>
  <c r="G54" i="9"/>
  <c r="D54" i="9" s="1"/>
  <c r="G55" i="9"/>
  <c r="D55" i="9" s="1"/>
  <c r="G56" i="9"/>
  <c r="D56" i="9" s="1"/>
  <c r="G57" i="9"/>
  <c r="D57" i="9" s="1"/>
  <c r="G58" i="9"/>
  <c r="D58" i="9" s="1"/>
  <c r="G59" i="9"/>
  <c r="D59" i="9" s="1"/>
  <c r="G60" i="9"/>
  <c r="D60" i="9" s="1"/>
  <c r="G61" i="9"/>
  <c r="D61" i="9" s="1"/>
  <c r="G62" i="9"/>
  <c r="D62" i="9" s="1"/>
  <c r="G63" i="9"/>
  <c r="D63" i="9" s="1"/>
  <c r="G64" i="9"/>
  <c r="D64" i="9" s="1"/>
  <c r="G65" i="9"/>
  <c r="D65" i="9" s="1"/>
  <c r="G66" i="9"/>
  <c r="D66" i="9" s="1"/>
  <c r="G67" i="9"/>
  <c r="D67" i="9" s="1"/>
  <c r="G68" i="9"/>
  <c r="D68" i="9" s="1"/>
  <c r="G69" i="9"/>
  <c r="D69" i="9" s="1"/>
  <c r="G70" i="9"/>
  <c r="D70" i="9" s="1"/>
  <c r="G71" i="9"/>
  <c r="D71" i="9" s="1"/>
  <c r="G72" i="9"/>
  <c r="D72" i="9" s="1"/>
  <c r="G73" i="9"/>
  <c r="D73" i="9" s="1"/>
  <c r="G74" i="9"/>
  <c r="D74" i="9" s="1"/>
  <c r="G75" i="9"/>
  <c r="D75" i="9" s="1"/>
  <c r="G76" i="9"/>
  <c r="D76" i="9" s="1"/>
  <c r="G77" i="9"/>
  <c r="D77" i="9" s="1"/>
  <c r="G78" i="9"/>
  <c r="D78" i="9" s="1"/>
  <c r="G79" i="9"/>
  <c r="D79" i="9" s="1"/>
  <c r="G80" i="9"/>
  <c r="D80" i="9" s="1"/>
  <c r="G81" i="9"/>
  <c r="D81" i="9" s="1"/>
  <c r="G82" i="9"/>
  <c r="D82" i="9" s="1"/>
  <c r="G83" i="9"/>
  <c r="D83" i="9" s="1"/>
  <c r="G84" i="9"/>
  <c r="D84" i="9" s="1"/>
  <c r="G19" i="5"/>
  <c r="G22" i="5"/>
  <c r="G24" i="5"/>
  <c r="G25" i="5"/>
  <c r="G23" i="5"/>
  <c r="G27" i="5"/>
  <c r="G28" i="5"/>
  <c r="G29" i="5"/>
  <c r="G30" i="5"/>
  <c r="G31" i="5"/>
  <c r="D31" i="5" s="1"/>
  <c r="G32" i="5"/>
  <c r="D32" i="5" s="1"/>
  <c r="G33" i="5"/>
  <c r="D33" i="5" s="1"/>
  <c r="G34" i="5"/>
  <c r="D34" i="5" s="1"/>
  <c r="G35" i="5"/>
  <c r="D35" i="5" s="1"/>
  <c r="G36" i="5"/>
  <c r="D36" i="5" s="1"/>
  <c r="G37" i="5"/>
  <c r="D37" i="5" s="1"/>
  <c r="G38" i="5"/>
  <c r="D38" i="5" s="1"/>
  <c r="G39" i="5"/>
  <c r="D39" i="5" s="1"/>
  <c r="G40" i="5"/>
  <c r="D40" i="5" s="1"/>
  <c r="G41" i="5"/>
  <c r="D41" i="5" s="1"/>
  <c r="G42" i="5"/>
  <c r="D42" i="5" s="1"/>
  <c r="G43" i="5"/>
  <c r="D43" i="5" s="1"/>
  <c r="G44" i="5"/>
  <c r="D44" i="5" s="1"/>
  <c r="G45" i="5"/>
  <c r="D45" i="5" s="1"/>
  <c r="G46" i="5"/>
  <c r="D46" i="5" s="1"/>
  <c r="G47" i="5"/>
  <c r="D47" i="5" s="1"/>
  <c r="G48" i="5"/>
  <c r="D48" i="5" s="1"/>
  <c r="G49" i="5"/>
  <c r="D49" i="5" s="1"/>
  <c r="G50" i="5"/>
  <c r="D50" i="5" s="1"/>
  <c r="G51" i="5"/>
  <c r="D51" i="5" s="1"/>
  <c r="G52" i="5"/>
  <c r="D52" i="5" s="1"/>
  <c r="G53" i="5"/>
  <c r="D53" i="5" s="1"/>
  <c r="G54" i="5"/>
  <c r="D54" i="5" s="1"/>
  <c r="G55" i="5"/>
  <c r="D55" i="5" s="1"/>
  <c r="G56" i="5"/>
  <c r="D56" i="5" s="1"/>
  <c r="G57" i="5"/>
  <c r="D57" i="5" s="1"/>
  <c r="G58" i="5"/>
  <c r="D58" i="5" s="1"/>
  <c r="G59" i="5"/>
  <c r="D59" i="5" s="1"/>
  <c r="G60" i="5"/>
  <c r="D60" i="5" s="1"/>
  <c r="G61" i="5"/>
  <c r="D61" i="5" s="1"/>
  <c r="G62" i="5"/>
  <c r="D62" i="5" s="1"/>
  <c r="G63" i="5"/>
  <c r="D63" i="5" s="1"/>
  <c r="G64" i="5"/>
  <c r="D64" i="5" s="1"/>
  <c r="G65" i="5"/>
  <c r="D65" i="5" s="1"/>
  <c r="G66" i="5"/>
  <c r="D66" i="5" s="1"/>
  <c r="G67" i="5"/>
  <c r="D67" i="5" s="1"/>
  <c r="G68" i="5"/>
  <c r="D68" i="5" s="1"/>
  <c r="G69" i="5"/>
  <c r="D69" i="5" s="1"/>
  <c r="G70" i="5"/>
  <c r="D70" i="5" s="1"/>
  <c r="G71" i="5"/>
  <c r="D71" i="5" s="1"/>
  <c r="G72" i="5"/>
  <c r="D72" i="5" s="1"/>
  <c r="G73" i="5"/>
  <c r="D73" i="5" s="1"/>
  <c r="G74" i="5"/>
  <c r="D74" i="5" s="1"/>
  <c r="G75" i="5"/>
  <c r="D75" i="5" s="1"/>
  <c r="G76" i="5"/>
  <c r="D76" i="5" s="1"/>
  <c r="G77" i="5"/>
  <c r="D77" i="5" s="1"/>
  <c r="G78" i="5"/>
  <c r="D78" i="5" s="1"/>
  <c r="G79" i="5"/>
  <c r="D79" i="5" s="1"/>
  <c r="G80" i="5"/>
  <c r="D80" i="5" s="1"/>
  <c r="G81" i="5"/>
  <c r="D81" i="5" s="1"/>
  <c r="G82" i="5"/>
  <c r="D82" i="5" s="1"/>
  <c r="G83" i="5"/>
  <c r="D83" i="5" s="1"/>
  <c r="G84" i="5"/>
  <c r="D84" i="5" s="1"/>
  <c r="D359" i="46"/>
  <c r="D114" i="46"/>
  <c r="D270" i="46"/>
  <c r="D77" i="46"/>
  <c r="D149" i="46"/>
  <c r="D273" i="46"/>
  <c r="D380" i="46"/>
  <c r="D29" i="46"/>
  <c r="D316" i="46"/>
  <c r="D217" i="46"/>
  <c r="D215" i="46"/>
  <c r="D218" i="46"/>
  <c r="D219" i="46"/>
  <c r="D367" i="46"/>
  <c r="D147" i="46"/>
  <c r="D112" i="46"/>
  <c r="D7" i="46"/>
  <c r="D41" i="46"/>
  <c r="D328" i="46"/>
  <c r="D279" i="46"/>
  <c r="D280" i="46"/>
  <c r="D206" i="46"/>
  <c r="D207" i="46"/>
  <c r="D287" i="46"/>
  <c r="D272" i="46"/>
  <c r="D15" i="46"/>
  <c r="D74" i="46"/>
  <c r="D294" i="46"/>
  <c r="D370" i="46"/>
  <c r="D213" i="46"/>
  <c r="D51" i="46"/>
  <c r="D228" i="46"/>
  <c r="D117" i="46"/>
  <c r="A22" i="23"/>
  <c r="A16" i="31"/>
  <c r="D18" i="43"/>
  <c r="D189" i="43"/>
  <c r="D116" i="43"/>
  <c r="D26" i="43"/>
  <c r="D41" i="43"/>
  <c r="D76" i="43"/>
  <c r="D304" i="43"/>
  <c r="D318" i="43"/>
  <c r="D98" i="43"/>
  <c r="D276" i="43"/>
  <c r="D213" i="43"/>
  <c r="D354" i="43"/>
  <c r="D233" i="43"/>
  <c r="D104" i="43"/>
  <c r="D397" i="43"/>
  <c r="D398" i="43"/>
  <c r="D131" i="43"/>
  <c r="D386" i="43"/>
  <c r="D283" i="43"/>
  <c r="D258" i="43"/>
  <c r="D120" i="43"/>
  <c r="D312" i="43"/>
  <c r="D204" i="43"/>
  <c r="D178" i="43"/>
  <c r="D395" i="43"/>
  <c r="D380" i="43"/>
  <c r="D307" i="43"/>
  <c r="D8" i="43"/>
  <c r="D79" i="43"/>
  <c r="D336" i="43"/>
  <c r="D392" i="43"/>
  <c r="D345" i="43"/>
  <c r="D51" i="43"/>
  <c r="D121" i="43"/>
  <c r="D226" i="43"/>
  <c r="D103" i="43"/>
  <c r="D343" i="43"/>
  <c r="D130" i="43"/>
  <c r="D378" i="43"/>
  <c r="D367" i="43"/>
  <c r="D340" i="43"/>
  <c r="D5" i="43"/>
  <c r="D211" i="43"/>
  <c r="D153" i="43"/>
  <c r="D303" i="43"/>
  <c r="D23" i="43"/>
  <c r="D133" i="43"/>
  <c r="D356" i="43"/>
  <c r="D59" i="43"/>
  <c r="D17" i="43"/>
  <c r="D254" i="43"/>
  <c r="D155" i="43"/>
  <c r="D4" i="43"/>
  <c r="D294" i="43"/>
  <c r="D399" i="43"/>
  <c r="D132" i="43"/>
  <c r="D6" i="43"/>
  <c r="D90" i="43"/>
  <c r="D113" i="43"/>
  <c r="D62" i="43"/>
  <c r="D256" i="43"/>
  <c r="D128" i="43"/>
  <c r="D351" i="43"/>
  <c r="D142" i="43"/>
  <c r="D241" i="43"/>
  <c r="D31" i="43"/>
  <c r="D235" i="43"/>
  <c r="D158" i="43"/>
  <c r="D353" i="43"/>
  <c r="D185" i="43"/>
  <c r="D37" i="43"/>
  <c r="D135" i="43"/>
  <c r="D92" i="43"/>
  <c r="D365" i="43"/>
  <c r="D230" i="43"/>
  <c r="D136" i="43"/>
  <c r="D110" i="43"/>
  <c r="D180" i="43"/>
  <c r="D80" i="43"/>
  <c r="D218" i="43"/>
  <c r="D55" i="43"/>
  <c r="D177" i="43"/>
  <c r="D193" i="43"/>
  <c r="D152" i="43"/>
  <c r="D44" i="43"/>
  <c r="D257" i="43"/>
  <c r="D223" i="43"/>
  <c r="D232" i="43"/>
  <c r="D195" i="43"/>
  <c r="D252" i="43"/>
  <c r="D267" i="43"/>
  <c r="D100" i="43"/>
  <c r="D89" i="43"/>
  <c r="D167" i="43"/>
  <c r="D205" i="43"/>
  <c r="D288" i="43"/>
  <c r="D107" i="43"/>
  <c r="D261" i="43"/>
  <c r="D2" i="43"/>
  <c r="D186" i="43"/>
  <c r="D52" i="43"/>
  <c r="D11" i="43"/>
  <c r="D360" i="43"/>
  <c r="D290" i="43"/>
  <c r="D172" i="43"/>
  <c r="D371" i="43"/>
  <c r="D184" i="43"/>
  <c r="D137" i="43"/>
  <c r="D385" i="43"/>
  <c r="D78" i="43"/>
  <c r="D86" i="43"/>
  <c r="D282" i="43"/>
  <c r="D56" i="43"/>
  <c r="D341" i="43"/>
  <c r="D301" i="43"/>
  <c r="D168" i="43"/>
  <c r="D324" i="43"/>
  <c r="D286" i="43"/>
  <c r="D19" i="43"/>
  <c r="D284" i="43"/>
  <c r="D196" i="43"/>
  <c r="D88" i="43"/>
  <c r="D382" i="43"/>
  <c r="D383" i="43"/>
  <c r="D24" i="43"/>
  <c r="D85" i="43"/>
  <c r="D220" i="43"/>
  <c r="D352" i="43"/>
  <c r="D246" i="43"/>
  <c r="D244" i="43"/>
  <c r="D251" i="43"/>
  <c r="D53" i="43"/>
  <c r="D139" i="43"/>
  <c r="D237" i="43"/>
  <c r="D16" i="43"/>
  <c r="D275" i="43"/>
  <c r="D181" i="43"/>
  <c r="D190" i="43"/>
  <c r="D297" i="43"/>
  <c r="D140" i="43"/>
  <c r="D40" i="43"/>
  <c r="D60" i="43"/>
  <c r="D194" i="43"/>
  <c r="D216" i="43"/>
  <c r="D262" i="43"/>
  <c r="D381" i="43"/>
  <c r="D245" i="43"/>
  <c r="D265" i="43"/>
  <c r="D149" i="43"/>
  <c r="D369" i="43"/>
  <c r="D217" i="43"/>
  <c r="D182" i="43"/>
  <c r="D292" i="43"/>
  <c r="D236" i="43"/>
  <c r="D403" i="43"/>
  <c r="D391" i="43"/>
  <c r="D38" i="43"/>
  <c r="D61" i="43"/>
  <c r="D279" i="43"/>
  <c r="D215" i="43"/>
  <c r="D161" i="43"/>
  <c r="D311" i="43"/>
  <c r="D224" i="43"/>
  <c r="D108" i="43"/>
  <c r="D179" i="43"/>
  <c r="D328" i="43"/>
  <c r="D20" i="43"/>
  <c r="D165" i="43"/>
  <c r="D319" i="43"/>
  <c r="D347" i="43"/>
  <c r="D206" i="43"/>
  <c r="D29" i="43"/>
  <c r="D114" i="43"/>
  <c r="D396" i="43"/>
  <c r="D263" i="43"/>
  <c r="D125" i="43"/>
  <c r="D174" i="43"/>
  <c r="D207" i="43"/>
  <c r="D42" i="43"/>
  <c r="D97" i="43"/>
  <c r="D221" i="43"/>
  <c r="D313" i="43"/>
  <c r="D200" i="43"/>
  <c r="D156" i="43"/>
  <c r="D389" i="43"/>
  <c r="D188" i="43"/>
  <c r="D202" i="43"/>
  <c r="D33" i="43"/>
  <c r="D119" i="43"/>
  <c r="D91" i="43"/>
  <c r="D159" i="43"/>
  <c r="D14" i="43"/>
  <c r="D25" i="43"/>
  <c r="D309" i="43"/>
  <c r="D101" i="43"/>
  <c r="D329" i="43"/>
  <c r="D401" i="43"/>
  <c r="D316" i="43"/>
  <c r="D348" i="43"/>
  <c r="D322" i="43"/>
  <c r="D266" i="43"/>
  <c r="D147" i="43"/>
  <c r="D359" i="43"/>
  <c r="D176" i="43"/>
  <c r="D225" i="43"/>
  <c r="D127" i="43"/>
  <c r="D46" i="43"/>
  <c r="D321" i="43"/>
  <c r="D229" i="43"/>
  <c r="D106" i="43"/>
  <c r="D227" i="43"/>
  <c r="D302" i="43"/>
  <c r="D34" i="43"/>
  <c r="D115" i="43"/>
  <c r="D68" i="43"/>
  <c r="D64" i="43"/>
  <c r="D47" i="43"/>
  <c r="D280" i="43"/>
  <c r="D129" i="43"/>
  <c r="D58" i="43"/>
  <c r="D315" i="43"/>
  <c r="D162" i="43"/>
  <c r="D330" i="43"/>
  <c r="D175" i="43"/>
  <c r="D375" i="43"/>
  <c r="D404" i="43"/>
  <c r="D231" i="43"/>
  <c r="D73" i="43"/>
  <c r="D323" i="43"/>
  <c r="D368" i="43"/>
  <c r="D77" i="43"/>
  <c r="D74" i="43"/>
  <c r="D314" i="43"/>
  <c r="D274" i="43"/>
  <c r="D287" i="43"/>
  <c r="D21" i="43"/>
  <c r="D278" i="43"/>
  <c r="D305" i="43"/>
  <c r="D332" i="43"/>
  <c r="D374" i="43"/>
  <c r="D210" i="43"/>
  <c r="D39" i="43"/>
  <c r="D272" i="43"/>
  <c r="D30" i="43"/>
  <c r="D169" i="43"/>
  <c r="D192" i="43"/>
  <c r="D201" i="43"/>
  <c r="D117" i="43"/>
  <c r="D214" i="43"/>
  <c r="D71" i="43"/>
  <c r="D344" i="43"/>
  <c r="D13" i="43"/>
  <c r="D75" i="43"/>
  <c r="D99" i="43"/>
  <c r="D249" i="43"/>
  <c r="D240" i="43"/>
  <c r="D105" i="43"/>
  <c r="D43" i="43"/>
  <c r="D84" i="43"/>
  <c r="D170" i="43"/>
  <c r="D209" i="43"/>
  <c r="D364" i="43"/>
  <c r="D72" i="43"/>
  <c r="D22" i="43"/>
  <c r="D298" i="43"/>
  <c r="D242" i="43"/>
  <c r="D148" i="43"/>
  <c r="D65" i="43"/>
  <c r="D291" i="43"/>
  <c r="D197" i="43"/>
  <c r="D82" i="43"/>
  <c r="D144" i="43"/>
  <c r="D166" i="43"/>
  <c r="D268" i="43"/>
  <c r="D112" i="43"/>
  <c r="D358" i="43"/>
  <c r="D57" i="43"/>
  <c r="D273" i="43"/>
  <c r="D335" i="43"/>
  <c r="D259" i="43"/>
  <c r="D69" i="43"/>
  <c r="D163" i="43"/>
  <c r="D255" i="43"/>
  <c r="D370" i="43"/>
  <c r="D95" i="43"/>
  <c r="D384" i="43"/>
  <c r="D111" i="43"/>
  <c r="D228" i="43"/>
  <c r="D102" i="43"/>
  <c r="D355" i="43"/>
  <c r="D326" i="43"/>
  <c r="D300" i="43"/>
  <c r="D191" i="43"/>
  <c r="D146" i="43"/>
  <c r="D337" i="43"/>
  <c r="D357" i="43"/>
  <c r="D36" i="43"/>
  <c r="D361" i="43"/>
  <c r="D366" i="43"/>
  <c r="D35" i="43"/>
  <c r="D339" i="43"/>
  <c r="D350" i="43"/>
  <c r="D145" i="43"/>
  <c r="D67" i="43"/>
  <c r="D281" i="43"/>
  <c r="D171" i="43"/>
  <c r="B97" i="24"/>
  <c r="H97" i="24" s="1"/>
  <c r="A97" i="24"/>
  <c r="T125" i="51"/>
  <c r="S125" i="51"/>
  <c r="T124" i="51"/>
  <c r="S124" i="51"/>
  <c r="T111" i="51"/>
  <c r="S111" i="51"/>
  <c r="T110" i="51"/>
  <c r="S110" i="51"/>
  <c r="T109" i="51"/>
  <c r="S109" i="51"/>
  <c r="T108" i="51"/>
  <c r="S108" i="51"/>
  <c r="T107" i="51"/>
  <c r="S107" i="51"/>
  <c r="T106" i="51"/>
  <c r="S106" i="51"/>
  <c r="T105" i="51"/>
  <c r="S105" i="51"/>
  <c r="T104" i="51"/>
  <c r="S104" i="51"/>
  <c r="T103" i="51"/>
  <c r="S103" i="51"/>
  <c r="T102" i="51"/>
  <c r="S102" i="51"/>
  <c r="T101" i="51"/>
  <c r="S101" i="51"/>
  <c r="T100" i="51"/>
  <c r="S100" i="51"/>
  <c r="T99" i="51"/>
  <c r="S99" i="51"/>
  <c r="T98" i="51"/>
  <c r="S98" i="51"/>
  <c r="T97" i="51"/>
  <c r="S97" i="51"/>
  <c r="T96" i="51"/>
  <c r="S96" i="51"/>
  <c r="T95" i="51"/>
  <c r="S95" i="51"/>
  <c r="T94" i="51"/>
  <c r="S94" i="51"/>
  <c r="T93" i="51"/>
  <c r="S93" i="51"/>
  <c r="P99" i="51"/>
  <c r="O99" i="51"/>
  <c r="P98" i="51"/>
  <c r="O98" i="51"/>
  <c r="P97" i="51"/>
  <c r="O97" i="51"/>
  <c r="P96" i="51"/>
  <c r="O96" i="51"/>
  <c r="P94" i="51"/>
  <c r="O94" i="51"/>
  <c r="P93" i="51"/>
  <c r="O93" i="51"/>
  <c r="H94" i="51"/>
  <c r="G94" i="51"/>
  <c r="H93" i="51"/>
  <c r="G93" i="51"/>
  <c r="H102" i="51"/>
  <c r="G102" i="51"/>
  <c r="H101" i="51"/>
  <c r="G101" i="51"/>
  <c r="H100" i="51"/>
  <c r="G100" i="51"/>
  <c r="H99" i="51"/>
  <c r="G99" i="51"/>
  <c r="H98" i="51"/>
  <c r="G98" i="51"/>
  <c r="H97" i="51"/>
  <c r="G97" i="51"/>
  <c r="H96" i="51"/>
  <c r="G96" i="51"/>
  <c r="H95" i="51"/>
  <c r="G95" i="51"/>
  <c r="D102" i="51"/>
  <c r="C102" i="51"/>
  <c r="D101" i="51"/>
  <c r="C101" i="51"/>
  <c r="D100" i="51"/>
  <c r="C100" i="51"/>
  <c r="D99" i="51"/>
  <c r="C99" i="51"/>
  <c r="D98" i="51"/>
  <c r="C98" i="51"/>
  <c r="D97" i="51"/>
  <c r="C97" i="51"/>
  <c r="D96" i="51"/>
  <c r="C96" i="51"/>
  <c r="D95" i="51"/>
  <c r="C95" i="51"/>
  <c r="D94" i="51"/>
  <c r="C94" i="51"/>
  <c r="W133" i="51"/>
  <c r="W129" i="51"/>
  <c r="G127" i="51"/>
  <c r="G124" i="51"/>
  <c r="W122" i="51"/>
  <c r="G118" i="51"/>
  <c r="W114" i="51"/>
  <c r="W112" i="51"/>
  <c r="G110" i="51"/>
  <c r="C108" i="51"/>
  <c r="W98" i="51"/>
  <c r="V92" i="51"/>
  <c r="X134" i="51" s="1"/>
  <c r="R92" i="51"/>
  <c r="N92" i="51"/>
  <c r="P133" i="51" s="1"/>
  <c r="J92" i="51"/>
  <c r="L125" i="51" s="1"/>
  <c r="F92" i="51"/>
  <c r="H134" i="51" s="1"/>
  <c r="B92" i="51"/>
  <c r="D109" i="51" s="1"/>
  <c r="J84" i="51"/>
  <c r="I84" i="51"/>
  <c r="H84" i="51"/>
  <c r="G84" i="51"/>
  <c r="D84" i="51" s="1"/>
  <c r="F84" i="51"/>
  <c r="E84" i="51"/>
  <c r="J83" i="51"/>
  <c r="I83" i="51"/>
  <c r="H83" i="51"/>
  <c r="G83" i="51"/>
  <c r="D83" i="51" s="1"/>
  <c r="F83" i="51"/>
  <c r="E83" i="51"/>
  <c r="J82" i="51"/>
  <c r="I82" i="51"/>
  <c r="H82" i="51"/>
  <c r="G82" i="51"/>
  <c r="D82" i="51" s="1"/>
  <c r="F82" i="51"/>
  <c r="E82" i="51"/>
  <c r="J81" i="51"/>
  <c r="I81" i="51"/>
  <c r="H81" i="51"/>
  <c r="G81" i="51"/>
  <c r="D81" i="51" s="1"/>
  <c r="F81" i="51"/>
  <c r="E81" i="51"/>
  <c r="J80" i="51"/>
  <c r="I80" i="51"/>
  <c r="H80" i="51"/>
  <c r="G80" i="51"/>
  <c r="F80" i="51"/>
  <c r="E80" i="51"/>
  <c r="J79" i="51"/>
  <c r="I79" i="51"/>
  <c r="H79" i="51"/>
  <c r="G79" i="51"/>
  <c r="D79" i="51" s="1"/>
  <c r="F79" i="51"/>
  <c r="E79" i="51"/>
  <c r="J78" i="51"/>
  <c r="I78" i="51"/>
  <c r="H78" i="51"/>
  <c r="G78" i="51"/>
  <c r="D78" i="51" s="1"/>
  <c r="F78" i="51"/>
  <c r="E78" i="51"/>
  <c r="J77" i="51"/>
  <c r="I77" i="51"/>
  <c r="H77" i="51"/>
  <c r="G77" i="51"/>
  <c r="D77" i="51" s="1"/>
  <c r="F77" i="51"/>
  <c r="E77" i="51"/>
  <c r="J76" i="51"/>
  <c r="I76" i="51"/>
  <c r="H76" i="51"/>
  <c r="G76" i="51"/>
  <c r="D76" i="51" s="1"/>
  <c r="F76" i="51"/>
  <c r="E76" i="51"/>
  <c r="J75" i="51"/>
  <c r="I75" i="51"/>
  <c r="H75" i="51"/>
  <c r="G75" i="51"/>
  <c r="D75" i="51" s="1"/>
  <c r="F75" i="51"/>
  <c r="E75" i="51"/>
  <c r="J74" i="51"/>
  <c r="I74" i="51"/>
  <c r="H74" i="51"/>
  <c r="G74" i="51"/>
  <c r="D74" i="51" s="1"/>
  <c r="F74" i="51"/>
  <c r="E74" i="51"/>
  <c r="J73" i="51"/>
  <c r="I73" i="51"/>
  <c r="H73" i="51"/>
  <c r="G73" i="51"/>
  <c r="D73" i="51" s="1"/>
  <c r="F73" i="51"/>
  <c r="E73" i="51"/>
  <c r="J72" i="51"/>
  <c r="I72" i="51"/>
  <c r="H72" i="51"/>
  <c r="G72" i="51"/>
  <c r="F72" i="51"/>
  <c r="E72" i="51"/>
  <c r="J71" i="51"/>
  <c r="I71" i="51"/>
  <c r="H71" i="51"/>
  <c r="G71" i="51"/>
  <c r="D71" i="51" s="1"/>
  <c r="F71" i="51"/>
  <c r="E71" i="51"/>
  <c r="J70" i="51"/>
  <c r="I70" i="51"/>
  <c r="H70" i="51"/>
  <c r="G70" i="51"/>
  <c r="D70" i="51" s="1"/>
  <c r="F70" i="51"/>
  <c r="E70" i="51"/>
  <c r="J69" i="51"/>
  <c r="I69" i="51"/>
  <c r="H69" i="51"/>
  <c r="G69" i="51"/>
  <c r="D69" i="51" s="1"/>
  <c r="F69" i="51"/>
  <c r="E69" i="51"/>
  <c r="J68" i="51"/>
  <c r="I68" i="51"/>
  <c r="H68" i="51"/>
  <c r="G68" i="51"/>
  <c r="D68" i="51" s="1"/>
  <c r="F68" i="51"/>
  <c r="E68" i="51"/>
  <c r="J67" i="51"/>
  <c r="I67" i="51"/>
  <c r="H67" i="51"/>
  <c r="G67" i="51"/>
  <c r="D67" i="51" s="1"/>
  <c r="F67" i="51"/>
  <c r="E67" i="51"/>
  <c r="J66" i="51"/>
  <c r="I66" i="51"/>
  <c r="H66" i="51"/>
  <c r="G66" i="51"/>
  <c r="D66" i="51" s="1"/>
  <c r="F66" i="51"/>
  <c r="E66" i="51"/>
  <c r="J65" i="51"/>
  <c r="I65" i="51"/>
  <c r="H65" i="51"/>
  <c r="G65" i="51"/>
  <c r="D65" i="51" s="1"/>
  <c r="F65" i="51"/>
  <c r="E65" i="51"/>
  <c r="J64" i="51"/>
  <c r="I64" i="51"/>
  <c r="H64" i="51"/>
  <c r="G64" i="51"/>
  <c r="F64" i="51"/>
  <c r="E64" i="51"/>
  <c r="J63" i="51"/>
  <c r="I63" i="51"/>
  <c r="H63" i="51"/>
  <c r="G63" i="51"/>
  <c r="D63" i="51" s="1"/>
  <c r="F63" i="51"/>
  <c r="E63" i="51"/>
  <c r="J62" i="51"/>
  <c r="I62" i="51"/>
  <c r="H62" i="51"/>
  <c r="G62" i="51"/>
  <c r="D62" i="51" s="1"/>
  <c r="F62" i="51"/>
  <c r="E62" i="51"/>
  <c r="J61" i="51"/>
  <c r="I61" i="51"/>
  <c r="H61" i="51"/>
  <c r="G61" i="51"/>
  <c r="D61" i="51" s="1"/>
  <c r="F61" i="51"/>
  <c r="E61" i="51"/>
  <c r="J60" i="51"/>
  <c r="I60" i="51"/>
  <c r="H60" i="51"/>
  <c r="G60" i="51"/>
  <c r="D60" i="51" s="1"/>
  <c r="F60" i="51"/>
  <c r="E60" i="51"/>
  <c r="J59" i="51"/>
  <c r="I59" i="51"/>
  <c r="H59" i="51"/>
  <c r="G59" i="51"/>
  <c r="D59" i="51" s="1"/>
  <c r="F59" i="51"/>
  <c r="E59" i="51"/>
  <c r="J58" i="51"/>
  <c r="I58" i="51"/>
  <c r="H58" i="51"/>
  <c r="G58" i="51"/>
  <c r="D58" i="51" s="1"/>
  <c r="F58" i="51"/>
  <c r="E58" i="51"/>
  <c r="J57" i="51"/>
  <c r="I57" i="51"/>
  <c r="H57" i="51"/>
  <c r="G57" i="51"/>
  <c r="D57" i="51" s="1"/>
  <c r="F57" i="51"/>
  <c r="E57" i="51"/>
  <c r="J56" i="51"/>
  <c r="I56" i="51"/>
  <c r="H56" i="51"/>
  <c r="G56" i="51"/>
  <c r="F56" i="51"/>
  <c r="E56" i="51"/>
  <c r="J55" i="51"/>
  <c r="I55" i="51"/>
  <c r="H55" i="51"/>
  <c r="G55" i="51"/>
  <c r="D55" i="51" s="1"/>
  <c r="F55" i="51"/>
  <c r="E55" i="51"/>
  <c r="J54" i="51"/>
  <c r="I54" i="51"/>
  <c r="H54" i="51"/>
  <c r="G54" i="51"/>
  <c r="D54" i="51" s="1"/>
  <c r="F54" i="51"/>
  <c r="E54" i="51"/>
  <c r="J53" i="51"/>
  <c r="I53" i="51"/>
  <c r="H53" i="51"/>
  <c r="G53" i="51"/>
  <c r="D53" i="51" s="1"/>
  <c r="F53" i="51"/>
  <c r="E53" i="51"/>
  <c r="J52" i="51"/>
  <c r="I52" i="51"/>
  <c r="H52" i="51"/>
  <c r="G52" i="51"/>
  <c r="D52" i="51" s="1"/>
  <c r="F52" i="51"/>
  <c r="E52" i="51"/>
  <c r="J51" i="51"/>
  <c r="I51" i="51"/>
  <c r="H51" i="51"/>
  <c r="G51" i="51"/>
  <c r="D51" i="51" s="1"/>
  <c r="F51" i="51"/>
  <c r="E51" i="51"/>
  <c r="J50" i="51"/>
  <c r="I50" i="51"/>
  <c r="H50" i="51"/>
  <c r="G50" i="51"/>
  <c r="D50" i="51" s="1"/>
  <c r="F50" i="51"/>
  <c r="E50" i="51"/>
  <c r="J49" i="51"/>
  <c r="I49" i="51"/>
  <c r="H49" i="51"/>
  <c r="G49" i="51"/>
  <c r="D49" i="51" s="1"/>
  <c r="F49" i="51"/>
  <c r="E49" i="51"/>
  <c r="J48" i="51"/>
  <c r="I48" i="51"/>
  <c r="H48" i="51"/>
  <c r="G48" i="51"/>
  <c r="F48" i="51"/>
  <c r="E48" i="51"/>
  <c r="J47" i="51"/>
  <c r="I47" i="51"/>
  <c r="H47" i="51"/>
  <c r="G47" i="51"/>
  <c r="D47" i="51" s="1"/>
  <c r="F47" i="51"/>
  <c r="E47" i="51"/>
  <c r="J46" i="51"/>
  <c r="I46" i="51"/>
  <c r="H46" i="51"/>
  <c r="G46" i="51"/>
  <c r="D46" i="51" s="1"/>
  <c r="F46" i="51"/>
  <c r="E46" i="51"/>
  <c r="J45" i="51"/>
  <c r="I45" i="51"/>
  <c r="H45" i="51"/>
  <c r="G45" i="51"/>
  <c r="D45" i="51" s="1"/>
  <c r="F45" i="51"/>
  <c r="E45" i="51"/>
  <c r="J44" i="51"/>
  <c r="I44" i="51"/>
  <c r="H44" i="51"/>
  <c r="G44" i="51"/>
  <c r="D44" i="51" s="1"/>
  <c r="F44" i="51"/>
  <c r="E44" i="51"/>
  <c r="J43" i="51"/>
  <c r="I43" i="51"/>
  <c r="H43" i="51"/>
  <c r="G43" i="51"/>
  <c r="D43" i="51" s="1"/>
  <c r="F43" i="51"/>
  <c r="E43" i="51"/>
  <c r="J42" i="51"/>
  <c r="I42" i="51"/>
  <c r="H42" i="51"/>
  <c r="G42" i="51"/>
  <c r="D42" i="51" s="1"/>
  <c r="F42" i="51"/>
  <c r="E42" i="51"/>
  <c r="J41" i="51"/>
  <c r="I41" i="51"/>
  <c r="H41" i="51"/>
  <c r="G41" i="51"/>
  <c r="D41" i="51" s="1"/>
  <c r="F41" i="51"/>
  <c r="E41" i="51"/>
  <c r="J40" i="51"/>
  <c r="I40" i="51"/>
  <c r="H40" i="51"/>
  <c r="G40" i="51"/>
  <c r="F40" i="51"/>
  <c r="E40" i="51"/>
  <c r="J39" i="51"/>
  <c r="I39" i="51"/>
  <c r="H39" i="51"/>
  <c r="G39" i="51"/>
  <c r="D39" i="51" s="1"/>
  <c r="F39" i="51"/>
  <c r="E39" i="51"/>
  <c r="J38" i="51"/>
  <c r="I38" i="51"/>
  <c r="H38" i="51"/>
  <c r="G38" i="51"/>
  <c r="D38" i="51" s="1"/>
  <c r="F38" i="51"/>
  <c r="E38" i="51"/>
  <c r="J37" i="51"/>
  <c r="I37" i="51"/>
  <c r="H37" i="51"/>
  <c r="G37" i="51"/>
  <c r="D37" i="51" s="1"/>
  <c r="F37" i="51"/>
  <c r="E37" i="51"/>
  <c r="J36" i="51"/>
  <c r="I36" i="51"/>
  <c r="H36" i="51"/>
  <c r="G36" i="51"/>
  <c r="D36" i="51" s="1"/>
  <c r="F36" i="51"/>
  <c r="E36" i="51"/>
  <c r="J35" i="51"/>
  <c r="I35" i="51"/>
  <c r="H35" i="51"/>
  <c r="G35" i="51"/>
  <c r="D35" i="51" s="1"/>
  <c r="F35" i="51"/>
  <c r="E35" i="51"/>
  <c r="J34" i="51"/>
  <c r="I34" i="51"/>
  <c r="H34" i="51"/>
  <c r="G34" i="51"/>
  <c r="D34" i="51" s="1"/>
  <c r="F34" i="51"/>
  <c r="E34" i="51"/>
  <c r="J33" i="51"/>
  <c r="I33" i="51"/>
  <c r="H33" i="51"/>
  <c r="G33" i="51"/>
  <c r="D33" i="51" s="1"/>
  <c r="F33" i="51"/>
  <c r="E33" i="51"/>
  <c r="J32" i="51"/>
  <c r="I32" i="51"/>
  <c r="H32" i="51"/>
  <c r="G32" i="51"/>
  <c r="F32" i="51"/>
  <c r="E32" i="51"/>
  <c r="J31" i="51"/>
  <c r="I31" i="51"/>
  <c r="H31" i="51"/>
  <c r="G31" i="51"/>
  <c r="D31" i="51" s="1"/>
  <c r="F31" i="51"/>
  <c r="E31" i="51"/>
  <c r="J30" i="51"/>
  <c r="I30" i="51"/>
  <c r="H30" i="51"/>
  <c r="G30" i="51"/>
  <c r="D30" i="51" s="1"/>
  <c r="F30" i="51"/>
  <c r="E30" i="51"/>
  <c r="J29" i="51"/>
  <c r="I29" i="51"/>
  <c r="H29" i="51"/>
  <c r="G29" i="51"/>
  <c r="D29" i="51" s="1"/>
  <c r="F29" i="51"/>
  <c r="E29" i="51"/>
  <c r="J28" i="51"/>
  <c r="I28" i="51"/>
  <c r="H28" i="51"/>
  <c r="G28" i="51"/>
  <c r="D28" i="51" s="1"/>
  <c r="F28" i="51"/>
  <c r="E28" i="51"/>
  <c r="J27" i="51"/>
  <c r="I27" i="51"/>
  <c r="H27" i="51"/>
  <c r="G27" i="51"/>
  <c r="D27" i="51" s="1"/>
  <c r="F27" i="51"/>
  <c r="E27" i="51"/>
  <c r="J26" i="51"/>
  <c r="I26" i="51"/>
  <c r="H26" i="51"/>
  <c r="G26" i="51"/>
  <c r="D26" i="51" s="1"/>
  <c r="F26" i="51"/>
  <c r="E26" i="51"/>
  <c r="J25" i="51"/>
  <c r="I25" i="51"/>
  <c r="H25" i="51"/>
  <c r="G25" i="51"/>
  <c r="D25" i="51" s="1"/>
  <c r="F25" i="51"/>
  <c r="E25" i="51"/>
  <c r="J24" i="51"/>
  <c r="I24" i="51"/>
  <c r="H24" i="51"/>
  <c r="G24" i="51"/>
  <c r="F24" i="51"/>
  <c r="E24" i="51"/>
  <c r="I23" i="51"/>
  <c r="H23" i="51"/>
  <c r="G23" i="51"/>
  <c r="D23" i="51" s="1"/>
  <c r="F23" i="51"/>
  <c r="E23" i="51"/>
  <c r="I22" i="51"/>
  <c r="H22" i="51"/>
  <c r="G22" i="51"/>
  <c r="D22" i="51" s="1"/>
  <c r="F22" i="51"/>
  <c r="E22" i="51"/>
  <c r="J21" i="51"/>
  <c r="I21" i="51"/>
  <c r="H21" i="51"/>
  <c r="G21" i="51"/>
  <c r="D21" i="51" s="1"/>
  <c r="F21" i="51"/>
  <c r="I20" i="51"/>
  <c r="H20" i="51"/>
  <c r="G20" i="51"/>
  <c r="D20" i="51" s="1"/>
  <c r="F20" i="51"/>
  <c r="E20" i="51"/>
  <c r="I19" i="51"/>
  <c r="H19" i="51"/>
  <c r="G19" i="51"/>
  <c r="D19" i="51" s="1"/>
  <c r="F19" i="51"/>
  <c r="E19" i="51"/>
  <c r="J18" i="51"/>
  <c r="H18" i="51"/>
  <c r="G18" i="51"/>
  <c r="D18" i="51" s="1"/>
  <c r="F18" i="51"/>
  <c r="E18" i="51"/>
  <c r="I17" i="51"/>
  <c r="H17" i="51"/>
  <c r="G17" i="51"/>
  <c r="D17" i="51" s="1"/>
  <c r="F17" i="51"/>
  <c r="E17" i="51"/>
  <c r="J16" i="51"/>
  <c r="G16" i="51"/>
  <c r="F16" i="51"/>
  <c r="E16" i="51"/>
  <c r="J15" i="51"/>
  <c r="I15" i="51"/>
  <c r="G15" i="51"/>
  <c r="F15" i="51"/>
  <c r="E15" i="51"/>
  <c r="I14" i="51"/>
  <c r="H14" i="51"/>
  <c r="G14" i="51"/>
  <c r="D14" i="51" s="1"/>
  <c r="F14" i="51"/>
  <c r="E14" i="51"/>
  <c r="J13" i="51"/>
  <c r="I13" i="51"/>
  <c r="H13" i="51"/>
  <c r="G13" i="51"/>
  <c r="D13" i="51" s="1"/>
  <c r="E13" i="51"/>
  <c r="J12" i="51"/>
  <c r="I12" i="51"/>
  <c r="F12" i="51"/>
  <c r="E12" i="51"/>
  <c r="J11" i="51"/>
  <c r="I11" i="51"/>
  <c r="H11" i="51"/>
  <c r="G11" i="51"/>
  <c r="D11" i="51" s="1"/>
  <c r="F11" i="51"/>
  <c r="E11" i="51"/>
  <c r="I10" i="51"/>
  <c r="H10" i="51"/>
  <c r="F10" i="51"/>
  <c r="E10" i="51"/>
  <c r="H9" i="51"/>
  <c r="G9" i="51"/>
  <c r="D9" i="51" s="1"/>
  <c r="F9" i="51"/>
  <c r="E9" i="51"/>
  <c r="G8" i="51"/>
  <c r="J7" i="51"/>
  <c r="J6" i="51"/>
  <c r="I6" i="51"/>
  <c r="H6" i="51"/>
  <c r="G6" i="51"/>
  <c r="D6" i="51" s="1"/>
  <c r="E6" i="51"/>
  <c r="B76" i="23"/>
  <c r="J76" i="23" s="1"/>
  <c r="A76" i="23"/>
  <c r="B75" i="23"/>
  <c r="J75" i="23" s="1"/>
  <c r="A75" i="23"/>
  <c r="B70" i="23"/>
  <c r="J70" i="23" s="1"/>
  <c r="A70" i="23"/>
  <c r="B45" i="23"/>
  <c r="J45" i="23" s="1"/>
  <c r="A45" i="23"/>
  <c r="B73" i="23"/>
  <c r="F73" i="23" s="1"/>
  <c r="A73" i="23"/>
  <c r="B49" i="23"/>
  <c r="J49" i="23" s="1"/>
  <c r="A49" i="23"/>
  <c r="B64" i="23"/>
  <c r="J64" i="23" s="1"/>
  <c r="A64" i="23"/>
  <c r="B72" i="23"/>
  <c r="J72" i="23" s="1"/>
  <c r="A72" i="23"/>
  <c r="B68" i="23"/>
  <c r="J68" i="23" s="1"/>
  <c r="A68" i="23"/>
  <c r="B74" i="23"/>
  <c r="J74" i="23" s="1"/>
  <c r="A74" i="23"/>
  <c r="B67" i="23"/>
  <c r="J67" i="23" s="1"/>
  <c r="A67" i="23"/>
  <c r="B65" i="23"/>
  <c r="J65" i="23" s="1"/>
  <c r="A65" i="23"/>
  <c r="B69" i="23"/>
  <c r="J69" i="23" s="1"/>
  <c r="A69" i="23"/>
  <c r="B44" i="23"/>
  <c r="J44" i="23" s="1"/>
  <c r="A44" i="23"/>
  <c r="B51" i="23"/>
  <c r="J51" i="23" s="1"/>
  <c r="A51" i="23"/>
  <c r="A100" i="23"/>
  <c r="B100" i="23"/>
  <c r="E100" i="23" s="1"/>
  <c r="J9" i="5"/>
  <c r="J21" i="5"/>
  <c r="D353" i="49"/>
  <c r="D181" i="49"/>
  <c r="D182" i="49"/>
  <c r="D309" i="49"/>
  <c r="D310" i="49"/>
  <c r="D311" i="49"/>
  <c r="D312" i="49"/>
  <c r="D316" i="49"/>
  <c r="D317" i="49"/>
  <c r="D105" i="49"/>
  <c r="D321" i="49"/>
  <c r="D106" i="49"/>
  <c r="D107" i="49"/>
  <c r="D251" i="49"/>
  <c r="D252" i="49"/>
  <c r="D253" i="49"/>
  <c r="D412" i="49"/>
  <c r="D391" i="49"/>
  <c r="D392" i="49"/>
  <c r="D393" i="49"/>
  <c r="D324" i="49"/>
  <c r="D325" i="49"/>
  <c r="D326" i="49"/>
  <c r="D154" i="49"/>
  <c r="D155" i="49"/>
  <c r="D352" i="49"/>
  <c r="D41" i="49"/>
  <c r="D360" i="49"/>
  <c r="D185" i="49"/>
  <c r="D337" i="49"/>
  <c r="D338" i="49"/>
  <c r="D142" i="49"/>
  <c r="D25" i="49"/>
  <c r="D26" i="49"/>
  <c r="D92" i="49"/>
  <c r="D93" i="49"/>
  <c r="D381" i="49"/>
  <c r="D196" i="49"/>
  <c r="D16" i="49"/>
  <c r="D329" i="49"/>
  <c r="D330" i="49"/>
  <c r="D289" i="49"/>
  <c r="D290" i="49"/>
  <c r="D11" i="49"/>
  <c r="D143" i="49"/>
  <c r="D5" i="49"/>
  <c r="D403" i="49"/>
  <c r="D404" i="49"/>
  <c r="D344" i="49"/>
  <c r="D405" i="49"/>
  <c r="D148" i="49"/>
  <c r="D149" i="49"/>
  <c r="D17" i="49"/>
  <c r="D180" i="49"/>
  <c r="D357" i="49"/>
  <c r="D370" i="49"/>
  <c r="D9" i="49"/>
  <c r="D10" i="49"/>
  <c r="D131" i="49"/>
  <c r="D4" i="49"/>
  <c r="D77" i="49"/>
  <c r="D78" i="49"/>
  <c r="D87" i="49"/>
  <c r="D88" i="49"/>
  <c r="D71" i="49"/>
  <c r="D228" i="49"/>
  <c r="D298" i="49"/>
  <c r="D299" i="49"/>
  <c r="D400" i="49"/>
  <c r="D401" i="49"/>
  <c r="D248" i="49"/>
  <c r="D239" i="49"/>
  <c r="D240" i="49"/>
  <c r="D241" i="49"/>
  <c r="D89" i="49"/>
  <c r="D358" i="49"/>
  <c r="D359" i="49"/>
  <c r="D335" i="49"/>
  <c r="D264" i="49"/>
  <c r="D336" i="49"/>
  <c r="D265" i="49"/>
  <c r="D274" i="49"/>
  <c r="D275" i="49"/>
  <c r="D276" i="49"/>
  <c r="D270" i="49"/>
  <c r="D271" i="49"/>
  <c r="D266" i="49"/>
  <c r="D267" i="49"/>
  <c r="D268" i="49"/>
  <c r="D184" i="49"/>
  <c r="D280" i="49"/>
  <c r="D278" i="49"/>
  <c r="D279" i="49"/>
  <c r="D322" i="49"/>
  <c r="D323" i="49"/>
  <c r="D94" i="49"/>
  <c r="D95" i="49"/>
  <c r="D199" i="49"/>
  <c r="D96" i="49"/>
  <c r="D200" i="49"/>
  <c r="D32" i="49"/>
  <c r="D37" i="49"/>
  <c r="D63" i="49"/>
  <c r="D397" i="49"/>
  <c r="D398" i="49"/>
  <c r="D255" i="49"/>
  <c r="D256" i="49"/>
  <c r="D59" i="49"/>
  <c r="D60" i="49"/>
  <c r="D2" i="49"/>
  <c r="D3" i="49"/>
  <c r="D314" i="49"/>
  <c r="D315" i="49"/>
  <c r="D186" i="49"/>
  <c r="D152" i="49"/>
  <c r="D153" i="49"/>
  <c r="D258" i="49"/>
  <c r="D52" i="49"/>
  <c r="D122" i="49"/>
  <c r="D243" i="49"/>
  <c r="D244" i="49"/>
  <c r="D408" i="49"/>
  <c r="D394" i="49"/>
  <c r="D395" i="49"/>
  <c r="D396" i="49"/>
  <c r="D31" i="49"/>
  <c r="D45" i="49"/>
  <c r="D206" i="49"/>
  <c r="D303" i="49"/>
  <c r="D304" i="49"/>
  <c r="D263" i="49"/>
  <c r="D179" i="49"/>
  <c r="D13" i="49"/>
  <c r="D277" i="49"/>
  <c r="D100" i="49"/>
  <c r="D101" i="49"/>
  <c r="D97" i="49"/>
  <c r="D33" i="49"/>
  <c r="D112" i="49"/>
  <c r="D313" i="49"/>
  <c r="D363" i="49"/>
  <c r="D215" i="49"/>
  <c r="D250" i="49"/>
  <c r="D158" i="49"/>
  <c r="D169" i="49"/>
  <c r="D170" i="49"/>
  <c r="D208" i="49"/>
  <c r="D209" i="49"/>
  <c r="D210" i="49"/>
  <c r="D211" i="49"/>
  <c r="D364" i="49"/>
  <c r="D6" i="49"/>
  <c r="D46" i="49"/>
  <c r="D57" i="49"/>
  <c r="D282" i="49"/>
  <c r="D406" i="49"/>
  <c r="D44" i="49"/>
  <c r="D216" i="49"/>
  <c r="D409" i="49"/>
  <c r="D410" i="49"/>
  <c r="D221" i="49"/>
  <c r="D108" i="49"/>
  <c r="D109" i="49"/>
  <c r="D300" i="49"/>
  <c r="D301" i="49"/>
  <c r="D302" i="49"/>
  <c r="D120" i="49"/>
  <c r="D121" i="49"/>
  <c r="D377" i="49"/>
  <c r="D389" i="49"/>
  <c r="D198" i="49"/>
  <c r="D14" i="49"/>
  <c r="D15" i="49"/>
  <c r="D197" i="49"/>
  <c r="D156" i="49"/>
  <c r="D202" i="49"/>
  <c r="D157" i="49"/>
  <c r="D116" i="49"/>
  <c r="D73" i="49"/>
  <c r="D74" i="49"/>
  <c r="D75" i="49"/>
  <c r="D49" i="49"/>
  <c r="D342" i="49"/>
  <c r="D76" i="49"/>
  <c r="D343" i="49"/>
  <c r="D242" i="49"/>
  <c r="D103" i="49"/>
  <c r="D172" i="49"/>
  <c r="D173" i="49"/>
  <c r="D174" i="49"/>
  <c r="D175" i="49"/>
  <c r="D19" i="49"/>
  <c r="D47" i="49"/>
  <c r="D48" i="49"/>
  <c r="D287" i="49"/>
  <c r="D162" i="49"/>
  <c r="D7" i="49"/>
  <c r="D12" i="49"/>
  <c r="D171" i="49"/>
  <c r="D35" i="49"/>
  <c r="D36" i="49"/>
  <c r="D135" i="49"/>
  <c r="D136" i="49"/>
  <c r="D288" i="49"/>
  <c r="D291" i="49"/>
  <c r="D292" i="49"/>
  <c r="D293" i="49"/>
  <c r="D328" i="49"/>
  <c r="D42" i="49"/>
  <c r="D34" i="49"/>
  <c r="D348" i="49"/>
  <c r="D365" i="49"/>
  <c r="D361" i="49"/>
  <c r="D91" i="49"/>
  <c r="D168" i="49"/>
  <c r="D40" i="49"/>
  <c r="D366" i="49"/>
  <c r="D390" i="49"/>
  <c r="D18" i="49"/>
  <c r="D43" i="49"/>
  <c r="D62" i="49"/>
  <c r="D98" i="49"/>
  <c r="D99" i="49"/>
  <c r="D372" i="49"/>
  <c r="D204" i="49"/>
  <c r="D38" i="49"/>
  <c r="D39" i="49"/>
  <c r="D176" i="49"/>
  <c r="D67" i="49"/>
  <c r="D51" i="49"/>
  <c r="D8" i="49"/>
  <c r="D257" i="49"/>
  <c r="D308" i="49"/>
  <c r="D205" i="49"/>
  <c r="D129" i="49"/>
  <c r="D110" i="49"/>
  <c r="D345" i="49"/>
  <c r="D346" i="49"/>
  <c r="D217" i="49"/>
  <c r="D68" i="49"/>
  <c r="D69" i="49"/>
  <c r="D223" i="49"/>
  <c r="D224" i="49"/>
  <c r="D79" i="49"/>
  <c r="D80" i="49"/>
  <c r="D81" i="49"/>
  <c r="D82" i="49"/>
  <c r="D411" i="49"/>
  <c r="D254" i="49"/>
  <c r="D64" i="49"/>
  <c r="D285" i="49"/>
  <c r="D207" i="49"/>
  <c r="D117" i="49"/>
  <c r="D118" i="49"/>
  <c r="D119" i="49"/>
  <c r="D66" i="49"/>
  <c r="D28" i="49"/>
  <c r="D159" i="49"/>
  <c r="D160" i="49"/>
  <c r="D161" i="49"/>
  <c r="D130" i="49"/>
  <c r="D222" i="49"/>
  <c r="D102" i="49"/>
  <c r="D127" i="49"/>
  <c r="D214" i="49"/>
  <c r="D70" i="49"/>
  <c r="D219" i="49"/>
  <c r="D220" i="49"/>
  <c r="D194" i="49"/>
  <c r="D195" i="49"/>
  <c r="D284" i="49"/>
  <c r="D347" i="49"/>
  <c r="D132" i="49"/>
  <c r="D133" i="49"/>
  <c r="D134" i="49"/>
  <c r="D283" i="49"/>
  <c r="D111" i="49"/>
  <c r="D124" i="49"/>
  <c r="D125" i="49"/>
  <c r="D126" i="49"/>
  <c r="D20" i="49"/>
  <c r="D21" i="49"/>
  <c r="D272" i="49"/>
  <c r="D273" i="49"/>
  <c r="D58" i="49"/>
  <c r="D72" i="49"/>
  <c r="D259" i="49"/>
  <c r="D260" i="49"/>
  <c r="D261" i="49"/>
  <c r="D61" i="49"/>
  <c r="D382" i="49"/>
  <c r="D383" i="49"/>
  <c r="D384" i="49"/>
  <c r="D373" i="49"/>
  <c r="D407" i="49"/>
  <c r="D113" i="49"/>
  <c r="D29" i="49"/>
  <c r="D30" i="49"/>
  <c r="D218" i="49"/>
  <c r="D233" i="49"/>
  <c r="D183" i="49"/>
  <c r="D237" i="49"/>
  <c r="D238" i="49"/>
  <c r="D367" i="49"/>
  <c r="D212" i="49"/>
  <c r="D128" i="49"/>
  <c r="D201" i="49"/>
  <c r="D229" i="49"/>
  <c r="D227" i="49"/>
  <c r="D230" i="49"/>
  <c r="D231" i="49"/>
  <c r="D232" i="49"/>
  <c r="D190" i="49"/>
  <c r="D191" i="49"/>
  <c r="D192" i="49"/>
  <c r="D193" i="49"/>
  <c r="D53" i="49"/>
  <c r="D203" i="49"/>
  <c r="D374" i="49"/>
  <c r="D375" i="49"/>
  <c r="D65" i="49"/>
  <c r="D350" i="49"/>
  <c r="D296" i="49"/>
  <c r="D226" i="49"/>
  <c r="D235" i="49"/>
  <c r="D236" i="49"/>
  <c r="D269" i="49"/>
  <c r="D165" i="49"/>
  <c r="D166" i="49"/>
  <c r="D104" i="49"/>
  <c r="D23" i="49"/>
  <c r="D139" i="49"/>
  <c r="D140" i="49"/>
  <c r="D137" i="49"/>
  <c r="D138" i="49"/>
  <c r="D371" i="49"/>
  <c r="D378" i="49"/>
  <c r="D379" i="49"/>
  <c r="D380" i="49"/>
  <c r="D339" i="49"/>
  <c r="D340" i="49"/>
  <c r="D23" i="48"/>
  <c r="D256" i="48"/>
  <c r="D333" i="48"/>
  <c r="D392" i="48"/>
  <c r="D361" i="48"/>
  <c r="D194" i="48"/>
  <c r="D301" i="48"/>
  <c r="D6" i="48"/>
  <c r="D271" i="48"/>
  <c r="D39" i="48"/>
  <c r="D54" i="48"/>
  <c r="D53" i="48"/>
  <c r="D70" i="48"/>
  <c r="D171" i="48"/>
  <c r="D20" i="48"/>
  <c r="D313" i="48"/>
  <c r="D125" i="48"/>
  <c r="D321" i="48"/>
  <c r="D185" i="48"/>
  <c r="D420" i="48"/>
  <c r="D221" i="48"/>
  <c r="D394" i="48"/>
  <c r="D122" i="48"/>
  <c r="D35" i="48"/>
  <c r="D73" i="48"/>
  <c r="D405" i="48"/>
  <c r="D319" i="48"/>
  <c r="D140" i="48"/>
  <c r="D291" i="48"/>
  <c r="D235" i="48"/>
  <c r="D121" i="48"/>
  <c r="D33" i="48"/>
  <c r="D144" i="48"/>
  <c r="D268" i="48"/>
  <c r="D314" i="48"/>
  <c r="D276" i="48"/>
  <c r="D106" i="48"/>
  <c r="D407" i="48"/>
  <c r="D10" i="48"/>
  <c r="D29" i="48"/>
  <c r="D305" i="48"/>
  <c r="D227" i="48"/>
  <c r="D239" i="48"/>
  <c r="D45" i="48"/>
  <c r="D329" i="48"/>
  <c r="D187" i="48"/>
  <c r="D105" i="48"/>
  <c r="D95" i="48"/>
  <c r="D243" i="48"/>
  <c r="D356" i="48"/>
  <c r="D91" i="48"/>
  <c r="D365" i="48"/>
  <c r="D36" i="48"/>
  <c r="D11" i="48"/>
  <c r="D154" i="48"/>
  <c r="D213" i="48"/>
  <c r="D364" i="48"/>
  <c r="D9" i="48"/>
  <c r="D299" i="48"/>
  <c r="D149" i="48"/>
  <c r="D363" i="48"/>
  <c r="D214" i="48"/>
  <c r="D202" i="48"/>
  <c r="D72" i="48"/>
  <c r="D109" i="48"/>
  <c r="D403" i="48"/>
  <c r="D337" i="48"/>
  <c r="D257" i="48"/>
  <c r="D203" i="48"/>
  <c r="D362" i="48"/>
  <c r="D383" i="48"/>
  <c r="D153" i="48"/>
  <c r="D317" i="48"/>
  <c r="D238" i="48"/>
  <c r="D372" i="48"/>
  <c r="D76" i="48"/>
  <c r="D81" i="48"/>
  <c r="D13" i="48"/>
  <c r="D280" i="48"/>
  <c r="D47" i="48"/>
  <c r="D110" i="48"/>
  <c r="D183" i="48"/>
  <c r="D69" i="48"/>
  <c r="D2" i="48"/>
  <c r="D88" i="48"/>
  <c r="D25" i="48"/>
  <c r="D358" i="48"/>
  <c r="D128" i="48"/>
  <c r="D94" i="48"/>
  <c r="D350" i="48"/>
  <c r="D119" i="48"/>
  <c r="D318" i="48"/>
  <c r="D251" i="48"/>
  <c r="D79" i="48"/>
  <c r="D293" i="48"/>
  <c r="D298" i="48"/>
  <c r="D27" i="48"/>
  <c r="D42" i="48"/>
  <c r="D40" i="48"/>
  <c r="D134" i="48"/>
  <c r="D26" i="48"/>
  <c r="D303" i="48"/>
  <c r="D146" i="48"/>
  <c r="D157" i="48"/>
  <c r="D175" i="48"/>
  <c r="D8" i="48"/>
  <c r="D59" i="48"/>
  <c r="D336" i="48"/>
  <c r="D222" i="48"/>
  <c r="D136" i="48"/>
  <c r="D131" i="48"/>
  <c r="D328" i="48"/>
  <c r="D179" i="48"/>
  <c r="D292" i="48"/>
  <c r="D191" i="48"/>
  <c r="D85" i="48"/>
  <c r="D51" i="48"/>
  <c r="D116" i="48"/>
  <c r="D103" i="48"/>
  <c r="D197" i="48"/>
  <c r="D295" i="48"/>
  <c r="D322" i="48"/>
  <c r="D152" i="48"/>
  <c r="D413" i="48"/>
  <c r="D408" i="48"/>
  <c r="D254" i="48"/>
  <c r="D16" i="48"/>
  <c r="D260" i="48"/>
  <c r="D225" i="48"/>
  <c r="D97" i="48"/>
  <c r="D156" i="48"/>
  <c r="D123" i="48"/>
  <c r="D242" i="48"/>
  <c r="D218" i="48"/>
  <c r="D223" i="48"/>
  <c r="D167" i="48"/>
  <c r="D418" i="48"/>
  <c r="D78" i="48"/>
  <c r="D84" i="48"/>
  <c r="D310" i="48"/>
  <c r="D212" i="48"/>
  <c r="D228" i="48"/>
  <c r="D107" i="48"/>
  <c r="D414" i="48"/>
  <c r="D143" i="48"/>
  <c r="D208" i="48"/>
  <c r="D248" i="48"/>
  <c r="D338" i="48"/>
  <c r="D224" i="48"/>
  <c r="D207" i="48"/>
  <c r="D160" i="48"/>
  <c r="D211" i="48"/>
  <c r="D108" i="48"/>
  <c r="D188" i="48"/>
  <c r="D247" i="48"/>
  <c r="D339" i="48"/>
  <c r="D52" i="48"/>
  <c r="D86" i="48"/>
  <c r="D272" i="48"/>
  <c r="D41" i="48"/>
  <c r="D200" i="48"/>
  <c r="D278" i="48"/>
  <c r="D281" i="48"/>
  <c r="D378" i="48"/>
  <c r="D77" i="48"/>
  <c r="D201" i="48"/>
  <c r="D382" i="48"/>
  <c r="D367" i="48"/>
  <c r="D127" i="48"/>
  <c r="D38" i="48"/>
  <c r="D170" i="48"/>
  <c r="D244" i="48"/>
  <c r="D345" i="48"/>
  <c r="D165" i="48"/>
  <c r="D373" i="48"/>
  <c r="D245" i="48"/>
  <c r="D90" i="48"/>
  <c r="D287" i="48"/>
  <c r="D323" i="48"/>
  <c r="D282" i="48"/>
  <c r="D199" i="48"/>
  <c r="D246" i="48"/>
  <c r="D63" i="48"/>
  <c r="D226" i="48"/>
  <c r="D267" i="48"/>
  <c r="D351" i="48"/>
  <c r="D250" i="48"/>
  <c r="D398" i="48"/>
  <c r="D370" i="48"/>
  <c r="D68" i="48"/>
  <c r="D285" i="48"/>
  <c r="D411" i="48"/>
  <c r="D37" i="48"/>
  <c r="D304" i="48"/>
  <c r="D161" i="48"/>
  <c r="D174" i="48"/>
  <c r="D195" i="48"/>
  <c r="D340" i="48"/>
  <c r="D5" i="48"/>
  <c r="D180" i="48"/>
  <c r="D124" i="48"/>
  <c r="D181" i="48"/>
  <c r="D210" i="48"/>
  <c r="D415" i="48"/>
  <c r="D375" i="48"/>
  <c r="D138" i="48"/>
  <c r="D61" i="48"/>
  <c r="D288" i="48"/>
  <c r="D55" i="48"/>
  <c r="D182" i="48"/>
  <c r="D237" i="48"/>
  <c r="D262" i="48"/>
  <c r="D100" i="48"/>
  <c r="D409" i="48"/>
  <c r="D115" i="48"/>
  <c r="D360" i="48"/>
  <c r="D83" i="48"/>
  <c r="D349" i="48"/>
  <c r="D67" i="48"/>
  <c r="D249" i="48"/>
  <c r="D241" i="48"/>
  <c r="D240" i="48"/>
  <c r="D269" i="48"/>
  <c r="D294" i="48"/>
  <c r="D307" i="48"/>
  <c r="D65" i="48"/>
  <c r="D308" i="48"/>
  <c r="D266" i="48"/>
  <c r="D96" i="48"/>
  <c r="D60" i="48"/>
  <c r="D255" i="48"/>
  <c r="D151" i="48"/>
  <c r="D233" i="48"/>
  <c r="D401" i="48"/>
  <c r="D404" i="48"/>
  <c r="D216" i="48"/>
  <c r="D412" i="48"/>
  <c r="D215" i="48"/>
  <c r="D315" i="48"/>
  <c r="D14" i="48"/>
  <c r="D376" i="48"/>
  <c r="D277" i="48"/>
  <c r="D230" i="48"/>
  <c r="D354" i="48"/>
  <c r="D369" i="48"/>
  <c r="D117" i="48"/>
  <c r="D270" i="48"/>
  <c r="D57" i="48"/>
  <c r="D402" i="48"/>
  <c r="D158" i="48"/>
  <c r="D139" i="48"/>
  <c r="D390" i="48"/>
  <c r="D141" i="48"/>
  <c r="D126" i="48"/>
  <c r="D302" i="48"/>
  <c r="D265" i="48"/>
  <c r="D391" i="48"/>
  <c r="D386" i="48"/>
  <c r="D283" i="48"/>
  <c r="D19" i="48"/>
  <c r="D168" i="48"/>
  <c r="D352" i="48"/>
  <c r="D44" i="48"/>
  <c r="D331" i="48"/>
  <c r="D163" i="48"/>
  <c r="D113" i="48"/>
  <c r="D264" i="48"/>
  <c r="D129" i="48"/>
  <c r="D347" i="48"/>
  <c r="D384" i="48"/>
  <c r="D346" i="48"/>
  <c r="D316" i="48"/>
  <c r="D135" i="48"/>
  <c r="D112" i="48"/>
  <c r="D289" i="48"/>
  <c r="D419" i="48"/>
  <c r="D229" i="48"/>
  <c r="D274" i="48"/>
  <c r="D114" i="48"/>
  <c r="D219" i="48"/>
  <c r="D273" i="48"/>
  <c r="D263" i="48"/>
  <c r="D417" i="48"/>
  <c r="D74" i="48"/>
  <c r="D118" i="48"/>
  <c r="D353" i="48"/>
  <c r="D145" i="48"/>
  <c r="D58" i="48"/>
  <c r="D286" i="48"/>
  <c r="D357" i="48"/>
  <c r="D209" i="48"/>
  <c r="D46" i="48"/>
  <c r="D98" i="48"/>
  <c r="D64" i="48"/>
  <c r="D232" i="48"/>
  <c r="D66" i="48"/>
  <c r="D87" i="48"/>
  <c r="D217" i="48"/>
  <c r="D406" i="48"/>
  <c r="D388" i="48"/>
  <c r="D192" i="48"/>
  <c r="D397" i="48"/>
  <c r="D15" i="48"/>
  <c r="D164" i="48"/>
  <c r="D162" i="48"/>
  <c r="D50" i="48"/>
  <c r="D335" i="48"/>
  <c r="D189" i="48"/>
  <c r="D28" i="48"/>
  <c r="D34" i="48"/>
  <c r="D359" i="48"/>
  <c r="D24" i="48"/>
  <c r="D355" i="48"/>
  <c r="D389" i="48"/>
  <c r="D324" i="48"/>
  <c r="D320" i="48"/>
  <c r="D142" i="48"/>
  <c r="D159" i="48"/>
  <c r="D325" i="48"/>
  <c r="D198" i="48"/>
  <c r="D297" i="48"/>
  <c r="D155" i="48"/>
  <c r="D56" i="48"/>
  <c r="D150" i="48"/>
  <c r="D258" i="48"/>
  <c r="D306" i="48"/>
  <c r="D101" i="48"/>
  <c r="D133" i="48"/>
  <c r="D102" i="48"/>
  <c r="D190" i="48"/>
  <c r="D236" i="48"/>
  <c r="D381" i="48"/>
  <c r="D330" i="48"/>
  <c r="D93" i="48"/>
  <c r="D30" i="48"/>
  <c r="D148" i="48"/>
  <c r="D204" i="48"/>
  <c r="D12" i="48"/>
  <c r="D300" i="48"/>
  <c r="D147" i="48"/>
  <c r="D71" i="48"/>
  <c r="D22" i="48"/>
  <c r="D279" i="48"/>
  <c r="D17" i="48"/>
  <c r="D31" i="48"/>
  <c r="D261" i="48"/>
  <c r="D379" i="48"/>
  <c r="D371" i="48"/>
  <c r="D21" i="48"/>
  <c r="D342" i="48"/>
  <c r="D130" i="48"/>
  <c r="D296" i="48"/>
  <c r="D284" i="48"/>
  <c r="D344" i="48"/>
  <c r="D343" i="48"/>
  <c r="D387" i="48"/>
  <c r="D366" i="48"/>
  <c r="D326" i="48"/>
  <c r="D400" i="48"/>
  <c r="D395" i="48"/>
  <c r="D7" i="48"/>
  <c r="D75" i="48"/>
  <c r="D327" i="48"/>
  <c r="D396" i="48"/>
  <c r="D220" i="48"/>
  <c r="D92" i="48"/>
  <c r="D259" i="48"/>
  <c r="D252" i="48"/>
  <c r="D184" i="48"/>
  <c r="D99" i="48"/>
  <c r="D385" i="48"/>
  <c r="D193" i="48"/>
  <c r="D348" i="48"/>
  <c r="D132" i="48"/>
  <c r="D48" i="48"/>
  <c r="D137" i="48"/>
  <c r="D80" i="48"/>
  <c r="D18" i="48"/>
  <c r="D416" i="48"/>
  <c r="D275" i="48"/>
  <c r="D332" i="48"/>
  <c r="D169" i="48"/>
  <c r="D166" i="48"/>
  <c r="D177" i="48"/>
  <c r="D49" i="48"/>
  <c r="D104" i="48"/>
  <c r="D368" i="48"/>
  <c r="D206" i="48"/>
  <c r="D3" i="48"/>
  <c r="D172" i="48"/>
  <c r="D4" i="48"/>
  <c r="D173" i="48"/>
  <c r="D334" i="48"/>
  <c r="D231" i="48"/>
  <c r="D311" i="48"/>
  <c r="D410" i="48"/>
  <c r="D374" i="48"/>
  <c r="D205" i="48"/>
  <c r="D32" i="48"/>
  <c r="D393" i="48"/>
  <c r="D82" i="48"/>
  <c r="D341" i="48"/>
  <c r="D377" i="48"/>
  <c r="D380" i="48"/>
  <c r="D111" i="48"/>
  <c r="D399" i="48"/>
  <c r="D43" i="48"/>
  <c r="D62" i="48"/>
  <c r="D290" i="48"/>
  <c r="D120" i="48"/>
  <c r="D176" i="48"/>
  <c r="D186" i="48"/>
  <c r="D178" i="48"/>
  <c r="R92" i="5"/>
  <c r="T113" i="5" s="1"/>
  <c r="R92" i="9"/>
  <c r="S129" i="9" s="1"/>
  <c r="D79" i="46"/>
  <c r="D261" i="46"/>
  <c r="D353" i="46"/>
  <c r="D371" i="46"/>
  <c r="D40" i="46"/>
  <c r="D315" i="46"/>
  <c r="D106" i="46"/>
  <c r="D201" i="46"/>
  <c r="D284" i="46"/>
  <c r="D355" i="46"/>
  <c r="D225" i="46"/>
  <c r="D14" i="46"/>
  <c r="D222" i="46"/>
  <c r="D168" i="46"/>
  <c r="D169" i="46"/>
  <c r="D59" i="46"/>
  <c r="D60" i="46"/>
  <c r="D163" i="46"/>
  <c r="D154" i="46"/>
  <c r="D143" i="46"/>
  <c r="D330" i="46"/>
  <c r="D182" i="46"/>
  <c r="D98" i="46"/>
  <c r="D99" i="46"/>
  <c r="D386" i="46"/>
  <c r="D203" i="46"/>
  <c r="D382" i="46"/>
  <c r="D226" i="46"/>
  <c r="D108" i="46"/>
  <c r="D214" i="46"/>
  <c r="D133" i="46"/>
  <c r="D366" i="46"/>
  <c r="D244" i="46"/>
  <c r="D200" i="46"/>
  <c r="D91" i="46"/>
  <c r="D230" i="46"/>
  <c r="D100" i="46"/>
  <c r="D344" i="46"/>
  <c r="D323" i="46"/>
  <c r="D4" i="46"/>
  <c r="D172" i="46"/>
  <c r="D308" i="46"/>
  <c r="D364" i="46"/>
  <c r="D295" i="46"/>
  <c r="D242" i="46"/>
  <c r="D264" i="46"/>
  <c r="D160" i="46"/>
  <c r="D161" i="46"/>
  <c r="D102" i="46"/>
  <c r="D36" i="46"/>
  <c r="D153" i="46"/>
  <c r="D8" i="46"/>
  <c r="D278" i="46"/>
  <c r="D257" i="46"/>
  <c r="D258" i="46"/>
  <c r="D175" i="46"/>
  <c r="D349" i="46"/>
  <c r="D18" i="46"/>
  <c r="D63" i="46"/>
  <c r="D232" i="46"/>
  <c r="D247" i="46"/>
  <c r="D291" i="46"/>
  <c r="D297" i="46"/>
  <c r="D155" i="46"/>
  <c r="D183" i="46"/>
  <c r="D184" i="46"/>
  <c r="D176" i="46"/>
  <c r="D236" i="46"/>
  <c r="D84" i="46"/>
  <c r="D85" i="46"/>
  <c r="D20" i="46"/>
  <c r="D317" i="46"/>
  <c r="D307" i="46"/>
  <c r="D118" i="46"/>
  <c r="D352" i="46"/>
  <c r="D372" i="46"/>
  <c r="D310" i="46"/>
  <c r="D331" i="46"/>
  <c r="D341" i="46"/>
  <c r="D179" i="46"/>
  <c r="D37" i="46"/>
  <c r="D205" i="46"/>
  <c r="D120" i="46"/>
  <c r="D121" i="46"/>
  <c r="D329" i="46"/>
  <c r="D227" i="46"/>
  <c r="D111" i="46"/>
  <c r="D322" i="46"/>
  <c r="D267" i="46"/>
  <c r="D47" i="46"/>
  <c r="D346" i="46"/>
  <c r="D348" i="46"/>
  <c r="D156" i="46"/>
  <c r="D314" i="46"/>
  <c r="D298" i="46"/>
  <c r="D48" i="46"/>
  <c r="D220" i="46"/>
  <c r="D178" i="46"/>
  <c r="D68" i="46"/>
  <c r="D321" i="46"/>
  <c r="D61" i="46"/>
  <c r="D281" i="46"/>
  <c r="D31" i="46"/>
  <c r="D336" i="46"/>
  <c r="D251" i="46"/>
  <c r="D78" i="46"/>
  <c r="D12" i="46"/>
  <c r="D283" i="46"/>
  <c r="D46" i="46"/>
  <c r="D196" i="46"/>
  <c r="D113" i="46"/>
  <c r="D332" i="46"/>
  <c r="D93" i="46"/>
  <c r="D162" i="46"/>
  <c r="D326" i="46"/>
  <c r="D229" i="46"/>
  <c r="D109" i="46"/>
  <c r="D148" i="46"/>
  <c r="D52" i="46"/>
  <c r="D333" i="46"/>
  <c r="D209" i="46"/>
  <c r="D197" i="46"/>
  <c r="D128" i="46"/>
  <c r="D64" i="46"/>
  <c r="D76" i="46"/>
  <c r="D266" i="46"/>
  <c r="D33" i="46"/>
  <c r="D34" i="46"/>
  <c r="D216" i="46"/>
  <c r="D311" i="46"/>
  <c r="D80" i="46"/>
  <c r="D312" i="46"/>
  <c r="D318" i="46"/>
  <c r="D45" i="46"/>
  <c r="D309" i="46"/>
  <c r="D135" i="46"/>
  <c r="D262" i="46"/>
  <c r="D373" i="46"/>
  <c r="D2" i="46"/>
  <c r="D265" i="46"/>
  <c r="D57" i="46"/>
  <c r="D347" i="46"/>
  <c r="D377" i="46"/>
  <c r="D204" i="46"/>
  <c r="D157" i="46"/>
  <c r="D71" i="46"/>
  <c r="D72" i="46"/>
  <c r="D55" i="46"/>
  <c r="D141" i="46"/>
  <c r="D142" i="46"/>
  <c r="D195" i="46"/>
  <c r="D374" i="46"/>
  <c r="D375" i="46"/>
  <c r="D303" i="46"/>
  <c r="D250" i="46"/>
  <c r="D304" i="46"/>
  <c r="D357" i="46"/>
  <c r="D5" i="46"/>
  <c r="D363" i="46"/>
  <c r="D369" i="46"/>
  <c r="D191" i="46"/>
  <c r="D254" i="46"/>
  <c r="D101" i="46"/>
  <c r="D126" i="46"/>
  <c r="D335" i="46"/>
  <c r="D66" i="46"/>
  <c r="D94" i="46"/>
  <c r="D123" i="46"/>
  <c r="D256" i="46"/>
  <c r="D362" i="46"/>
  <c r="D16" i="46"/>
  <c r="D292" i="46"/>
  <c r="D185" i="46"/>
  <c r="D271" i="46"/>
  <c r="D327" i="46"/>
  <c r="D127" i="46"/>
  <c r="D90" i="46"/>
  <c r="D198" i="46"/>
  <c r="D199" i="46"/>
  <c r="D139" i="46"/>
  <c r="D246" i="46"/>
  <c r="D259" i="46"/>
  <c r="D260" i="46"/>
  <c r="D181" i="46"/>
  <c r="D319" i="46"/>
  <c r="D343" i="46"/>
  <c r="D159" i="46"/>
  <c r="D35" i="46"/>
  <c r="D97" i="46"/>
  <c r="D224" i="46"/>
  <c r="D50" i="46"/>
  <c r="D320" i="46"/>
  <c r="D49" i="46"/>
  <c r="D337" i="46"/>
  <c r="D165" i="46"/>
  <c r="D28" i="46"/>
  <c r="D334" i="46"/>
  <c r="D339" i="46"/>
  <c r="D221" i="46"/>
  <c r="D381" i="46"/>
  <c r="D290" i="46"/>
  <c r="D285" i="46"/>
  <c r="D286" i="46"/>
  <c r="D88" i="46"/>
  <c r="D365" i="46"/>
  <c r="D188" i="46"/>
  <c r="D42" i="46"/>
  <c r="D252" i="46"/>
  <c r="D233" i="46"/>
  <c r="D253" i="46"/>
  <c r="D234" i="46"/>
  <c r="D9" i="46"/>
  <c r="D10" i="46"/>
  <c r="D212" i="46"/>
  <c r="D210" i="46"/>
  <c r="D211" i="46"/>
  <c r="D21" i="46"/>
  <c r="D194" i="46"/>
  <c r="D240" i="46"/>
  <c r="D241" i="46"/>
  <c r="D58" i="46"/>
  <c r="D345" i="46"/>
  <c r="D300" i="46"/>
  <c r="D338" i="46"/>
  <c r="D158" i="46"/>
  <c r="D313" i="46"/>
  <c r="D95" i="46"/>
  <c r="D170" i="46"/>
  <c r="D131" i="46"/>
  <c r="D70" i="46"/>
  <c r="D132" i="46"/>
  <c r="D208" i="46"/>
  <c r="D116" i="46"/>
  <c r="D269" i="46"/>
  <c r="D171" i="46"/>
  <c r="D75" i="46"/>
  <c r="D368" i="46"/>
  <c r="D301" i="46"/>
  <c r="D166" i="46"/>
  <c r="D167" i="46"/>
  <c r="D324" i="46"/>
  <c r="D325" i="46"/>
  <c r="D376" i="46"/>
  <c r="D351" i="46"/>
  <c r="D248" i="46"/>
  <c r="D249" i="46"/>
  <c r="D302" i="46"/>
  <c r="D125" i="46"/>
  <c r="D11" i="46"/>
  <c r="D44" i="46"/>
  <c r="D81" i="46"/>
  <c r="D38" i="46"/>
  <c r="D96" i="46"/>
  <c r="D383" i="46"/>
  <c r="D146" i="46"/>
  <c r="D306" i="46"/>
  <c r="D137" i="46"/>
  <c r="D138" i="46"/>
  <c r="D231" i="46"/>
  <c r="D180" i="46"/>
  <c r="D177" i="46"/>
  <c r="D299" i="46"/>
  <c r="D192" i="46"/>
  <c r="D193" i="46"/>
  <c r="D245" i="46"/>
  <c r="D104" i="46"/>
  <c r="D268" i="46"/>
  <c r="D87" i="46"/>
  <c r="D263" i="46"/>
  <c r="D23" i="46"/>
  <c r="D26" i="46"/>
  <c r="D350" i="46"/>
  <c r="D189" i="46"/>
  <c r="D56" i="46"/>
  <c r="D22" i="46"/>
  <c r="D384" i="46"/>
  <c r="D385" i="46"/>
  <c r="D293" i="46"/>
  <c r="D190" i="46"/>
  <c r="D255" i="46"/>
  <c r="D105" i="46"/>
  <c r="D186" i="46"/>
  <c r="D107" i="46"/>
  <c r="D82" i="46"/>
  <c r="D19" i="46"/>
  <c r="D92" i="46"/>
  <c r="D83" i="46"/>
  <c r="D387" i="46"/>
  <c r="D6" i="46"/>
  <c r="D27" i="46"/>
  <c r="D136" i="46"/>
  <c r="D151" i="46"/>
  <c r="D152" i="46"/>
  <c r="D288" i="46"/>
  <c r="D65" i="46"/>
  <c r="D276" i="46"/>
  <c r="D129" i="46"/>
  <c r="D360" i="46"/>
  <c r="D361" i="46"/>
  <c r="D134" i="46"/>
  <c r="D358" i="46"/>
  <c r="D354" i="46"/>
  <c r="D237" i="46"/>
  <c r="D86" i="46"/>
  <c r="D223" i="46"/>
  <c r="D140" i="46"/>
  <c r="D243" i="46"/>
  <c r="D202" i="46"/>
  <c r="D73" i="46"/>
  <c r="D43" i="46"/>
  <c r="D342" i="46"/>
  <c r="D124" i="46"/>
  <c r="D62" i="46"/>
  <c r="D282" i="46"/>
  <c r="D238" i="46"/>
  <c r="D53" i="46"/>
  <c r="D32" i="46"/>
  <c r="D54" i="46"/>
  <c r="D122" i="46"/>
  <c r="D187" i="46"/>
  <c r="D277" i="46"/>
  <c r="D174" i="46"/>
  <c r="D305" i="46"/>
  <c r="D289" i="46"/>
  <c r="D340" i="46"/>
  <c r="D296" i="46"/>
  <c r="D235" i="46"/>
  <c r="D13" i="46"/>
  <c r="D24" i="46"/>
  <c r="D103" i="46"/>
  <c r="D274" i="46"/>
  <c r="D275" i="46"/>
  <c r="D89" i="46"/>
  <c r="D69" i="46"/>
  <c r="D39" i="46"/>
  <c r="D150" i="46"/>
  <c r="D379" i="46"/>
  <c r="D110" i="46"/>
  <c r="D30" i="46"/>
  <c r="D115" i="46"/>
  <c r="D144" i="46"/>
  <c r="D145" i="46"/>
  <c r="D378" i="46"/>
  <c r="D356" i="46"/>
  <c r="D239" i="46"/>
  <c r="D67" i="46"/>
  <c r="D119" i="46"/>
  <c r="D130" i="46"/>
  <c r="D25" i="46"/>
  <c r="D164" i="46"/>
  <c r="D173" i="46"/>
  <c r="D17" i="46"/>
  <c r="D3" i="46"/>
  <c r="D333" i="43"/>
  <c r="D296" i="43"/>
  <c r="D239" i="43"/>
  <c r="D134" i="29"/>
  <c r="C134" i="29"/>
  <c r="D133" i="29"/>
  <c r="C133" i="29"/>
  <c r="D132" i="29"/>
  <c r="C132" i="29"/>
  <c r="D131" i="29"/>
  <c r="C131" i="29"/>
  <c r="D130" i="29"/>
  <c r="C130" i="29"/>
  <c r="D129" i="29"/>
  <c r="C129" i="29"/>
  <c r="D128" i="29"/>
  <c r="C128" i="29"/>
  <c r="D127" i="29"/>
  <c r="C127" i="29"/>
  <c r="D126" i="29"/>
  <c r="C126" i="29"/>
  <c r="D125" i="29"/>
  <c r="C125" i="29"/>
  <c r="D124" i="29"/>
  <c r="C124" i="29"/>
  <c r="D123" i="29"/>
  <c r="C123" i="29"/>
  <c r="D122" i="29"/>
  <c r="C122" i="29"/>
  <c r="D121" i="29"/>
  <c r="C121" i="29"/>
  <c r="D120" i="29"/>
  <c r="C120" i="29"/>
  <c r="D119" i="29"/>
  <c r="C119" i="29"/>
  <c r="D118" i="29"/>
  <c r="C118" i="29"/>
  <c r="D117" i="29"/>
  <c r="C117" i="29"/>
  <c r="D116" i="29"/>
  <c r="C116" i="29"/>
  <c r="D115" i="29"/>
  <c r="C115" i="29"/>
  <c r="D114" i="29"/>
  <c r="C114" i="29"/>
  <c r="D113" i="29"/>
  <c r="C113" i="29"/>
  <c r="D112" i="29"/>
  <c r="C112" i="29"/>
  <c r="D111" i="29"/>
  <c r="C111" i="29"/>
  <c r="D110" i="29"/>
  <c r="C110" i="29"/>
  <c r="D109" i="29"/>
  <c r="C109" i="29"/>
  <c r="D108" i="29"/>
  <c r="C108" i="29"/>
  <c r="D107" i="29"/>
  <c r="C107" i="29"/>
  <c r="D106" i="29"/>
  <c r="C106" i="29"/>
  <c r="D105" i="29"/>
  <c r="C105" i="29"/>
  <c r="D104" i="29"/>
  <c r="C104" i="29"/>
  <c r="D103" i="29"/>
  <c r="C103" i="29"/>
  <c r="D102" i="29"/>
  <c r="C102" i="29"/>
  <c r="D101" i="29"/>
  <c r="C101" i="29"/>
  <c r="D100" i="29"/>
  <c r="C100" i="29"/>
  <c r="D99" i="29"/>
  <c r="C99" i="29"/>
  <c r="D98" i="29"/>
  <c r="C98" i="29"/>
  <c r="D97" i="29"/>
  <c r="C97" i="29"/>
  <c r="D96" i="29"/>
  <c r="C96" i="29"/>
  <c r="D95" i="29"/>
  <c r="C95" i="29"/>
  <c r="D94" i="29"/>
  <c r="C94" i="29"/>
  <c r="D93" i="29"/>
  <c r="C93" i="29"/>
  <c r="D134" i="41"/>
  <c r="C134" i="41"/>
  <c r="D133" i="41"/>
  <c r="C133" i="41"/>
  <c r="D132" i="41"/>
  <c r="C132" i="41"/>
  <c r="D131" i="41"/>
  <c r="C131" i="41"/>
  <c r="D130" i="41"/>
  <c r="C130" i="41"/>
  <c r="D129" i="41"/>
  <c r="C129" i="41"/>
  <c r="D128" i="41"/>
  <c r="C128" i="41"/>
  <c r="D127" i="41"/>
  <c r="C127" i="41"/>
  <c r="D126" i="41"/>
  <c r="C126" i="41"/>
  <c r="D125" i="41"/>
  <c r="C125" i="41"/>
  <c r="D124" i="41"/>
  <c r="C124" i="41"/>
  <c r="D123" i="41"/>
  <c r="C123" i="41"/>
  <c r="D122" i="41"/>
  <c r="C122" i="41"/>
  <c r="D121" i="41"/>
  <c r="C121" i="41"/>
  <c r="D120" i="41"/>
  <c r="C120" i="41"/>
  <c r="D119" i="41"/>
  <c r="C119" i="41"/>
  <c r="D118" i="41"/>
  <c r="C118" i="41"/>
  <c r="D117" i="41"/>
  <c r="C117" i="41"/>
  <c r="D116" i="41"/>
  <c r="C116" i="41"/>
  <c r="D115" i="41"/>
  <c r="C115" i="41"/>
  <c r="D114" i="41"/>
  <c r="C114" i="41"/>
  <c r="D113" i="41"/>
  <c r="C113" i="41"/>
  <c r="D112" i="41"/>
  <c r="C112" i="41"/>
  <c r="D111" i="41"/>
  <c r="C111" i="41"/>
  <c r="D110" i="41"/>
  <c r="C110" i="41"/>
  <c r="D109" i="41"/>
  <c r="C109" i="41"/>
  <c r="D108" i="41"/>
  <c r="C108" i="41"/>
  <c r="D107" i="41"/>
  <c r="C107" i="41"/>
  <c r="D106" i="41"/>
  <c r="C106" i="41"/>
  <c r="D105" i="41"/>
  <c r="C105" i="41"/>
  <c r="D104" i="41"/>
  <c r="C104" i="41"/>
  <c r="D103" i="41"/>
  <c r="C103" i="41"/>
  <c r="D102" i="41"/>
  <c r="C102" i="41"/>
  <c r="D101" i="41"/>
  <c r="C101" i="41"/>
  <c r="D100" i="41"/>
  <c r="C100" i="41"/>
  <c r="D99" i="41"/>
  <c r="C99" i="41"/>
  <c r="D98" i="41"/>
  <c r="C98" i="41"/>
  <c r="D97" i="41"/>
  <c r="C97" i="41"/>
  <c r="D96" i="41"/>
  <c r="C96" i="41"/>
  <c r="D95" i="41"/>
  <c r="C95" i="41"/>
  <c r="D94" i="41"/>
  <c r="C94" i="41"/>
  <c r="D93" i="41"/>
  <c r="C93" i="41"/>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A44" i="24"/>
  <c r="B44" i="24"/>
  <c r="A104" i="24"/>
  <c r="B104" i="24"/>
  <c r="E104" i="24" s="1"/>
  <c r="A103" i="24"/>
  <c r="B103" i="24"/>
  <c r="E103" i="24" s="1"/>
  <c r="A312" i="24"/>
  <c r="B312" i="24"/>
  <c r="I312" i="24" s="1"/>
  <c r="A313" i="24"/>
  <c r="B313" i="24"/>
  <c r="E313" i="24" s="1"/>
  <c r="A314" i="24"/>
  <c r="B314" i="24"/>
  <c r="E314" i="24" s="1"/>
  <c r="A315" i="24"/>
  <c r="B315" i="24"/>
  <c r="E315" i="24" s="1"/>
  <c r="A316" i="24"/>
  <c r="B316" i="24"/>
  <c r="J316" i="24" s="1"/>
  <c r="A317" i="24"/>
  <c r="B317" i="24"/>
  <c r="E317" i="24" s="1"/>
  <c r="A318" i="24"/>
  <c r="B318" i="24"/>
  <c r="E318" i="24" s="1"/>
  <c r="A319" i="24"/>
  <c r="B319" i="24"/>
  <c r="E319" i="24" s="1"/>
  <c r="A320" i="24"/>
  <c r="B320" i="24"/>
  <c r="H320" i="24" s="1"/>
  <c r="A321" i="24"/>
  <c r="B321" i="24"/>
  <c r="E321" i="24" s="1"/>
  <c r="A322" i="24"/>
  <c r="B322" i="24"/>
  <c r="E322" i="24" s="1"/>
  <c r="A323" i="24"/>
  <c r="B323" i="24"/>
  <c r="E323" i="24" s="1"/>
  <c r="A324" i="24"/>
  <c r="B324" i="24"/>
  <c r="I324" i="24" s="1"/>
  <c r="A325" i="24"/>
  <c r="B325" i="24"/>
  <c r="E325" i="24" s="1"/>
  <c r="A326" i="24"/>
  <c r="B326" i="24"/>
  <c r="E326" i="24" s="1"/>
  <c r="A327" i="24"/>
  <c r="B327" i="24"/>
  <c r="E327" i="24" s="1"/>
  <c r="A328" i="24"/>
  <c r="B328" i="24"/>
  <c r="I328" i="24" s="1"/>
  <c r="A329" i="24"/>
  <c r="B329" i="24"/>
  <c r="H329" i="24" s="1"/>
  <c r="A330" i="24"/>
  <c r="B330" i="24"/>
  <c r="G330" i="24" s="1"/>
  <c r="A331" i="24"/>
  <c r="B331" i="24"/>
  <c r="H331" i="24" s="1"/>
  <c r="A332" i="24"/>
  <c r="B332" i="24"/>
  <c r="G332" i="24" s="1"/>
  <c r="A333" i="24"/>
  <c r="B333" i="24"/>
  <c r="H333" i="24" s="1"/>
  <c r="A334" i="24"/>
  <c r="B334" i="24"/>
  <c r="G334" i="24" s="1"/>
  <c r="A335" i="24"/>
  <c r="B335" i="24"/>
  <c r="H335" i="24" s="1"/>
  <c r="A336" i="24"/>
  <c r="B336" i="24"/>
  <c r="G336" i="24" s="1"/>
  <c r="A337" i="24"/>
  <c r="B337" i="24"/>
  <c r="H337" i="24" s="1"/>
  <c r="A338" i="24"/>
  <c r="B338" i="24"/>
  <c r="G338" i="24" s="1"/>
  <c r="A339" i="24"/>
  <c r="B339" i="24"/>
  <c r="H339" i="24" s="1"/>
  <c r="A340" i="24"/>
  <c r="B340" i="24"/>
  <c r="G340" i="24" s="1"/>
  <c r="A341" i="24"/>
  <c r="B341" i="24"/>
  <c r="H341" i="24" s="1"/>
  <c r="A342" i="24"/>
  <c r="B342" i="24"/>
  <c r="G342" i="24" s="1"/>
  <c r="A343" i="24"/>
  <c r="B343" i="24"/>
  <c r="H343" i="24" s="1"/>
  <c r="A344" i="24"/>
  <c r="B344" i="24"/>
  <c r="G344" i="24" s="1"/>
  <c r="A345" i="24"/>
  <c r="B345" i="24"/>
  <c r="H345" i="24" s="1"/>
  <c r="A346" i="24"/>
  <c r="B346" i="24"/>
  <c r="G346" i="24" s="1"/>
  <c r="A347" i="24"/>
  <c r="B347" i="24"/>
  <c r="H347" i="24" s="1"/>
  <c r="A348" i="24"/>
  <c r="B348" i="24"/>
  <c r="G348" i="24" s="1"/>
  <c r="A349" i="24"/>
  <c r="B349" i="24"/>
  <c r="H349" i="24" s="1"/>
  <c r="A350" i="24"/>
  <c r="B350" i="24"/>
  <c r="G350" i="24" s="1"/>
  <c r="A351" i="24"/>
  <c r="B351" i="24"/>
  <c r="E351" i="24" s="1"/>
  <c r="A352" i="24"/>
  <c r="B352" i="24"/>
  <c r="E352" i="24" s="1"/>
  <c r="A353" i="24"/>
  <c r="B353" i="24"/>
  <c r="G353" i="24" s="1"/>
  <c r="A354" i="24"/>
  <c r="B354" i="24"/>
  <c r="E354" i="24" s="1"/>
  <c r="A355" i="24"/>
  <c r="B355" i="24"/>
  <c r="G355" i="24" s="1"/>
  <c r="A356" i="24"/>
  <c r="B356" i="24"/>
  <c r="H356" i="24" s="1"/>
  <c r="A357" i="24"/>
  <c r="B357" i="24"/>
  <c r="G357" i="24" s="1"/>
  <c r="A358" i="24"/>
  <c r="B358" i="24"/>
  <c r="I358" i="24" s="1"/>
  <c r="A359" i="24"/>
  <c r="B359" i="24"/>
  <c r="G359" i="24" s="1"/>
  <c r="A360" i="24"/>
  <c r="B360" i="24"/>
  <c r="E360" i="24" s="1"/>
  <c r="A361" i="24"/>
  <c r="B361" i="24"/>
  <c r="G361" i="24" s="1"/>
  <c r="A362" i="24"/>
  <c r="B362" i="24"/>
  <c r="H362" i="24" s="1"/>
  <c r="A363" i="24"/>
  <c r="B363" i="24"/>
  <c r="G363" i="24" s="1"/>
  <c r="B11" i="24"/>
  <c r="G11" i="24" s="1"/>
  <c r="A11" i="24"/>
  <c r="D355" i="49"/>
  <c r="D234" i="49"/>
  <c r="D164" i="49"/>
  <c r="D22" i="49"/>
  <c r="D368" i="49"/>
  <c r="D331" i="49"/>
  <c r="D332" i="49"/>
  <c r="D369" i="49"/>
  <c r="D187" i="49"/>
  <c r="D188" i="49"/>
  <c r="D189" i="49"/>
  <c r="D385" i="49"/>
  <c r="D386" i="49"/>
  <c r="D387" i="49"/>
  <c r="D163" i="49"/>
  <c r="D294" i="49"/>
  <c r="D295" i="49"/>
  <c r="D376" i="49"/>
  <c r="D167" i="49"/>
  <c r="D262" i="49"/>
  <c r="D349" i="49"/>
  <c r="D141" i="49"/>
  <c r="D281" i="49"/>
  <c r="D319" i="49"/>
  <c r="D320" i="49"/>
  <c r="D399" i="49"/>
  <c r="D249" i="49"/>
  <c r="D213" i="49"/>
  <c r="D177" i="49"/>
  <c r="D178" i="49"/>
  <c r="D286" i="49"/>
  <c r="D305" i="49"/>
  <c r="D306" i="49"/>
  <c r="D90" i="49"/>
  <c r="D83" i="49"/>
  <c r="D327" i="49"/>
  <c r="D50" i="49"/>
  <c r="D402" i="49"/>
  <c r="D333" i="49"/>
  <c r="D334" i="49"/>
  <c r="D388" i="49"/>
  <c r="D351" i="49"/>
  <c r="D114" i="49"/>
  <c r="D115" i="49"/>
  <c r="D84" i="49"/>
  <c r="D85" i="49"/>
  <c r="D86" i="49"/>
  <c r="D225" i="49"/>
  <c r="D341" i="49"/>
  <c r="D27" i="49"/>
  <c r="D297" i="49"/>
  <c r="D123" i="49"/>
  <c r="D24" i="49"/>
  <c r="D144" i="49"/>
  <c r="D150" i="49"/>
  <c r="D151" i="49"/>
  <c r="D145" i="49"/>
  <c r="D146" i="49"/>
  <c r="D147" i="49"/>
  <c r="D318" i="49"/>
  <c r="D54" i="49"/>
  <c r="D55" i="49"/>
  <c r="D56" i="49"/>
  <c r="D356" i="49"/>
  <c r="D245" i="49"/>
  <c r="D246" i="49"/>
  <c r="D247" i="49"/>
  <c r="D362" i="49"/>
  <c r="D307" i="49"/>
  <c r="D354" i="49"/>
  <c r="S125" i="5" l="1"/>
  <c r="T125" i="5"/>
  <c r="S94" i="5"/>
  <c r="T94" i="5"/>
  <c r="S102" i="5"/>
  <c r="S122" i="9"/>
  <c r="S99" i="5"/>
  <c r="T99" i="5"/>
  <c r="H340" i="24"/>
  <c r="H348" i="24"/>
  <c r="H332" i="24"/>
  <c r="H324" i="24"/>
  <c r="H316" i="24"/>
  <c r="H363" i="24"/>
  <c r="H355" i="24"/>
  <c r="H323" i="24"/>
  <c r="H315" i="24"/>
  <c r="H354" i="24"/>
  <c r="H346" i="24"/>
  <c r="H338" i="24"/>
  <c r="H330" i="24"/>
  <c r="H322" i="24"/>
  <c r="H314" i="24"/>
  <c r="H11" i="24"/>
  <c r="H361" i="24"/>
  <c r="H353" i="24"/>
  <c r="H321" i="24"/>
  <c r="H313" i="24"/>
  <c r="H360" i="24"/>
  <c r="H352" i="24"/>
  <c r="H344" i="24"/>
  <c r="H336" i="24"/>
  <c r="H328" i="24"/>
  <c r="H312" i="24"/>
  <c r="H104" i="24"/>
  <c r="H359" i="24"/>
  <c r="H351" i="24"/>
  <c r="H327" i="24"/>
  <c r="H319" i="24"/>
  <c r="H44" i="24"/>
  <c r="H358" i="24"/>
  <c r="H350" i="24"/>
  <c r="H342" i="24"/>
  <c r="H334" i="24"/>
  <c r="H326" i="24"/>
  <c r="H318" i="24"/>
  <c r="H103" i="24"/>
  <c r="H357" i="24"/>
  <c r="H325" i="24"/>
  <c r="H317" i="24"/>
  <c r="T96" i="9"/>
  <c r="S93" i="9"/>
  <c r="S102" i="9"/>
  <c r="S96" i="9"/>
  <c r="I8" i="9" s="1"/>
  <c r="S114" i="9"/>
  <c r="K109" i="51"/>
  <c r="K107" i="51"/>
  <c r="T93" i="9"/>
  <c r="S112" i="5"/>
  <c r="S113" i="5"/>
  <c r="S101" i="5"/>
  <c r="T101" i="5"/>
  <c r="I97" i="24"/>
  <c r="J97" i="24"/>
  <c r="E97" i="24"/>
  <c r="F97" i="24"/>
  <c r="G97" i="24"/>
  <c r="W102" i="51"/>
  <c r="W120" i="51"/>
  <c r="W125" i="51"/>
  <c r="W110" i="51"/>
  <c r="W105" i="51"/>
  <c r="W116" i="51"/>
  <c r="W127" i="51"/>
  <c r="W118" i="51"/>
  <c r="W131" i="51"/>
  <c r="O121" i="51"/>
  <c r="O128" i="51"/>
  <c r="O115" i="51"/>
  <c r="H8" i="51"/>
  <c r="O123" i="51"/>
  <c r="O130" i="51"/>
  <c r="O113" i="51"/>
  <c r="O95" i="51"/>
  <c r="O117" i="51"/>
  <c r="O103" i="51"/>
  <c r="O132" i="51"/>
  <c r="O111" i="51"/>
  <c r="O126" i="51"/>
  <c r="O106" i="51"/>
  <c r="O119" i="51"/>
  <c r="O134" i="51"/>
  <c r="C55" i="51"/>
  <c r="G114" i="51"/>
  <c r="G131" i="51"/>
  <c r="G120" i="51"/>
  <c r="G104" i="51"/>
  <c r="G116" i="51"/>
  <c r="G133" i="51"/>
  <c r="C56" i="51"/>
  <c r="G122" i="51"/>
  <c r="G112" i="51"/>
  <c r="G129" i="51"/>
  <c r="C125" i="51"/>
  <c r="C105" i="51"/>
  <c r="C93" i="51"/>
  <c r="C11" i="51"/>
  <c r="C24" i="51"/>
  <c r="C25" i="51"/>
  <c r="C26" i="51"/>
  <c r="C27" i="51"/>
  <c r="C28" i="51"/>
  <c r="C29" i="51"/>
  <c r="C30" i="51"/>
  <c r="C31" i="51"/>
  <c r="C32" i="51"/>
  <c r="C33" i="51"/>
  <c r="C34" i="51"/>
  <c r="C35" i="51"/>
  <c r="C36" i="51"/>
  <c r="C37" i="51"/>
  <c r="C38" i="51"/>
  <c r="C39" i="51"/>
  <c r="C40" i="51"/>
  <c r="C41" i="51"/>
  <c r="C42" i="51"/>
  <c r="C43" i="51"/>
  <c r="C44" i="51"/>
  <c r="C45" i="51"/>
  <c r="C46" i="51"/>
  <c r="C47" i="51"/>
  <c r="C48" i="51"/>
  <c r="C49" i="51"/>
  <c r="C50" i="51"/>
  <c r="C51" i="51"/>
  <c r="C52" i="51"/>
  <c r="C53" i="51"/>
  <c r="C54" i="51"/>
  <c r="C57" i="51"/>
  <c r="C61" i="51"/>
  <c r="C65" i="51"/>
  <c r="C69" i="51"/>
  <c r="C60" i="51"/>
  <c r="C64" i="51"/>
  <c r="C68" i="51"/>
  <c r="C59" i="51"/>
  <c r="C63" i="51"/>
  <c r="C67" i="51"/>
  <c r="C58" i="51"/>
  <c r="C62" i="51"/>
  <c r="C66" i="51"/>
  <c r="C70" i="51"/>
  <c r="F6" i="51"/>
  <c r="G12" i="51"/>
  <c r="D12" i="51" s="1"/>
  <c r="K96" i="51"/>
  <c r="H12" i="51"/>
  <c r="K98" i="51"/>
  <c r="K99" i="51"/>
  <c r="E21" i="51"/>
  <c r="W100" i="51"/>
  <c r="J8" i="51" s="1"/>
  <c r="W101" i="51"/>
  <c r="J22" i="51" s="1"/>
  <c r="C22" i="51" s="1"/>
  <c r="O102" i="51"/>
  <c r="H15" i="51" s="1"/>
  <c r="K103" i="51"/>
  <c r="C104" i="51"/>
  <c r="W104" i="51"/>
  <c r="O105" i="51"/>
  <c r="K106" i="51"/>
  <c r="G107" i="51"/>
  <c r="W107" i="51"/>
  <c r="O108" i="51"/>
  <c r="G109" i="51"/>
  <c r="C110" i="51"/>
  <c r="I16" i="51"/>
  <c r="K111" i="51"/>
  <c r="C112" i="51"/>
  <c r="S112" i="51"/>
  <c r="K113" i="51"/>
  <c r="C114" i="51"/>
  <c r="S114" i="51"/>
  <c r="K115" i="51"/>
  <c r="C116" i="51"/>
  <c r="S116" i="51"/>
  <c r="K117" i="51"/>
  <c r="C118" i="51"/>
  <c r="S118" i="51"/>
  <c r="K119" i="51"/>
  <c r="C120" i="51"/>
  <c r="S120" i="51"/>
  <c r="K121" i="51"/>
  <c r="C122" i="51"/>
  <c r="S122" i="51"/>
  <c r="K123" i="51"/>
  <c r="G10" i="51" s="1"/>
  <c r="D10" i="51" s="1"/>
  <c r="C124" i="51"/>
  <c r="W124" i="51"/>
  <c r="O125" i="51"/>
  <c r="K126" i="51"/>
  <c r="C127" i="51"/>
  <c r="S127" i="51"/>
  <c r="K128" i="51"/>
  <c r="C129" i="51"/>
  <c r="S129" i="51"/>
  <c r="K130" i="51"/>
  <c r="C131" i="51"/>
  <c r="S131" i="51"/>
  <c r="K132" i="51"/>
  <c r="C133" i="51"/>
  <c r="S133" i="51"/>
  <c r="K134" i="51"/>
  <c r="L96" i="51"/>
  <c r="L98" i="51"/>
  <c r="L99" i="51"/>
  <c r="X100" i="51"/>
  <c r="X101" i="51"/>
  <c r="P102" i="51"/>
  <c r="L103" i="51"/>
  <c r="D104" i="51"/>
  <c r="X104" i="51"/>
  <c r="P105" i="51"/>
  <c r="L106" i="51"/>
  <c r="H107" i="51"/>
  <c r="X107" i="51"/>
  <c r="P108" i="51"/>
  <c r="H109" i="51"/>
  <c r="D110" i="51"/>
  <c r="L111" i="51"/>
  <c r="D112" i="51"/>
  <c r="T112" i="51"/>
  <c r="L113" i="51"/>
  <c r="D114" i="51"/>
  <c r="T114" i="51"/>
  <c r="L115" i="51"/>
  <c r="D116" i="51"/>
  <c r="T116" i="51"/>
  <c r="L117" i="51"/>
  <c r="D118" i="51"/>
  <c r="T118" i="51"/>
  <c r="L119" i="51"/>
  <c r="D120" i="51"/>
  <c r="T120" i="51"/>
  <c r="L121" i="51"/>
  <c r="D122" i="51"/>
  <c r="T122" i="51"/>
  <c r="L123" i="51"/>
  <c r="D124" i="51"/>
  <c r="X124" i="51"/>
  <c r="P125" i="51"/>
  <c r="L126" i="51"/>
  <c r="D127" i="51"/>
  <c r="T127" i="51"/>
  <c r="L128" i="51"/>
  <c r="D129" i="51"/>
  <c r="T129" i="51"/>
  <c r="L130" i="51"/>
  <c r="D131" i="51"/>
  <c r="T131" i="51"/>
  <c r="L132" i="51"/>
  <c r="D133" i="51"/>
  <c r="T133" i="51"/>
  <c r="L134" i="51"/>
  <c r="D93" i="51"/>
  <c r="P95" i="51"/>
  <c r="X98" i="51"/>
  <c r="X102" i="51"/>
  <c r="P103" i="51"/>
  <c r="H104" i="51"/>
  <c r="D105" i="51"/>
  <c r="X105" i="51"/>
  <c r="P106" i="51"/>
  <c r="L107" i="51"/>
  <c r="D108" i="51"/>
  <c r="L109" i="51"/>
  <c r="H110" i="51"/>
  <c r="X110" i="51"/>
  <c r="P111" i="51"/>
  <c r="H112" i="51"/>
  <c r="X112" i="51"/>
  <c r="P113" i="51"/>
  <c r="H114" i="51"/>
  <c r="X114" i="51"/>
  <c r="P115" i="51"/>
  <c r="H116" i="51"/>
  <c r="X116" i="51"/>
  <c r="P117" i="51"/>
  <c r="H118" i="51"/>
  <c r="X118" i="51"/>
  <c r="P119" i="51"/>
  <c r="H120" i="51"/>
  <c r="X120" i="51"/>
  <c r="P121" i="51"/>
  <c r="H122" i="51"/>
  <c r="X122" i="51"/>
  <c r="P123" i="51"/>
  <c r="H124" i="51"/>
  <c r="D125" i="51"/>
  <c r="X125" i="51"/>
  <c r="P126" i="51"/>
  <c r="H127" i="51"/>
  <c r="X127" i="51"/>
  <c r="P128" i="51"/>
  <c r="H129" i="51"/>
  <c r="X129" i="51"/>
  <c r="P130" i="51"/>
  <c r="H131" i="51"/>
  <c r="X131" i="51"/>
  <c r="P132" i="51"/>
  <c r="H133" i="51"/>
  <c r="X133" i="51"/>
  <c r="P134" i="51"/>
  <c r="C71" i="51"/>
  <c r="C72" i="51"/>
  <c r="C73" i="51"/>
  <c r="C74" i="51"/>
  <c r="C75" i="51"/>
  <c r="C76" i="51"/>
  <c r="C77" i="51"/>
  <c r="C78" i="51"/>
  <c r="C79" i="51"/>
  <c r="C80" i="51"/>
  <c r="C81" i="51"/>
  <c r="C82" i="51"/>
  <c r="C83" i="51"/>
  <c r="C84" i="51"/>
  <c r="G7" i="51"/>
  <c r="D7" i="51" s="1"/>
  <c r="W94" i="51"/>
  <c r="J9" i="51" s="1"/>
  <c r="W95" i="51"/>
  <c r="J17" i="51" s="1"/>
  <c r="W96" i="51"/>
  <c r="J19" i="51" s="1"/>
  <c r="C19" i="51" s="1"/>
  <c r="W97" i="51"/>
  <c r="J10" i="51" s="1"/>
  <c r="E8" i="51"/>
  <c r="I9" i="51"/>
  <c r="K100" i="51"/>
  <c r="K101" i="51"/>
  <c r="C103" i="51"/>
  <c r="I18" i="51"/>
  <c r="K104" i="51"/>
  <c r="G105" i="51"/>
  <c r="C106" i="51"/>
  <c r="W106" i="51"/>
  <c r="O107" i="51"/>
  <c r="G108" i="51"/>
  <c r="W108" i="51"/>
  <c r="O109" i="51"/>
  <c r="K110" i="51"/>
  <c r="C111" i="51"/>
  <c r="K112" i="51"/>
  <c r="C113" i="51"/>
  <c r="S113" i="51"/>
  <c r="K114" i="51"/>
  <c r="C115" i="51"/>
  <c r="S115" i="51"/>
  <c r="K116" i="51"/>
  <c r="C117" i="51"/>
  <c r="S117" i="51"/>
  <c r="K118" i="51"/>
  <c r="C119" i="51"/>
  <c r="S119" i="51"/>
  <c r="K120" i="51"/>
  <c r="C121" i="51"/>
  <c r="S121" i="51"/>
  <c r="K122" i="51"/>
  <c r="C123" i="51"/>
  <c r="S123" i="51"/>
  <c r="I8" i="51" s="1"/>
  <c r="K124" i="51"/>
  <c r="G125" i="51"/>
  <c r="C126" i="51"/>
  <c r="S126" i="51"/>
  <c r="K127" i="51"/>
  <c r="C128" i="51"/>
  <c r="S128" i="51"/>
  <c r="K129" i="51"/>
  <c r="C130" i="51"/>
  <c r="S130" i="51"/>
  <c r="K131" i="51"/>
  <c r="C132" i="51"/>
  <c r="S132" i="51"/>
  <c r="K133" i="51"/>
  <c r="C134" i="51"/>
  <c r="S134" i="51"/>
  <c r="X94" i="51"/>
  <c r="X95" i="51"/>
  <c r="X96" i="51"/>
  <c r="X97" i="51"/>
  <c r="L100" i="51"/>
  <c r="L101" i="51"/>
  <c r="D103" i="51"/>
  <c r="L104" i="51"/>
  <c r="H105" i="51"/>
  <c r="D106" i="51"/>
  <c r="X106" i="51"/>
  <c r="P107" i="51"/>
  <c r="H108" i="51"/>
  <c r="X108" i="51"/>
  <c r="P109" i="51"/>
  <c r="L110" i="51"/>
  <c r="D111" i="51"/>
  <c r="L112" i="51"/>
  <c r="D113" i="51"/>
  <c r="T113" i="51"/>
  <c r="L114" i="51"/>
  <c r="D115" i="51"/>
  <c r="T115" i="51"/>
  <c r="L116" i="51"/>
  <c r="D117" i="51"/>
  <c r="T117" i="51"/>
  <c r="L118" i="51"/>
  <c r="D119" i="51"/>
  <c r="T119" i="51"/>
  <c r="L120" i="51"/>
  <c r="D121" i="51"/>
  <c r="T121" i="51"/>
  <c r="L122" i="51"/>
  <c r="D123" i="51"/>
  <c r="T123" i="51"/>
  <c r="L124" i="51"/>
  <c r="H125" i="51"/>
  <c r="D126" i="51"/>
  <c r="T126" i="51"/>
  <c r="L127" i="51"/>
  <c r="D128" i="51"/>
  <c r="T128" i="51"/>
  <c r="L129" i="51"/>
  <c r="D130" i="51"/>
  <c r="T130" i="51"/>
  <c r="L131" i="51"/>
  <c r="D132" i="51"/>
  <c r="T132" i="51"/>
  <c r="L133" i="51"/>
  <c r="D134" i="51"/>
  <c r="T134" i="51"/>
  <c r="W93" i="51"/>
  <c r="J14" i="51" s="1"/>
  <c r="C14" i="51" s="1"/>
  <c r="F13" i="51"/>
  <c r="F7" i="51"/>
  <c r="K97" i="51"/>
  <c r="E7" i="51"/>
  <c r="F8" i="51"/>
  <c r="W99" i="51"/>
  <c r="J20" i="51" s="1"/>
  <c r="C20" i="51" s="1"/>
  <c r="O100" i="51"/>
  <c r="H7" i="51" s="1"/>
  <c r="O101" i="51"/>
  <c r="H16" i="51" s="1"/>
  <c r="K102" i="51"/>
  <c r="G103" i="51"/>
  <c r="W103" i="51"/>
  <c r="O104" i="51"/>
  <c r="K105" i="51"/>
  <c r="G106" i="51"/>
  <c r="C107" i="51"/>
  <c r="I7" i="51"/>
  <c r="K108" i="51"/>
  <c r="C109" i="51"/>
  <c r="W109" i="51"/>
  <c r="O110" i="51"/>
  <c r="G111" i="51"/>
  <c r="W111" i="51"/>
  <c r="O112" i="51"/>
  <c r="G113" i="51"/>
  <c r="W113" i="51"/>
  <c r="O114" i="51"/>
  <c r="G115" i="51"/>
  <c r="W115" i="51"/>
  <c r="O116" i="51"/>
  <c r="G117" i="51"/>
  <c r="W117" i="51"/>
  <c r="O118" i="51"/>
  <c r="G119" i="51"/>
  <c r="W119" i="51"/>
  <c r="O120" i="51"/>
  <c r="G121" i="51"/>
  <c r="W121" i="51"/>
  <c r="O122" i="51"/>
  <c r="G123" i="51"/>
  <c r="W123" i="51"/>
  <c r="J23" i="51" s="1"/>
  <c r="C23" i="51" s="1"/>
  <c r="O124" i="51"/>
  <c r="K125" i="51"/>
  <c r="G126" i="51"/>
  <c r="W126" i="51"/>
  <c r="O127" i="51"/>
  <c r="G128" i="51"/>
  <c r="W128" i="51"/>
  <c r="O129" i="51"/>
  <c r="G130" i="51"/>
  <c r="W130" i="51"/>
  <c r="O131" i="51"/>
  <c r="G132" i="51"/>
  <c r="W132" i="51"/>
  <c r="O133" i="51"/>
  <c r="G134" i="51"/>
  <c r="W134" i="51"/>
  <c r="X93" i="51"/>
  <c r="L97" i="51"/>
  <c r="X99" i="51"/>
  <c r="P100" i="51"/>
  <c r="P101" i="51"/>
  <c r="L102" i="51"/>
  <c r="H103" i="51"/>
  <c r="X103" i="51"/>
  <c r="P104" i="51"/>
  <c r="L105" i="51"/>
  <c r="H106" i="51"/>
  <c r="D107" i="51"/>
  <c r="L108" i="51"/>
  <c r="X109" i="51"/>
  <c r="P110" i="51"/>
  <c r="H111" i="51"/>
  <c r="X111" i="51"/>
  <c r="P112" i="51"/>
  <c r="H113" i="51"/>
  <c r="X113" i="51"/>
  <c r="P114" i="51"/>
  <c r="H115" i="51"/>
  <c r="X115" i="51"/>
  <c r="P116" i="51"/>
  <c r="H117" i="51"/>
  <c r="X117" i="51"/>
  <c r="P118" i="51"/>
  <c r="H119" i="51"/>
  <c r="X119" i="51"/>
  <c r="P120" i="51"/>
  <c r="H121" i="51"/>
  <c r="X121" i="51"/>
  <c r="P122" i="51"/>
  <c r="H123" i="51"/>
  <c r="X123" i="51"/>
  <c r="P124" i="51"/>
  <c r="H126" i="51"/>
  <c r="X126" i="51"/>
  <c r="P127" i="51"/>
  <c r="H128" i="51"/>
  <c r="X128" i="51"/>
  <c r="P129" i="51"/>
  <c r="H130" i="51"/>
  <c r="X130" i="51"/>
  <c r="P131" i="51"/>
  <c r="H132" i="51"/>
  <c r="X132" i="51"/>
  <c r="F64" i="23"/>
  <c r="G75" i="23"/>
  <c r="H75" i="23"/>
  <c r="F49" i="23"/>
  <c r="G49" i="23"/>
  <c r="E75" i="23"/>
  <c r="H45" i="23"/>
  <c r="E76" i="23"/>
  <c r="H49" i="23"/>
  <c r="I76" i="23"/>
  <c r="I49" i="23"/>
  <c r="F75" i="23"/>
  <c r="F70" i="23"/>
  <c r="F76" i="23"/>
  <c r="G73" i="23"/>
  <c r="I75" i="23"/>
  <c r="G76" i="23"/>
  <c r="E49" i="23"/>
  <c r="H76" i="23"/>
  <c r="E45" i="23"/>
  <c r="H73" i="23"/>
  <c r="F45" i="23"/>
  <c r="E64" i="23"/>
  <c r="I73" i="23"/>
  <c r="G45" i="23"/>
  <c r="E70" i="23"/>
  <c r="J73" i="23"/>
  <c r="G64" i="23"/>
  <c r="I45" i="23"/>
  <c r="G70" i="23"/>
  <c r="H64" i="23"/>
  <c r="H70" i="23"/>
  <c r="I64" i="23"/>
  <c r="E73" i="23"/>
  <c r="I70" i="23"/>
  <c r="G74" i="23"/>
  <c r="E51" i="23"/>
  <c r="E72" i="23"/>
  <c r="F72" i="23"/>
  <c r="I65" i="23"/>
  <c r="E69" i="23"/>
  <c r="E74" i="23"/>
  <c r="E65" i="23"/>
  <c r="F67" i="23"/>
  <c r="G72" i="23"/>
  <c r="E44" i="23"/>
  <c r="F65" i="23"/>
  <c r="G67" i="23"/>
  <c r="E68" i="23"/>
  <c r="H72" i="23"/>
  <c r="E67" i="23"/>
  <c r="G44" i="23"/>
  <c r="G65" i="23"/>
  <c r="I67" i="23"/>
  <c r="I72" i="23"/>
  <c r="H65" i="23"/>
  <c r="F44" i="23"/>
  <c r="H67" i="23"/>
  <c r="F74" i="23"/>
  <c r="I51" i="23"/>
  <c r="H44" i="23"/>
  <c r="F69" i="23"/>
  <c r="H74" i="23"/>
  <c r="F68" i="23"/>
  <c r="I44" i="23"/>
  <c r="G69" i="23"/>
  <c r="I74" i="23"/>
  <c r="G68" i="23"/>
  <c r="H69" i="23"/>
  <c r="H68" i="23"/>
  <c r="I69" i="23"/>
  <c r="I68" i="23"/>
  <c r="F51" i="23"/>
  <c r="G51" i="23"/>
  <c r="D51" i="23" s="1"/>
  <c r="H51" i="23"/>
  <c r="H100" i="23"/>
  <c r="J100" i="23"/>
  <c r="I100" i="23"/>
  <c r="G100" i="23"/>
  <c r="F100" i="23"/>
  <c r="D100" i="23" s="1"/>
  <c r="S130" i="9"/>
  <c r="T104" i="9"/>
  <c r="S104" i="9"/>
  <c r="S105" i="5"/>
  <c r="T105" i="5"/>
  <c r="S95" i="5"/>
  <c r="T95" i="5"/>
  <c r="T112" i="5"/>
  <c r="S115" i="9"/>
  <c r="S131" i="9"/>
  <c r="S118" i="9"/>
  <c r="S94" i="9"/>
  <c r="I7" i="9" s="1"/>
  <c r="S119" i="9"/>
  <c r="S103" i="9"/>
  <c r="S123" i="9"/>
  <c r="S110" i="9"/>
  <c r="S126" i="9"/>
  <c r="S111" i="9"/>
  <c r="S127" i="9"/>
  <c r="S105" i="9"/>
  <c r="S116" i="9"/>
  <c r="S107" i="9"/>
  <c r="S125" i="9"/>
  <c r="S128" i="9"/>
  <c r="S97" i="9"/>
  <c r="S113" i="9"/>
  <c r="S121" i="9"/>
  <c r="F347" i="24"/>
  <c r="J361" i="24"/>
  <c r="J346" i="24"/>
  <c r="E346" i="24"/>
  <c r="J363" i="24"/>
  <c r="F352" i="24"/>
  <c r="I363" i="24"/>
  <c r="J336" i="24"/>
  <c r="J321" i="24"/>
  <c r="J359" i="24"/>
  <c r="G345" i="24"/>
  <c r="F342" i="24"/>
  <c r="I359" i="24"/>
  <c r="F350" i="24"/>
  <c r="F359" i="24"/>
  <c r="G352" i="24"/>
  <c r="E350" i="24"/>
  <c r="J353" i="24"/>
  <c r="I353" i="24"/>
  <c r="G339" i="24"/>
  <c r="J334" i="24"/>
  <c r="G327" i="24"/>
  <c r="J339" i="24"/>
  <c r="J327" i="24"/>
  <c r="F353" i="24"/>
  <c r="G341" i="24"/>
  <c r="F339" i="24"/>
  <c r="F327" i="24"/>
  <c r="G358" i="24"/>
  <c r="F336" i="24"/>
  <c r="F358" i="24"/>
  <c r="J352" i="24"/>
  <c r="J350" i="24"/>
  <c r="J342" i="24"/>
  <c r="F340" i="24"/>
  <c r="J338" i="24"/>
  <c r="F326" i="24"/>
  <c r="E363" i="24"/>
  <c r="E359" i="24"/>
  <c r="E358" i="24"/>
  <c r="E342" i="24"/>
  <c r="E330" i="24"/>
  <c r="J325" i="24"/>
  <c r="F313" i="24"/>
  <c r="J335" i="24"/>
  <c r="J360" i="24"/>
  <c r="G337" i="24"/>
  <c r="F335" i="24"/>
  <c r="J332" i="24"/>
  <c r="F325" i="24"/>
  <c r="J315" i="24"/>
  <c r="I362" i="24"/>
  <c r="J358" i="24"/>
  <c r="J357" i="24"/>
  <c r="J354" i="24"/>
  <c r="G362" i="24"/>
  <c r="I357" i="24"/>
  <c r="F354" i="24"/>
  <c r="J326" i="24"/>
  <c r="J317" i="24"/>
  <c r="F11" i="24"/>
  <c r="J11" i="24"/>
  <c r="E362" i="24"/>
  <c r="G360" i="24"/>
  <c r="E357" i="24"/>
  <c r="G356" i="24"/>
  <c r="J355" i="24"/>
  <c r="E353" i="24"/>
  <c r="I352" i="24"/>
  <c r="I351" i="24"/>
  <c r="J348" i="24"/>
  <c r="J347" i="24"/>
  <c r="J343" i="24"/>
  <c r="E338" i="24"/>
  <c r="F334" i="24"/>
  <c r="G333" i="24"/>
  <c r="F332" i="24"/>
  <c r="G331" i="24"/>
  <c r="J330" i="24"/>
  <c r="J328" i="24"/>
  <c r="J323" i="24"/>
  <c r="J322" i="24"/>
  <c r="J319" i="24"/>
  <c r="J318" i="24"/>
  <c r="G317" i="24"/>
  <c r="G315" i="24"/>
  <c r="J314" i="24"/>
  <c r="J313" i="24"/>
  <c r="G103" i="24"/>
  <c r="J104" i="24"/>
  <c r="J44" i="24"/>
  <c r="F360" i="24"/>
  <c r="D360" i="24" s="1"/>
  <c r="E356" i="24"/>
  <c r="G354" i="24"/>
  <c r="F351" i="24"/>
  <c r="F348" i="24"/>
  <c r="G347" i="24"/>
  <c r="J344" i="24"/>
  <c r="F343" i="24"/>
  <c r="J340" i="24"/>
  <c r="E334" i="24"/>
  <c r="F331" i="24"/>
  <c r="G329" i="24"/>
  <c r="G323" i="24"/>
  <c r="G319" i="24"/>
  <c r="F315" i="24"/>
  <c r="F314" i="24"/>
  <c r="F103" i="24"/>
  <c r="F104" i="24"/>
  <c r="I356" i="24"/>
  <c r="J351" i="24"/>
  <c r="J331" i="24"/>
  <c r="G349" i="24"/>
  <c r="F344" i="24"/>
  <c r="G321" i="24"/>
  <c r="G44" i="24"/>
  <c r="F361" i="24"/>
  <c r="F355" i="24"/>
  <c r="F363" i="24"/>
  <c r="J362" i="24"/>
  <c r="F362" i="24"/>
  <c r="E361" i="24"/>
  <c r="I360" i="24"/>
  <c r="F357" i="24"/>
  <c r="J356" i="24"/>
  <c r="F356" i="24"/>
  <c r="E355" i="24"/>
  <c r="I354" i="24"/>
  <c r="G351" i="24"/>
  <c r="F349" i="24"/>
  <c r="F346" i="24"/>
  <c r="J345" i="24"/>
  <c r="E344" i="24"/>
  <c r="G343" i="24"/>
  <c r="F341" i="24"/>
  <c r="F338" i="24"/>
  <c r="J337" i="24"/>
  <c r="E336" i="24"/>
  <c r="G335" i="24"/>
  <c r="F333" i="24"/>
  <c r="F330" i="24"/>
  <c r="J329" i="24"/>
  <c r="G325" i="24"/>
  <c r="J324" i="24"/>
  <c r="F321" i="24"/>
  <c r="F319" i="24"/>
  <c r="F318" i="24"/>
  <c r="G313" i="24"/>
  <c r="J312" i="24"/>
  <c r="I361" i="24"/>
  <c r="I355" i="24"/>
  <c r="J349" i="24"/>
  <c r="E348" i="24"/>
  <c r="F345" i="24"/>
  <c r="J341" i="24"/>
  <c r="E340" i="24"/>
  <c r="F337" i="24"/>
  <c r="J333" i="24"/>
  <c r="E332" i="24"/>
  <c r="F329" i="24"/>
  <c r="F323" i="24"/>
  <c r="F322" i="24"/>
  <c r="F317" i="24"/>
  <c r="G320" i="24"/>
  <c r="G316" i="24"/>
  <c r="I350" i="24"/>
  <c r="I348" i="24"/>
  <c r="I346" i="24"/>
  <c r="I344" i="24"/>
  <c r="I342" i="24"/>
  <c r="I340" i="24"/>
  <c r="I338" i="24"/>
  <c r="I336" i="24"/>
  <c r="I334" i="24"/>
  <c r="I332" i="24"/>
  <c r="I330" i="24"/>
  <c r="I320" i="24"/>
  <c r="I316" i="24"/>
  <c r="G328" i="24"/>
  <c r="G324" i="24"/>
  <c r="J320" i="24"/>
  <c r="G312" i="24"/>
  <c r="E349" i="24"/>
  <c r="I349" i="24"/>
  <c r="E347" i="24"/>
  <c r="I347" i="24"/>
  <c r="E345" i="24"/>
  <c r="I345" i="24"/>
  <c r="E343" i="24"/>
  <c r="D343" i="24" s="1"/>
  <c r="I343" i="24"/>
  <c r="E341" i="24"/>
  <c r="D341" i="24" s="1"/>
  <c r="I341" i="24"/>
  <c r="E339" i="24"/>
  <c r="D339" i="24" s="1"/>
  <c r="I339" i="24"/>
  <c r="E337" i="24"/>
  <c r="I337" i="24"/>
  <c r="E335" i="24"/>
  <c r="I335" i="24"/>
  <c r="E333" i="24"/>
  <c r="D333" i="24" s="1"/>
  <c r="I333" i="24"/>
  <c r="E331" i="24"/>
  <c r="I331" i="24"/>
  <c r="E329" i="24"/>
  <c r="D329" i="24" s="1"/>
  <c r="I329" i="24"/>
  <c r="F328" i="24"/>
  <c r="G326" i="24"/>
  <c r="F324" i="24"/>
  <c r="G322" i="24"/>
  <c r="F320" i="24"/>
  <c r="G318" i="24"/>
  <c r="F316" i="24"/>
  <c r="G314" i="24"/>
  <c r="F312" i="24"/>
  <c r="G104" i="24"/>
  <c r="E328" i="24"/>
  <c r="D328" i="24" s="1"/>
  <c r="I326" i="24"/>
  <c r="E324" i="24"/>
  <c r="D324" i="24" s="1"/>
  <c r="I322" i="24"/>
  <c r="E320" i="24"/>
  <c r="D320" i="24" s="1"/>
  <c r="I318" i="24"/>
  <c r="E316" i="24"/>
  <c r="D316" i="24" s="1"/>
  <c r="I314" i="24"/>
  <c r="E312" i="24"/>
  <c r="D312" i="24" s="1"/>
  <c r="I327" i="24"/>
  <c r="I325" i="24"/>
  <c r="I323" i="24"/>
  <c r="I321" i="24"/>
  <c r="I319" i="24"/>
  <c r="I317" i="24"/>
  <c r="I315" i="24"/>
  <c r="I313" i="24"/>
  <c r="I103" i="24"/>
  <c r="I44" i="24"/>
  <c r="J26" i="5"/>
  <c r="J40" i="5"/>
  <c r="X134" i="30"/>
  <c r="W134" i="30"/>
  <c r="X133" i="30"/>
  <c r="W133" i="30"/>
  <c r="X132" i="30"/>
  <c r="W132" i="30"/>
  <c r="X131" i="30"/>
  <c r="W131" i="30"/>
  <c r="X130" i="30"/>
  <c r="W130" i="30"/>
  <c r="X129" i="30"/>
  <c r="W129" i="30"/>
  <c r="X128" i="30"/>
  <c r="W128" i="30"/>
  <c r="X127" i="30"/>
  <c r="W127" i="30"/>
  <c r="X126" i="30"/>
  <c r="W126" i="30"/>
  <c r="X125" i="30"/>
  <c r="W125" i="30"/>
  <c r="X124" i="30"/>
  <c r="W124" i="30"/>
  <c r="X123" i="30"/>
  <c r="W123" i="30"/>
  <c r="P134" i="30"/>
  <c r="O134" i="30"/>
  <c r="P133" i="30"/>
  <c r="O133" i="30"/>
  <c r="P132" i="30"/>
  <c r="O132" i="30"/>
  <c r="P131" i="30"/>
  <c r="O131" i="30"/>
  <c r="P130" i="30"/>
  <c r="O130" i="30"/>
  <c r="P129" i="30"/>
  <c r="O129" i="30"/>
  <c r="P128" i="30"/>
  <c r="O128" i="30"/>
  <c r="P127" i="30"/>
  <c r="O127" i="30"/>
  <c r="P126" i="30"/>
  <c r="O126" i="30"/>
  <c r="P125" i="30"/>
  <c r="O125" i="30"/>
  <c r="P124" i="30"/>
  <c r="O124" i="30"/>
  <c r="P123" i="30"/>
  <c r="O123" i="30"/>
  <c r="L134" i="30"/>
  <c r="K134" i="30"/>
  <c r="L133" i="30"/>
  <c r="K133" i="30"/>
  <c r="L132" i="30"/>
  <c r="K132" i="30"/>
  <c r="L131" i="30"/>
  <c r="K131" i="30"/>
  <c r="L130" i="30"/>
  <c r="K130" i="30"/>
  <c r="L129" i="30"/>
  <c r="K129" i="30"/>
  <c r="L128" i="30"/>
  <c r="K128" i="30"/>
  <c r="L127" i="30"/>
  <c r="K127" i="30"/>
  <c r="L126" i="30"/>
  <c r="K126" i="30"/>
  <c r="L125" i="30"/>
  <c r="K125" i="30"/>
  <c r="L124" i="30"/>
  <c r="K124" i="30"/>
  <c r="L123" i="30"/>
  <c r="K123" i="30"/>
  <c r="H134" i="30"/>
  <c r="G134" i="30"/>
  <c r="H133" i="30"/>
  <c r="G133" i="30"/>
  <c r="H132" i="30"/>
  <c r="G132" i="30"/>
  <c r="H131" i="30"/>
  <c r="G131" i="30"/>
  <c r="H130" i="30"/>
  <c r="G130" i="30"/>
  <c r="H129" i="30"/>
  <c r="G129" i="30"/>
  <c r="H128" i="30"/>
  <c r="G128" i="30"/>
  <c r="H127" i="30"/>
  <c r="G127" i="30"/>
  <c r="H126" i="30"/>
  <c r="G126" i="30"/>
  <c r="H125" i="30"/>
  <c r="G125" i="30"/>
  <c r="H124" i="30"/>
  <c r="G124" i="30"/>
  <c r="H123" i="30"/>
  <c r="G123" i="30"/>
  <c r="P134" i="6"/>
  <c r="O134" i="6"/>
  <c r="P133" i="6"/>
  <c r="O133" i="6"/>
  <c r="P132" i="6"/>
  <c r="O132" i="6"/>
  <c r="P131" i="6"/>
  <c r="O131" i="6"/>
  <c r="P130" i="6"/>
  <c r="O130" i="6"/>
  <c r="P129" i="6"/>
  <c r="O129" i="6"/>
  <c r="P128" i="6"/>
  <c r="O128" i="6"/>
  <c r="P127" i="6"/>
  <c r="O127" i="6"/>
  <c r="P126" i="6"/>
  <c r="O126" i="6"/>
  <c r="P125" i="6"/>
  <c r="O125" i="6"/>
  <c r="P124" i="6"/>
  <c r="O124" i="6"/>
  <c r="P123" i="6"/>
  <c r="O123" i="6"/>
  <c r="L134" i="6"/>
  <c r="K134" i="6"/>
  <c r="L133" i="6"/>
  <c r="K133" i="6"/>
  <c r="L132" i="6"/>
  <c r="K132" i="6"/>
  <c r="L131" i="6"/>
  <c r="K131" i="6"/>
  <c r="L130" i="6"/>
  <c r="K130" i="6"/>
  <c r="L129" i="6"/>
  <c r="K129" i="6"/>
  <c r="L128" i="6"/>
  <c r="K128" i="6"/>
  <c r="L127" i="6"/>
  <c r="K127" i="6"/>
  <c r="L126" i="6"/>
  <c r="K126" i="6"/>
  <c r="L125" i="6"/>
  <c r="K125" i="6"/>
  <c r="L124" i="6"/>
  <c r="K124" i="6"/>
  <c r="L123" i="6"/>
  <c r="K123" i="6"/>
  <c r="G124" i="6"/>
  <c r="D289" i="43"/>
  <c r="D320" i="43"/>
  <c r="D27" i="43"/>
  <c r="D32" i="43"/>
  <c r="D269" i="43"/>
  <c r="D334" i="43"/>
  <c r="D93" i="43"/>
  <c r="D3" i="43"/>
  <c r="D126" i="43"/>
  <c r="V92" i="6"/>
  <c r="W112" i="6" s="1"/>
  <c r="R92" i="6"/>
  <c r="S134" i="6" s="1"/>
  <c r="N92" i="6"/>
  <c r="O97" i="6" s="1"/>
  <c r="J92" i="6"/>
  <c r="F92" i="6"/>
  <c r="G103" i="6" s="1"/>
  <c r="B92" i="6"/>
  <c r="J84" i="6"/>
  <c r="I84" i="6"/>
  <c r="H84" i="6"/>
  <c r="G84" i="6"/>
  <c r="F84" i="6"/>
  <c r="E84" i="6"/>
  <c r="J83" i="6"/>
  <c r="I83" i="6"/>
  <c r="H83" i="6"/>
  <c r="G83" i="6"/>
  <c r="F83" i="6"/>
  <c r="E83" i="6"/>
  <c r="J82" i="6"/>
  <c r="I82" i="6"/>
  <c r="H82" i="6"/>
  <c r="G82" i="6"/>
  <c r="F82" i="6"/>
  <c r="E82" i="6"/>
  <c r="J81" i="6"/>
  <c r="I81" i="6"/>
  <c r="H81" i="6"/>
  <c r="G81" i="6"/>
  <c r="F81" i="6"/>
  <c r="E81" i="6"/>
  <c r="J80" i="6"/>
  <c r="I80" i="6"/>
  <c r="H80" i="6"/>
  <c r="G80" i="6"/>
  <c r="F80" i="6"/>
  <c r="E80" i="6"/>
  <c r="J79" i="6"/>
  <c r="I79" i="6"/>
  <c r="H79" i="6"/>
  <c r="G79" i="6"/>
  <c r="F79" i="6"/>
  <c r="E79" i="6"/>
  <c r="J78" i="6"/>
  <c r="I78" i="6"/>
  <c r="H78" i="6"/>
  <c r="G78" i="6"/>
  <c r="F78" i="6"/>
  <c r="E78" i="6"/>
  <c r="J77" i="6"/>
  <c r="I77" i="6"/>
  <c r="H77" i="6"/>
  <c r="G77" i="6"/>
  <c r="F77" i="6"/>
  <c r="E77" i="6"/>
  <c r="J76" i="6"/>
  <c r="I76" i="6"/>
  <c r="H76" i="6"/>
  <c r="G76" i="6"/>
  <c r="F76" i="6"/>
  <c r="E76" i="6"/>
  <c r="J75" i="6"/>
  <c r="I75" i="6"/>
  <c r="H75" i="6"/>
  <c r="G75" i="6"/>
  <c r="F75" i="6"/>
  <c r="E75" i="6"/>
  <c r="J74" i="6"/>
  <c r="I74" i="6"/>
  <c r="H74" i="6"/>
  <c r="G74" i="6"/>
  <c r="F74" i="6"/>
  <c r="E74" i="6"/>
  <c r="J73" i="6"/>
  <c r="I73" i="6"/>
  <c r="H73" i="6"/>
  <c r="G73" i="6"/>
  <c r="F73" i="6"/>
  <c r="E73" i="6"/>
  <c r="J72" i="6"/>
  <c r="I72" i="6"/>
  <c r="H72" i="6"/>
  <c r="G72" i="6"/>
  <c r="F72" i="6"/>
  <c r="E72" i="6"/>
  <c r="J71" i="6"/>
  <c r="I71" i="6"/>
  <c r="H71" i="6"/>
  <c r="G71" i="6"/>
  <c r="F71" i="6"/>
  <c r="E71" i="6"/>
  <c r="J70" i="6"/>
  <c r="I70" i="6"/>
  <c r="H70" i="6"/>
  <c r="G70" i="6"/>
  <c r="F70" i="6"/>
  <c r="E70" i="6"/>
  <c r="J69" i="6"/>
  <c r="I69" i="6"/>
  <c r="H69" i="6"/>
  <c r="G69" i="6"/>
  <c r="F69" i="6"/>
  <c r="E69" i="6"/>
  <c r="J68" i="6"/>
  <c r="I68" i="6"/>
  <c r="H68" i="6"/>
  <c r="G68" i="6"/>
  <c r="F68" i="6"/>
  <c r="E68" i="6"/>
  <c r="J67" i="6"/>
  <c r="I67" i="6"/>
  <c r="H67" i="6"/>
  <c r="G67" i="6"/>
  <c r="F67" i="6"/>
  <c r="E67" i="6"/>
  <c r="J66" i="6"/>
  <c r="I66" i="6"/>
  <c r="H66" i="6"/>
  <c r="G66" i="6"/>
  <c r="F66" i="6"/>
  <c r="E66" i="6"/>
  <c r="J65" i="6"/>
  <c r="I65" i="6"/>
  <c r="H65" i="6"/>
  <c r="G65" i="6"/>
  <c r="F65" i="6"/>
  <c r="E65" i="6"/>
  <c r="J64" i="6"/>
  <c r="I64" i="6"/>
  <c r="H64" i="6"/>
  <c r="G64" i="6"/>
  <c r="F64" i="6"/>
  <c r="E64" i="6"/>
  <c r="J63" i="6"/>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51" i="6"/>
  <c r="I51" i="6"/>
  <c r="H51" i="6"/>
  <c r="G51" i="6"/>
  <c r="F51" i="6"/>
  <c r="E51" i="6"/>
  <c r="J50" i="6"/>
  <c r="I50" i="6"/>
  <c r="H50" i="6"/>
  <c r="G50" i="6"/>
  <c r="F50" i="6"/>
  <c r="E50" i="6"/>
  <c r="J49" i="6"/>
  <c r="I49" i="6"/>
  <c r="H49" i="6"/>
  <c r="G49" i="6"/>
  <c r="F49" i="6"/>
  <c r="E49" i="6"/>
  <c r="J48" i="6"/>
  <c r="I48" i="6"/>
  <c r="H48" i="6"/>
  <c r="G48" i="6"/>
  <c r="F48" i="6"/>
  <c r="E48" i="6"/>
  <c r="J47" i="6"/>
  <c r="I47" i="6"/>
  <c r="H47" i="6"/>
  <c r="G47" i="6"/>
  <c r="F47" i="6"/>
  <c r="E47" i="6"/>
  <c r="J46" i="6"/>
  <c r="I46" i="6"/>
  <c r="H46" i="6"/>
  <c r="G46" i="6"/>
  <c r="F46" i="6"/>
  <c r="E46" i="6"/>
  <c r="J45" i="6"/>
  <c r="I45" i="6"/>
  <c r="H45" i="6"/>
  <c r="G45" i="6"/>
  <c r="F45" i="6"/>
  <c r="E45" i="6"/>
  <c r="J44" i="6"/>
  <c r="I44" i="6"/>
  <c r="H44" i="6"/>
  <c r="G44" i="6"/>
  <c r="F44" i="6"/>
  <c r="E44" i="6"/>
  <c r="J43" i="6"/>
  <c r="I43" i="6"/>
  <c r="H43" i="6"/>
  <c r="G43" i="6"/>
  <c r="F43" i="6"/>
  <c r="E43" i="6"/>
  <c r="J42" i="6"/>
  <c r="I42" i="6"/>
  <c r="H42" i="6"/>
  <c r="G42" i="6"/>
  <c r="F42" i="6"/>
  <c r="E42" i="6"/>
  <c r="J41" i="6"/>
  <c r="I41" i="6"/>
  <c r="H41" i="6"/>
  <c r="G41" i="6"/>
  <c r="F41" i="6"/>
  <c r="E41" i="6"/>
  <c r="J40" i="6"/>
  <c r="I40" i="6"/>
  <c r="H40" i="6"/>
  <c r="G40" i="6"/>
  <c r="F40" i="6"/>
  <c r="E40" i="6"/>
  <c r="J39" i="6"/>
  <c r="I39" i="6"/>
  <c r="H39" i="6"/>
  <c r="G39" i="6"/>
  <c r="F39" i="6"/>
  <c r="E39" i="6"/>
  <c r="J38" i="6"/>
  <c r="I38" i="6"/>
  <c r="H38" i="6"/>
  <c r="G38" i="6"/>
  <c r="F38" i="6"/>
  <c r="E38" i="6"/>
  <c r="J37" i="6"/>
  <c r="I37" i="6"/>
  <c r="H37" i="6"/>
  <c r="G37" i="6"/>
  <c r="F37" i="6"/>
  <c r="E37" i="6"/>
  <c r="J36" i="6"/>
  <c r="I36" i="6"/>
  <c r="H36" i="6"/>
  <c r="G36" i="6"/>
  <c r="F36" i="6"/>
  <c r="E36" i="6"/>
  <c r="J35" i="6"/>
  <c r="I35" i="6"/>
  <c r="H35" i="6"/>
  <c r="G35" i="6"/>
  <c r="F35" i="6"/>
  <c r="E35" i="6"/>
  <c r="J34" i="6"/>
  <c r="I34" i="6"/>
  <c r="H34" i="6"/>
  <c r="G34" i="6"/>
  <c r="F34" i="6"/>
  <c r="E34" i="6"/>
  <c r="J33" i="6"/>
  <c r="I33" i="6"/>
  <c r="H33" i="6"/>
  <c r="G33" i="6"/>
  <c r="F33" i="6"/>
  <c r="E33" i="6"/>
  <c r="J32" i="6"/>
  <c r="I32" i="6"/>
  <c r="H32" i="6"/>
  <c r="G32" i="6"/>
  <c r="F32" i="6"/>
  <c r="E32" i="6"/>
  <c r="J31" i="6"/>
  <c r="I31" i="6"/>
  <c r="H31" i="6"/>
  <c r="G31" i="6"/>
  <c r="F31" i="6"/>
  <c r="E31" i="6"/>
  <c r="J30" i="6"/>
  <c r="I30" i="6"/>
  <c r="H30" i="6"/>
  <c r="G30" i="6"/>
  <c r="F30" i="6"/>
  <c r="E30" i="6"/>
  <c r="J29" i="6"/>
  <c r="I29" i="6"/>
  <c r="H29" i="6"/>
  <c r="G29" i="6"/>
  <c r="F29" i="6"/>
  <c r="E29" i="6"/>
  <c r="J28" i="6"/>
  <c r="I28" i="6"/>
  <c r="H28" i="6"/>
  <c r="G28" i="6"/>
  <c r="F28" i="6"/>
  <c r="E28" i="6"/>
  <c r="J27" i="6"/>
  <c r="I27" i="6"/>
  <c r="H27" i="6"/>
  <c r="G27" i="6"/>
  <c r="F27" i="6"/>
  <c r="E27" i="6"/>
  <c r="J26" i="6"/>
  <c r="I26" i="6"/>
  <c r="H26" i="6"/>
  <c r="G26" i="6"/>
  <c r="F26" i="6"/>
  <c r="E26" i="6"/>
  <c r="J25" i="6"/>
  <c r="I25" i="6"/>
  <c r="H25" i="6"/>
  <c r="G25" i="6"/>
  <c r="F25" i="6"/>
  <c r="E25" i="6"/>
  <c r="J24" i="6"/>
  <c r="I24" i="6"/>
  <c r="H24" i="6"/>
  <c r="G24" i="6"/>
  <c r="F24" i="6"/>
  <c r="E24" i="6"/>
  <c r="J23" i="6"/>
  <c r="I23" i="6"/>
  <c r="H23" i="6"/>
  <c r="G23" i="6"/>
  <c r="F23" i="6"/>
  <c r="E23" i="6"/>
  <c r="J22" i="6"/>
  <c r="I22" i="6"/>
  <c r="H22" i="6"/>
  <c r="G22" i="6"/>
  <c r="F22" i="6"/>
  <c r="E22" i="6"/>
  <c r="J21" i="6"/>
  <c r="I21" i="6"/>
  <c r="H21" i="6"/>
  <c r="G21" i="6"/>
  <c r="F21" i="6"/>
  <c r="E21" i="6"/>
  <c r="J20" i="6"/>
  <c r="I20" i="6"/>
  <c r="H20" i="6"/>
  <c r="G20" i="6"/>
  <c r="F20" i="6"/>
  <c r="E20" i="6"/>
  <c r="J19" i="6"/>
  <c r="I19" i="6"/>
  <c r="H19" i="6"/>
  <c r="G19" i="6"/>
  <c r="F19" i="6"/>
  <c r="E19" i="6"/>
  <c r="J18" i="6"/>
  <c r="I18" i="6"/>
  <c r="H18" i="6"/>
  <c r="G18" i="6"/>
  <c r="F18" i="6"/>
  <c r="E18" i="6"/>
  <c r="J17" i="6"/>
  <c r="I17" i="6"/>
  <c r="H17" i="6"/>
  <c r="G17" i="6"/>
  <c r="F17" i="6"/>
  <c r="E17" i="6"/>
  <c r="J16" i="6"/>
  <c r="I16" i="6"/>
  <c r="H16" i="6"/>
  <c r="G16" i="6"/>
  <c r="F16" i="6"/>
  <c r="E16" i="6"/>
  <c r="J15" i="6"/>
  <c r="I15" i="6"/>
  <c r="H15" i="6"/>
  <c r="G15" i="6"/>
  <c r="F15" i="6"/>
  <c r="E15" i="6"/>
  <c r="J14" i="6"/>
  <c r="I14" i="6"/>
  <c r="H14" i="6"/>
  <c r="G14" i="6"/>
  <c r="F14" i="6"/>
  <c r="E14" i="6"/>
  <c r="J13" i="6"/>
  <c r="I13" i="6"/>
  <c r="H13" i="6"/>
  <c r="G13" i="6"/>
  <c r="F13" i="6"/>
  <c r="E13" i="6"/>
  <c r="J12" i="6"/>
  <c r="I12" i="6"/>
  <c r="H12" i="6"/>
  <c r="G12" i="6"/>
  <c r="F12" i="6"/>
  <c r="E12" i="6"/>
  <c r="J11" i="6"/>
  <c r="I11" i="6"/>
  <c r="H11" i="6"/>
  <c r="G11" i="6"/>
  <c r="F11" i="6"/>
  <c r="E11" i="6"/>
  <c r="J10" i="6"/>
  <c r="I10" i="6"/>
  <c r="H10" i="6"/>
  <c r="G10" i="6"/>
  <c r="F10" i="6"/>
  <c r="E10" i="6"/>
  <c r="I9" i="6"/>
  <c r="H9" i="6"/>
  <c r="G9" i="6"/>
  <c r="F9" i="6"/>
  <c r="J6" i="6"/>
  <c r="H6" i="6"/>
  <c r="G6" i="6"/>
  <c r="F6" i="6"/>
  <c r="J8" i="6"/>
  <c r="H8" i="6"/>
  <c r="G8" i="6"/>
  <c r="F8" i="6"/>
  <c r="J7" i="6"/>
  <c r="I7" i="6"/>
  <c r="H7" i="6"/>
  <c r="G7" i="6"/>
  <c r="D393" i="43"/>
  <c r="D299" i="43"/>
  <c r="D143" i="43"/>
  <c r="D7" i="43"/>
  <c r="D379" i="43"/>
  <c r="D198" i="43"/>
  <c r="D238" i="43"/>
  <c r="D402" i="43"/>
  <c r="D81" i="43"/>
  <c r="D124" i="43"/>
  <c r="D134" i="43"/>
  <c r="D400" i="43"/>
  <c r="D219" i="43"/>
  <c r="D96" i="43"/>
  <c r="D173" i="43"/>
  <c r="D63" i="43"/>
  <c r="D363" i="43"/>
  <c r="D306" i="43"/>
  <c r="D285" i="43"/>
  <c r="D372" i="43"/>
  <c r="D373" i="43"/>
  <c r="D49" i="43"/>
  <c r="D50" i="43"/>
  <c r="D327" i="43"/>
  <c r="D109" i="43"/>
  <c r="D183" i="43"/>
  <c r="D250" i="43"/>
  <c r="D45" i="43"/>
  <c r="D122" i="43"/>
  <c r="D277" i="43"/>
  <c r="D331" i="43"/>
  <c r="D66" i="43"/>
  <c r="D243" i="43"/>
  <c r="D346" i="43"/>
  <c r="D377" i="43"/>
  <c r="D203" i="43"/>
  <c r="D247" i="43"/>
  <c r="D317" i="43"/>
  <c r="D362" i="43"/>
  <c r="D253" i="43"/>
  <c r="D187" i="43"/>
  <c r="D271" i="43"/>
  <c r="D349" i="43"/>
  <c r="D295" i="43"/>
  <c r="D83" i="43"/>
  <c r="D48" i="43"/>
  <c r="D212" i="43"/>
  <c r="D199" i="43"/>
  <c r="D12" i="43"/>
  <c r="D9" i="43"/>
  <c r="D264" i="43"/>
  <c r="D325" i="43"/>
  <c r="D87" i="43"/>
  <c r="D118" i="43"/>
  <c r="D208" i="43"/>
  <c r="D342" i="43"/>
  <c r="D70" i="43"/>
  <c r="D160" i="43"/>
  <c r="D248" i="43"/>
  <c r="D394" i="43"/>
  <c r="D308" i="43"/>
  <c r="D141" i="43"/>
  <c r="D260" i="43"/>
  <c r="D338" i="43"/>
  <c r="D222" i="43"/>
  <c r="D123" i="43"/>
  <c r="D157" i="43"/>
  <c r="D376" i="43"/>
  <c r="D310" i="43"/>
  <c r="D270" i="43"/>
  <c r="D151" i="43"/>
  <c r="D164" i="43"/>
  <c r="D94" i="43"/>
  <c r="D387" i="43"/>
  <c r="D28" i="43"/>
  <c r="D150" i="43"/>
  <c r="D154" i="43"/>
  <c r="D234" i="43"/>
  <c r="D15" i="43"/>
  <c r="D138" i="43"/>
  <c r="D54" i="43"/>
  <c r="D293" i="43"/>
  <c r="D390" i="43"/>
  <c r="D388" i="43"/>
  <c r="D10" i="43"/>
  <c r="A32" i="24"/>
  <c r="A49" i="24"/>
  <c r="A109" i="24"/>
  <c r="A67" i="24"/>
  <c r="A110" i="24"/>
  <c r="A113" i="24"/>
  <c r="A72" i="24"/>
  <c r="A111" i="24"/>
  <c r="A8" i="24"/>
  <c r="A73" i="24"/>
  <c r="A26" i="24"/>
  <c r="A21" i="24"/>
  <c r="A112" i="24"/>
  <c r="A107" i="24"/>
  <c r="A76" i="24"/>
  <c r="A27" i="24"/>
  <c r="A17" i="24"/>
  <c r="A14" i="24"/>
  <c r="A20" i="24"/>
  <c r="A24" i="24"/>
  <c r="A12" i="24"/>
  <c r="A48" i="24"/>
  <c r="A53" i="24"/>
  <c r="A34" i="24"/>
  <c r="A28" i="24"/>
  <c r="A51" i="24"/>
  <c r="A56" i="24"/>
  <c r="A52" i="24"/>
  <c r="A58" i="24"/>
  <c r="A45" i="24"/>
  <c r="A31" i="24"/>
  <c r="A46" i="24"/>
  <c r="A18" i="24"/>
  <c r="A83" i="24"/>
  <c r="A94" i="24"/>
  <c r="A98" i="24"/>
  <c r="A101" i="24"/>
  <c r="A100" i="24"/>
  <c r="A114" i="24"/>
  <c r="A10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 i="24"/>
  <c r="A25" i="24"/>
  <c r="A37" i="24"/>
  <c r="A50" i="24"/>
  <c r="A47" i="24"/>
  <c r="A42" i="24"/>
  <c r="A39" i="24"/>
  <c r="A60" i="24"/>
  <c r="A71" i="24"/>
  <c r="A87" i="24"/>
  <c r="A82" i="24"/>
  <c r="A80" i="24"/>
  <c r="A84" i="24"/>
  <c r="A89" i="24"/>
  <c r="A196" i="24"/>
  <c r="A197" i="24"/>
  <c r="A198" i="24"/>
  <c r="A199" i="24"/>
  <c r="A200" i="24"/>
  <c r="A201" i="24"/>
  <c r="A202" i="24"/>
  <c r="A203" i="24"/>
  <c r="A204" i="24"/>
  <c r="A205" i="24"/>
  <c r="A206" i="24"/>
  <c r="A207" i="24"/>
  <c r="A208" i="24"/>
  <c r="A209" i="24"/>
  <c r="A210" i="24"/>
  <c r="A211" i="24"/>
  <c r="A102" i="24"/>
  <c r="A99" i="24"/>
  <c r="A106" i="24"/>
  <c r="A105" i="24"/>
  <c r="A115" i="24"/>
  <c r="A116" i="24"/>
  <c r="A117" i="24"/>
  <c r="A118" i="24"/>
  <c r="A212" i="24"/>
  <c r="A213" i="24"/>
  <c r="A214" i="24"/>
  <c r="A215" i="24"/>
  <c r="A216" i="24"/>
  <c r="A217" i="24"/>
  <c r="A218" i="24"/>
  <c r="A219" i="24"/>
  <c r="A220" i="24"/>
  <c r="A221" i="24"/>
  <c r="A222" i="24"/>
  <c r="A223" i="24"/>
  <c r="A224" i="24"/>
  <c r="A225" i="24"/>
  <c r="A226" i="24"/>
  <c r="A227" i="24"/>
  <c r="A54" i="24"/>
  <c r="A9" i="24"/>
  <c r="A10" i="24"/>
  <c r="A16" i="24"/>
  <c r="A22" i="24"/>
  <c r="A23" i="24"/>
  <c r="A35" i="24"/>
  <c r="A33" i="24"/>
  <c r="A36" i="24"/>
  <c r="A38" i="24"/>
  <c r="A55" i="24"/>
  <c r="A43" i="24"/>
  <c r="A57" i="24"/>
  <c r="A77" i="24"/>
  <c r="A78" i="24"/>
  <c r="A85" i="24"/>
  <c r="A228" i="24"/>
  <c r="A229" i="24"/>
  <c r="A230" i="24"/>
  <c r="A231" i="24"/>
  <c r="A232" i="24"/>
  <c r="A233" i="24"/>
  <c r="A234" i="24"/>
  <c r="A235" i="24"/>
  <c r="A236" i="24"/>
  <c r="A237" i="24"/>
  <c r="A238" i="24"/>
  <c r="A239" i="24"/>
  <c r="A240" i="24"/>
  <c r="A241" i="24"/>
  <c r="A40" i="24"/>
  <c r="A41" i="24"/>
  <c r="A66" i="24"/>
  <c r="A61" i="24"/>
  <c r="A69" i="24"/>
  <c r="A70" i="24"/>
  <c r="A62" i="24"/>
  <c r="A68" i="24"/>
  <c r="A63" i="24"/>
  <c r="A74" i="24"/>
  <c r="A75" i="24"/>
  <c r="A65" i="24"/>
  <c r="A86" i="24"/>
  <c r="A59" i="24"/>
  <c r="A79" i="24"/>
  <c r="A90" i="24"/>
  <c r="A91" i="24"/>
  <c r="A96" i="24"/>
  <c r="A93" i="24"/>
  <c r="A242" i="24"/>
  <c r="A243" i="24"/>
  <c r="A244" i="24"/>
  <c r="A245" i="24"/>
  <c r="A246" i="24"/>
  <c r="A247" i="24"/>
  <c r="A248" i="24"/>
  <c r="A249" i="24"/>
  <c r="A250" i="24"/>
  <c r="A251" i="24"/>
  <c r="A252" i="24"/>
  <c r="A253" i="24"/>
  <c r="A254" i="24"/>
  <c r="A255" i="24"/>
  <c r="A256" i="24"/>
  <c r="A257" i="24"/>
  <c r="A258" i="24"/>
  <c r="A259" i="24"/>
  <c r="A260" i="24"/>
  <c r="A81" i="24"/>
  <c r="A64" i="24"/>
  <c r="A88" i="24"/>
  <c r="A92" i="24"/>
  <c r="A95"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6" i="23"/>
  <c r="A78" i="23"/>
  <c r="A77" i="23"/>
  <c r="A79" i="23"/>
  <c r="A9" i="23"/>
  <c r="A80" i="23"/>
  <c r="A7" i="23"/>
  <c r="A14" i="23"/>
  <c r="A15" i="23"/>
  <c r="A8" i="23"/>
  <c r="A82" i="23"/>
  <c r="A19" i="23"/>
  <c r="A84" i="23"/>
  <c r="A16" i="23"/>
  <c r="A86" i="23"/>
  <c r="A81" i="23"/>
  <c r="A83" i="23"/>
  <c r="A85" i="23"/>
  <c r="A87" i="23"/>
  <c r="A25" i="23"/>
  <c r="A21" i="23"/>
  <c r="A20" i="23"/>
  <c r="A27" i="23"/>
  <c r="A29" i="23"/>
  <c r="A30" i="23"/>
  <c r="A31" i="23"/>
  <c r="A32" i="23"/>
  <c r="A13" i="23"/>
  <c r="A36" i="23"/>
  <c r="A40" i="23"/>
  <c r="A41" i="23"/>
  <c r="A42" i="23"/>
  <c r="A43" i="23"/>
  <c r="A47" i="23"/>
  <c r="A52" i="23"/>
  <c r="A55" i="23"/>
  <c r="A59" i="23"/>
  <c r="A53" i="23"/>
  <c r="A60" i="23"/>
  <c r="A63" i="23"/>
  <c r="A54" i="23"/>
  <c r="A66" i="23"/>
  <c r="A10" i="23"/>
  <c r="A11" i="23"/>
  <c r="A17" i="23"/>
  <c r="A12" i="23"/>
  <c r="A23" i="23"/>
  <c r="A24" i="23"/>
  <c r="A26" i="23"/>
  <c r="A28" i="23"/>
  <c r="A33" i="23"/>
  <c r="A34" i="23"/>
  <c r="A37" i="23"/>
  <c r="A39" i="23"/>
  <c r="A35" i="23"/>
  <c r="A38" i="23"/>
  <c r="A46" i="23"/>
  <c r="A48" i="23"/>
  <c r="A50" i="23"/>
  <c r="A71" i="23"/>
  <c r="A58" i="23"/>
  <c r="A62" i="23"/>
  <c r="A56" i="23"/>
  <c r="A61" i="23"/>
  <c r="A57" i="23"/>
  <c r="A89" i="23"/>
  <c r="A88" i="23"/>
  <c r="A90" i="23"/>
  <c r="A91" i="23"/>
  <c r="A92" i="23"/>
  <c r="A93" i="23"/>
  <c r="A94" i="23"/>
  <c r="A95" i="23"/>
  <c r="A96" i="23"/>
  <c r="A97" i="23"/>
  <c r="A98" i="23"/>
  <c r="A99" i="23"/>
  <c r="A6" i="31"/>
  <c r="A7" i="31"/>
  <c r="A9" i="31"/>
  <c r="A8" i="31"/>
  <c r="A10" i="31"/>
  <c r="A13" i="31"/>
  <c r="A12" i="31"/>
  <c r="A14" i="31"/>
  <c r="A26" i="31"/>
  <c r="A11" i="31"/>
  <c r="A17" i="31"/>
  <c r="A19" i="31"/>
  <c r="A21" i="31"/>
  <c r="A15" i="31"/>
  <c r="A20" i="31"/>
  <c r="A18" i="31"/>
  <c r="A28" i="31"/>
  <c r="A23" i="31"/>
  <c r="A25" i="31"/>
  <c r="A29" i="31"/>
  <c r="A24" i="31"/>
  <c r="A22" i="31"/>
  <c r="A27" i="31"/>
  <c r="A35" i="31"/>
  <c r="A32" i="31"/>
  <c r="A34" i="31"/>
  <c r="A30" i="31"/>
  <c r="A38" i="31"/>
  <c r="A31" i="31"/>
  <c r="A33" i="31"/>
  <c r="A40" i="31"/>
  <c r="A41" i="31"/>
  <c r="A42" i="31"/>
  <c r="A45" i="31"/>
  <c r="A47" i="31"/>
  <c r="A46" i="31"/>
  <c r="A48" i="31"/>
  <c r="A51" i="31"/>
  <c r="A50" i="31"/>
  <c r="A53" i="31"/>
  <c r="A44" i="31"/>
  <c r="A58" i="31"/>
  <c r="A62" i="31"/>
  <c r="A64" i="31"/>
  <c r="A65" i="31"/>
  <c r="A66" i="31"/>
  <c r="A67" i="31"/>
  <c r="A68" i="31"/>
  <c r="A69" i="31"/>
  <c r="A70" i="31"/>
  <c r="A71" i="31"/>
  <c r="A72" i="31"/>
  <c r="A36" i="31"/>
  <c r="A39" i="31"/>
  <c r="A37" i="31"/>
  <c r="A52" i="31"/>
  <c r="A54" i="31"/>
  <c r="A55" i="31"/>
  <c r="A43" i="31"/>
  <c r="A57" i="31"/>
  <c r="A49" i="31"/>
  <c r="A59" i="31"/>
  <c r="A56" i="31"/>
  <c r="A60" i="31"/>
  <c r="A63" i="31"/>
  <c r="A61" i="31"/>
  <c r="A73" i="31"/>
  <c r="A74" i="31"/>
  <c r="A75" i="31"/>
  <c r="A76" i="31"/>
  <c r="A77" i="31"/>
  <c r="A78" i="31"/>
  <c r="A79" i="31"/>
  <c r="A80" i="31"/>
  <c r="A81" i="31"/>
  <c r="A82" i="31"/>
  <c r="A83" i="31"/>
  <c r="A84" i="31"/>
  <c r="D363" i="24" l="1"/>
  <c r="D353" i="24"/>
  <c r="D362" i="24"/>
  <c r="D337" i="24"/>
  <c r="D349" i="24"/>
  <c r="D356" i="24"/>
  <c r="D335" i="24"/>
  <c r="D351" i="24"/>
  <c r="D97" i="24"/>
  <c r="D315" i="24"/>
  <c r="D352" i="24"/>
  <c r="D350" i="24"/>
  <c r="D327" i="24"/>
  <c r="D359" i="24"/>
  <c r="D358" i="24"/>
  <c r="D330" i="24"/>
  <c r="D325" i="24"/>
  <c r="D357" i="24"/>
  <c r="D334" i="24"/>
  <c r="D346" i="24"/>
  <c r="D326" i="24"/>
  <c r="D342" i="24"/>
  <c r="D313" i="24"/>
  <c r="D354" i="24"/>
  <c r="D338" i="24"/>
  <c r="D314" i="24"/>
  <c r="D345" i="24"/>
  <c r="D331" i="24"/>
  <c r="D361" i="24"/>
  <c r="D355" i="24"/>
  <c r="D344" i="24"/>
  <c r="D336" i="24"/>
  <c r="D321" i="24"/>
  <c r="D319" i="24"/>
  <c r="D318" i="24"/>
  <c r="D348" i="24"/>
  <c r="D340" i="24"/>
  <c r="D332" i="24"/>
  <c r="D323" i="24"/>
  <c r="D322" i="24"/>
  <c r="D317" i="24"/>
  <c r="D347" i="24"/>
  <c r="D49" i="23"/>
  <c r="D64" i="23"/>
  <c r="D67" i="23"/>
  <c r="D73" i="23"/>
  <c r="D45" i="23"/>
  <c r="D65" i="23"/>
  <c r="D75" i="23"/>
  <c r="D76" i="23"/>
  <c r="D70" i="23"/>
  <c r="D74" i="23"/>
  <c r="D44" i="23"/>
  <c r="D68" i="23"/>
  <c r="D72" i="23"/>
  <c r="D69" i="23"/>
  <c r="C131" i="6"/>
  <c r="C127" i="6"/>
  <c r="C123" i="6"/>
  <c r="C119" i="6"/>
  <c r="C115" i="6"/>
  <c r="C111" i="6"/>
  <c r="C107" i="6"/>
  <c r="C103" i="6"/>
  <c r="D119" i="6"/>
  <c r="D107" i="6"/>
  <c r="D134" i="6"/>
  <c r="D130" i="6"/>
  <c r="D126" i="6"/>
  <c r="D122" i="6"/>
  <c r="D118" i="6"/>
  <c r="D114" i="6"/>
  <c r="D110" i="6"/>
  <c r="D106" i="6"/>
  <c r="D102" i="6"/>
  <c r="D94" i="6"/>
  <c r="E11" i="24" s="1"/>
  <c r="D115" i="6"/>
  <c r="C134" i="6"/>
  <c r="C130" i="6"/>
  <c r="C126" i="6"/>
  <c r="C122" i="6"/>
  <c r="C118" i="6"/>
  <c r="C114" i="6"/>
  <c r="C110" i="6"/>
  <c r="C106" i="6"/>
  <c r="C102" i="6"/>
  <c r="C94" i="6"/>
  <c r="D103" i="6"/>
  <c r="D133" i="6"/>
  <c r="D129" i="6"/>
  <c r="D125" i="6"/>
  <c r="D121" i="6"/>
  <c r="D117" i="6"/>
  <c r="D113" i="6"/>
  <c r="D109" i="6"/>
  <c r="D105" i="6"/>
  <c r="D101" i="6"/>
  <c r="D131" i="6"/>
  <c r="D111" i="6"/>
  <c r="C133" i="6"/>
  <c r="C129" i="6"/>
  <c r="C125" i="6"/>
  <c r="C121" i="6"/>
  <c r="C117" i="6"/>
  <c r="C113" i="6"/>
  <c r="C109" i="6"/>
  <c r="C105" i="6"/>
  <c r="C101" i="6"/>
  <c r="D127" i="6"/>
  <c r="D132" i="6"/>
  <c r="D128" i="6"/>
  <c r="D124" i="6"/>
  <c r="D120" i="6"/>
  <c r="D116" i="6"/>
  <c r="D112" i="6"/>
  <c r="D108" i="6"/>
  <c r="D104" i="6"/>
  <c r="D100" i="6"/>
  <c r="E44" i="24" s="1"/>
  <c r="C132" i="6"/>
  <c r="C128" i="6"/>
  <c r="C124" i="6"/>
  <c r="C120" i="6"/>
  <c r="C116" i="6"/>
  <c r="C112" i="6"/>
  <c r="C108" i="6"/>
  <c r="C104" i="6"/>
  <c r="C100" i="6"/>
  <c r="D123" i="6"/>
  <c r="C97" i="24"/>
  <c r="C18" i="51"/>
  <c r="C12" i="51"/>
  <c r="C9" i="51"/>
  <c r="C21" i="51"/>
  <c r="C17" i="51"/>
  <c r="C7" i="51"/>
  <c r="C16" i="51"/>
  <c r="C6" i="51"/>
  <c r="C8" i="51"/>
  <c r="C15" i="51"/>
  <c r="C13" i="51"/>
  <c r="C10" i="51"/>
  <c r="C49" i="23"/>
  <c r="C75" i="23"/>
  <c r="C76" i="23"/>
  <c r="C45" i="23"/>
  <c r="C64" i="23"/>
  <c r="C73" i="23"/>
  <c r="C70" i="23"/>
  <c r="C74" i="23"/>
  <c r="C44" i="23"/>
  <c r="C68" i="23"/>
  <c r="C72" i="23"/>
  <c r="C67" i="23"/>
  <c r="C65" i="23"/>
  <c r="C69" i="23"/>
  <c r="C51" i="23"/>
  <c r="C100" i="23"/>
  <c r="C342" i="24"/>
  <c r="C352" i="24"/>
  <c r="C346" i="24"/>
  <c r="C359" i="24"/>
  <c r="C350" i="24"/>
  <c r="C358" i="24"/>
  <c r="C327" i="24"/>
  <c r="G125" i="6"/>
  <c r="H124" i="6"/>
  <c r="H125" i="6"/>
  <c r="G132" i="6"/>
  <c r="H132" i="6"/>
  <c r="H128" i="6"/>
  <c r="G128" i="6"/>
  <c r="G133" i="6"/>
  <c r="G129" i="6"/>
  <c r="H133" i="6"/>
  <c r="H129" i="6"/>
  <c r="G134" i="6"/>
  <c r="G126" i="6"/>
  <c r="G130" i="6"/>
  <c r="H134" i="6"/>
  <c r="H126" i="6"/>
  <c r="H130" i="6"/>
  <c r="G123" i="6"/>
  <c r="F7" i="6" s="1"/>
  <c r="G127" i="6"/>
  <c r="G131" i="6"/>
  <c r="C363" i="24"/>
  <c r="H123" i="6"/>
  <c r="F44" i="24" s="1"/>
  <c r="H127" i="6"/>
  <c r="H131" i="6"/>
  <c r="C330" i="24"/>
  <c r="C355" i="24"/>
  <c r="C336" i="24"/>
  <c r="C344" i="24"/>
  <c r="C326" i="24"/>
  <c r="C362" i="24"/>
  <c r="C334" i="24"/>
  <c r="C315" i="24"/>
  <c r="C338" i="24"/>
  <c r="C353" i="24"/>
  <c r="C361" i="24"/>
  <c r="C354" i="24"/>
  <c r="C332" i="24"/>
  <c r="C348" i="24"/>
  <c r="C360" i="24"/>
  <c r="C319" i="24"/>
  <c r="C357" i="24"/>
  <c r="C323" i="24"/>
  <c r="C356" i="24"/>
  <c r="C314" i="24"/>
  <c r="C318" i="24"/>
  <c r="C322" i="24"/>
  <c r="C312" i="24"/>
  <c r="C320" i="24"/>
  <c r="C328" i="24"/>
  <c r="C331" i="24"/>
  <c r="C335" i="24"/>
  <c r="C339" i="24"/>
  <c r="C343" i="24"/>
  <c r="C347" i="24"/>
  <c r="C340" i="24"/>
  <c r="C325" i="24"/>
  <c r="C317" i="24"/>
  <c r="C313" i="24"/>
  <c r="C316" i="24"/>
  <c r="C324" i="24"/>
  <c r="C329" i="24"/>
  <c r="C333" i="24"/>
  <c r="C337" i="24"/>
  <c r="C341" i="24"/>
  <c r="C345" i="24"/>
  <c r="C349" i="24"/>
  <c r="C351" i="24"/>
  <c r="C321" i="24"/>
  <c r="W133" i="6"/>
  <c r="X133" i="6"/>
  <c r="W132" i="6"/>
  <c r="W134" i="6"/>
  <c r="W96" i="6"/>
  <c r="X132" i="6"/>
  <c r="X134" i="6"/>
  <c r="T130" i="6"/>
  <c r="T124" i="6"/>
  <c r="T132" i="6"/>
  <c r="T126" i="6"/>
  <c r="T134" i="6"/>
  <c r="T128" i="6"/>
  <c r="S123" i="6"/>
  <c r="I8" i="6" s="1"/>
  <c r="S125" i="6"/>
  <c r="S127" i="6"/>
  <c r="S129" i="6"/>
  <c r="S131" i="6"/>
  <c r="S133" i="6"/>
  <c r="T123" i="6"/>
  <c r="I104" i="24" s="1"/>
  <c r="D104" i="24" s="1"/>
  <c r="T125" i="6"/>
  <c r="T127" i="6"/>
  <c r="T129" i="6"/>
  <c r="T131" i="6"/>
  <c r="T133" i="6"/>
  <c r="S124" i="6"/>
  <c r="S126" i="6"/>
  <c r="S128" i="6"/>
  <c r="S130" i="6"/>
  <c r="S132" i="6"/>
  <c r="W97" i="6"/>
  <c r="W106" i="6"/>
  <c r="W111" i="6"/>
  <c r="W94" i="6"/>
  <c r="J9" i="6" s="1"/>
  <c r="W101" i="6"/>
  <c r="W104" i="6"/>
  <c r="W98" i="6"/>
  <c r="W102" i="6"/>
  <c r="G105" i="6"/>
  <c r="G107" i="6"/>
  <c r="W113" i="6"/>
  <c r="W99" i="6"/>
  <c r="W103" i="6"/>
  <c r="W105" i="6"/>
  <c r="O93" i="6"/>
  <c r="O94" i="6"/>
  <c r="O95" i="6"/>
  <c r="O96" i="6"/>
  <c r="W100" i="6"/>
  <c r="G104" i="6"/>
  <c r="G106" i="6"/>
  <c r="W109" i="6"/>
  <c r="T121" i="6"/>
  <c r="C54" i="6"/>
  <c r="C14" i="6"/>
  <c r="C20" i="6"/>
  <c r="C24" i="6"/>
  <c r="C26" i="6"/>
  <c r="C43" i="6"/>
  <c r="C45" i="6"/>
  <c r="C47" i="6"/>
  <c r="C49" i="6"/>
  <c r="C51" i="6"/>
  <c r="C70" i="6"/>
  <c r="C80" i="6"/>
  <c r="C84" i="6"/>
  <c r="C11" i="6"/>
  <c r="C13" i="6"/>
  <c r="C15" i="6"/>
  <c r="C17" i="6"/>
  <c r="C19" i="6"/>
  <c r="C21" i="6"/>
  <c r="C23" i="6"/>
  <c r="C25" i="6"/>
  <c r="C27" i="6"/>
  <c r="C29" i="6"/>
  <c r="C31" i="6"/>
  <c r="C33" i="6"/>
  <c r="C35" i="6"/>
  <c r="C37" i="6"/>
  <c r="C39" i="6"/>
  <c r="C41" i="6"/>
  <c r="C36" i="6"/>
  <c r="C66" i="6"/>
  <c r="C68" i="6"/>
  <c r="C58" i="6"/>
  <c r="C30" i="6"/>
  <c r="C38" i="6"/>
  <c r="C40" i="6"/>
  <c r="C42" i="6"/>
  <c r="C62" i="6"/>
  <c r="C32" i="6"/>
  <c r="C44" i="6"/>
  <c r="C46" i="6"/>
  <c r="C48" i="6"/>
  <c r="C50" i="6"/>
  <c r="C52" i="6"/>
  <c r="C64" i="6"/>
  <c r="C72" i="6"/>
  <c r="C74" i="6"/>
  <c r="C76" i="6"/>
  <c r="C78" i="6"/>
  <c r="C56" i="6"/>
  <c r="C60" i="6"/>
  <c r="C82" i="6"/>
  <c r="C10" i="6"/>
  <c r="C12" i="6"/>
  <c r="C16" i="6"/>
  <c r="C18" i="6"/>
  <c r="C22" i="6"/>
  <c r="C28" i="6"/>
  <c r="C34" i="6"/>
  <c r="L103" i="6"/>
  <c r="K116" i="6"/>
  <c r="P122" i="6"/>
  <c r="P121" i="6"/>
  <c r="P120" i="6"/>
  <c r="P119" i="6"/>
  <c r="P118" i="6"/>
  <c r="P117" i="6"/>
  <c r="P116" i="6"/>
  <c r="P115" i="6"/>
  <c r="P114" i="6"/>
  <c r="O122" i="6"/>
  <c r="O121" i="6"/>
  <c r="O120" i="6"/>
  <c r="O119" i="6"/>
  <c r="O118" i="6"/>
  <c r="O117" i="6"/>
  <c r="O116" i="6"/>
  <c r="O115" i="6"/>
  <c r="O114" i="6"/>
  <c r="P113" i="6"/>
  <c r="P112" i="6"/>
  <c r="P111" i="6"/>
  <c r="P110" i="6"/>
  <c r="P109" i="6"/>
  <c r="P108" i="6"/>
  <c r="O113" i="6"/>
  <c r="O112" i="6"/>
  <c r="O111" i="6"/>
  <c r="O110" i="6"/>
  <c r="O109" i="6"/>
  <c r="O108" i="6"/>
  <c r="P107" i="6"/>
  <c r="P106" i="6"/>
  <c r="P105" i="6"/>
  <c r="P104" i="6"/>
  <c r="P103" i="6"/>
  <c r="P102" i="6"/>
  <c r="P101" i="6"/>
  <c r="P100" i="6"/>
  <c r="P99" i="6"/>
  <c r="P98" i="6"/>
  <c r="P93" i="6"/>
  <c r="P94" i="6"/>
  <c r="P95" i="6"/>
  <c r="P96" i="6"/>
  <c r="X96" i="6"/>
  <c r="P97" i="6"/>
  <c r="O98" i="6"/>
  <c r="O99" i="6"/>
  <c r="O100" i="6"/>
  <c r="O101" i="6"/>
  <c r="O102" i="6"/>
  <c r="O103" i="6"/>
  <c r="L104" i="6"/>
  <c r="L105" i="6"/>
  <c r="L106" i="6"/>
  <c r="L107" i="6"/>
  <c r="H108" i="6"/>
  <c r="G110" i="6"/>
  <c r="G112" i="6"/>
  <c r="K114" i="6"/>
  <c r="T119" i="6"/>
  <c r="K122" i="6"/>
  <c r="L113" i="6"/>
  <c r="L112" i="6"/>
  <c r="L111" i="6"/>
  <c r="L110" i="6"/>
  <c r="L109" i="6"/>
  <c r="L108" i="6"/>
  <c r="K113" i="6"/>
  <c r="K112" i="6"/>
  <c r="K111" i="6"/>
  <c r="K110" i="6"/>
  <c r="K109" i="6"/>
  <c r="L121" i="6"/>
  <c r="L119" i="6"/>
  <c r="L117" i="6"/>
  <c r="L115" i="6"/>
  <c r="K121" i="6"/>
  <c r="K119" i="6"/>
  <c r="K117" i="6"/>
  <c r="K115" i="6"/>
  <c r="K107" i="6"/>
  <c r="K106" i="6"/>
  <c r="K105" i="6"/>
  <c r="K104" i="6"/>
  <c r="L122" i="6"/>
  <c r="L120" i="6"/>
  <c r="L118" i="6"/>
  <c r="L116" i="6"/>
  <c r="L114" i="6"/>
  <c r="K108" i="6"/>
  <c r="L98" i="6"/>
  <c r="L99" i="6"/>
  <c r="L100" i="6"/>
  <c r="L101" i="6"/>
  <c r="L102" i="6"/>
  <c r="C53" i="6"/>
  <c r="C55" i="6"/>
  <c r="C57" i="6"/>
  <c r="C59" i="6"/>
  <c r="C61" i="6"/>
  <c r="C63" i="6"/>
  <c r="C65" i="6"/>
  <c r="C67" i="6"/>
  <c r="C69" i="6"/>
  <c r="C71" i="6"/>
  <c r="C73" i="6"/>
  <c r="C75" i="6"/>
  <c r="C77" i="6"/>
  <c r="C79" i="6"/>
  <c r="C81" i="6"/>
  <c r="C83" i="6"/>
  <c r="S122" i="6"/>
  <c r="S121" i="6"/>
  <c r="S120" i="6"/>
  <c r="S119" i="6"/>
  <c r="S118" i="6"/>
  <c r="S117" i="6"/>
  <c r="S116" i="6"/>
  <c r="S115" i="6"/>
  <c r="S114" i="6"/>
  <c r="T113" i="6"/>
  <c r="T112" i="6"/>
  <c r="T111" i="6"/>
  <c r="T110" i="6"/>
  <c r="T109" i="6"/>
  <c r="T108" i="6"/>
  <c r="S113" i="6"/>
  <c r="S112" i="6"/>
  <c r="S111" i="6"/>
  <c r="S110" i="6"/>
  <c r="S109" i="6"/>
  <c r="S108" i="6"/>
  <c r="T107" i="6"/>
  <c r="T122" i="6"/>
  <c r="T120" i="6"/>
  <c r="T118" i="6"/>
  <c r="T116" i="6"/>
  <c r="T114" i="6"/>
  <c r="S107" i="6"/>
  <c r="S106" i="6"/>
  <c r="S105" i="6"/>
  <c r="S104" i="6"/>
  <c r="E7" i="6"/>
  <c r="K93" i="6"/>
  <c r="S93" i="6"/>
  <c r="E8" i="6"/>
  <c r="K94" i="6"/>
  <c r="S94" i="6"/>
  <c r="E6" i="6"/>
  <c r="K95" i="6"/>
  <c r="S95" i="6"/>
  <c r="E9" i="6"/>
  <c r="K96" i="6"/>
  <c r="S96" i="6"/>
  <c r="I6" i="6" s="1"/>
  <c r="K97" i="6"/>
  <c r="S97" i="6"/>
  <c r="G98" i="6"/>
  <c r="S98" i="6"/>
  <c r="G99" i="6"/>
  <c r="S99" i="6"/>
  <c r="G100" i="6"/>
  <c r="S100" i="6"/>
  <c r="G101" i="6"/>
  <c r="S101" i="6"/>
  <c r="G102" i="6"/>
  <c r="S102" i="6"/>
  <c r="S103" i="6"/>
  <c r="O104" i="6"/>
  <c r="O105" i="6"/>
  <c r="O106" i="6"/>
  <c r="O107" i="6"/>
  <c r="W108" i="6"/>
  <c r="W110" i="6"/>
  <c r="T117" i="6"/>
  <c r="K120" i="6"/>
  <c r="H122" i="6"/>
  <c r="H121" i="6"/>
  <c r="H120" i="6"/>
  <c r="H119" i="6"/>
  <c r="H118" i="6"/>
  <c r="H117" i="6"/>
  <c r="H116" i="6"/>
  <c r="H115" i="6"/>
  <c r="H114" i="6"/>
  <c r="G122" i="6"/>
  <c r="G121" i="6"/>
  <c r="G120" i="6"/>
  <c r="G119" i="6"/>
  <c r="G118" i="6"/>
  <c r="G117" i="6"/>
  <c r="G116" i="6"/>
  <c r="G115" i="6"/>
  <c r="G114" i="6"/>
  <c r="G108" i="6"/>
  <c r="H113" i="6"/>
  <c r="H112" i="6"/>
  <c r="H111" i="6"/>
  <c r="H110" i="6"/>
  <c r="H109" i="6"/>
  <c r="H107" i="6"/>
  <c r="H106" i="6"/>
  <c r="H105" i="6"/>
  <c r="H104" i="6"/>
  <c r="H103" i="6"/>
  <c r="H102" i="6"/>
  <c r="H101" i="6"/>
  <c r="H100" i="6"/>
  <c r="H99" i="6"/>
  <c r="H98" i="6"/>
  <c r="X122" i="6"/>
  <c r="X121" i="6"/>
  <c r="X120" i="6"/>
  <c r="X119" i="6"/>
  <c r="X118" i="6"/>
  <c r="X117" i="6"/>
  <c r="X116" i="6"/>
  <c r="X115" i="6"/>
  <c r="X114" i="6"/>
  <c r="W122" i="6"/>
  <c r="W120" i="6"/>
  <c r="W118" i="6"/>
  <c r="W116" i="6"/>
  <c r="W114" i="6"/>
  <c r="W121" i="6"/>
  <c r="W119" i="6"/>
  <c r="W117" i="6"/>
  <c r="W115" i="6"/>
  <c r="X113" i="6"/>
  <c r="X112" i="6"/>
  <c r="X111" i="6"/>
  <c r="X110" i="6"/>
  <c r="X109" i="6"/>
  <c r="X108" i="6"/>
  <c r="X107" i="6"/>
  <c r="X106" i="6"/>
  <c r="X105" i="6"/>
  <c r="X104" i="6"/>
  <c r="X103" i="6"/>
  <c r="X102" i="6"/>
  <c r="X101" i="6"/>
  <c r="X100" i="6"/>
  <c r="X99" i="6"/>
  <c r="X98" i="6"/>
  <c r="X97" i="6"/>
  <c r="L93" i="6"/>
  <c r="T93" i="6"/>
  <c r="L94" i="6"/>
  <c r="T94" i="6"/>
  <c r="L95" i="6"/>
  <c r="T95" i="6"/>
  <c r="L96" i="6"/>
  <c r="T96" i="6"/>
  <c r="I11" i="24" s="1"/>
  <c r="L97" i="6"/>
  <c r="T97" i="6"/>
  <c r="K98" i="6"/>
  <c r="T98" i="6"/>
  <c r="K99" i="6"/>
  <c r="T99" i="6"/>
  <c r="K100" i="6"/>
  <c r="T100" i="6"/>
  <c r="K101" i="6"/>
  <c r="T101" i="6"/>
  <c r="K102" i="6"/>
  <c r="T102" i="6"/>
  <c r="K103" i="6"/>
  <c r="T103" i="6"/>
  <c r="T104" i="6"/>
  <c r="T105" i="6"/>
  <c r="T106" i="6"/>
  <c r="W107" i="6"/>
  <c r="G109" i="6"/>
  <c r="G111" i="6"/>
  <c r="G113" i="6"/>
  <c r="T115" i="6"/>
  <c r="K118" i="6"/>
  <c r="E51" i="22"/>
  <c r="I43" i="42"/>
  <c r="I54" i="42"/>
  <c r="J84" i="28"/>
  <c r="I84" i="28"/>
  <c r="H84" i="28"/>
  <c r="G84" i="28"/>
  <c r="D84" i="28" s="1"/>
  <c r="F84" i="28"/>
  <c r="E84" i="28"/>
  <c r="J83" i="28"/>
  <c r="I83" i="28"/>
  <c r="H83" i="28"/>
  <c r="G83" i="28"/>
  <c r="D83" i="28" s="1"/>
  <c r="F83" i="28"/>
  <c r="E83" i="28"/>
  <c r="J82" i="28"/>
  <c r="I82" i="28"/>
  <c r="H82" i="28"/>
  <c r="G82" i="28"/>
  <c r="D82" i="28" s="1"/>
  <c r="F82" i="28"/>
  <c r="E82" i="28"/>
  <c r="J81" i="28"/>
  <c r="I81" i="28"/>
  <c r="H81" i="28"/>
  <c r="G81" i="28"/>
  <c r="D81" i="28" s="1"/>
  <c r="F81" i="28"/>
  <c r="E81" i="28"/>
  <c r="J80" i="28"/>
  <c r="I80" i="28"/>
  <c r="H80" i="28"/>
  <c r="G80" i="28"/>
  <c r="D80" i="28" s="1"/>
  <c r="F80" i="28"/>
  <c r="E80" i="28"/>
  <c r="J79" i="28"/>
  <c r="I79" i="28"/>
  <c r="H79" i="28"/>
  <c r="G79" i="28"/>
  <c r="D79" i="28" s="1"/>
  <c r="F79" i="28"/>
  <c r="E79" i="28"/>
  <c r="J78" i="28"/>
  <c r="I78" i="28"/>
  <c r="H78" i="28"/>
  <c r="G78" i="28"/>
  <c r="D78" i="28" s="1"/>
  <c r="F78" i="28"/>
  <c r="E78" i="28"/>
  <c r="J77" i="28"/>
  <c r="I77" i="28"/>
  <c r="H77" i="28"/>
  <c r="G77" i="28"/>
  <c r="D77" i="28" s="1"/>
  <c r="F77" i="28"/>
  <c r="E77" i="28"/>
  <c r="J76" i="28"/>
  <c r="I76" i="28"/>
  <c r="H76" i="28"/>
  <c r="G76" i="28"/>
  <c r="D76" i="28" s="1"/>
  <c r="F76" i="28"/>
  <c r="E76" i="28"/>
  <c r="J75" i="28"/>
  <c r="I75" i="28"/>
  <c r="H75" i="28"/>
  <c r="G75" i="28"/>
  <c r="D75" i="28" s="1"/>
  <c r="F75" i="28"/>
  <c r="E75" i="28"/>
  <c r="J74" i="28"/>
  <c r="I74" i="28"/>
  <c r="H74" i="28"/>
  <c r="G74" i="28"/>
  <c r="D74" i="28" s="1"/>
  <c r="F74" i="28"/>
  <c r="E74" i="28"/>
  <c r="J73" i="28"/>
  <c r="I73" i="28"/>
  <c r="H73" i="28"/>
  <c r="G73" i="28"/>
  <c r="D73" i="28" s="1"/>
  <c r="F73" i="28"/>
  <c r="E73" i="28"/>
  <c r="J72" i="28"/>
  <c r="I72" i="28"/>
  <c r="H72" i="28"/>
  <c r="G72" i="28"/>
  <c r="D72" i="28" s="1"/>
  <c r="F72" i="28"/>
  <c r="E72" i="28"/>
  <c r="J71" i="28"/>
  <c r="I71" i="28"/>
  <c r="H71" i="28"/>
  <c r="G71" i="28"/>
  <c r="D71" i="28" s="1"/>
  <c r="F71" i="28"/>
  <c r="E71" i="28"/>
  <c r="J70" i="28"/>
  <c r="I70" i="28"/>
  <c r="H70" i="28"/>
  <c r="G70" i="28"/>
  <c r="D70" i="28" s="1"/>
  <c r="F70" i="28"/>
  <c r="E70" i="28"/>
  <c r="J69" i="28"/>
  <c r="I69" i="28"/>
  <c r="H69" i="28"/>
  <c r="G69" i="28"/>
  <c r="D69" i="28" s="1"/>
  <c r="F69" i="28"/>
  <c r="E69" i="28"/>
  <c r="J68" i="28"/>
  <c r="I68" i="28"/>
  <c r="H68" i="28"/>
  <c r="G68" i="28"/>
  <c r="D68" i="28" s="1"/>
  <c r="F68" i="28"/>
  <c r="E68" i="28"/>
  <c r="J67" i="28"/>
  <c r="I67" i="28"/>
  <c r="H67" i="28"/>
  <c r="G67" i="28"/>
  <c r="D67" i="28" s="1"/>
  <c r="F67" i="28"/>
  <c r="E67" i="28"/>
  <c r="J66" i="28"/>
  <c r="I66" i="28"/>
  <c r="H66" i="28"/>
  <c r="G66" i="28"/>
  <c r="D66" i="28" s="1"/>
  <c r="F66" i="28"/>
  <c r="E66" i="28"/>
  <c r="J65" i="28"/>
  <c r="I65" i="28"/>
  <c r="H65" i="28"/>
  <c r="G65" i="28"/>
  <c r="D65" i="28" s="1"/>
  <c r="F65" i="28"/>
  <c r="E65" i="28"/>
  <c r="J64" i="28"/>
  <c r="I64" i="28"/>
  <c r="H64" i="28"/>
  <c r="G64" i="28"/>
  <c r="D64" i="28" s="1"/>
  <c r="F64" i="28"/>
  <c r="E64" i="28"/>
  <c r="J63" i="28"/>
  <c r="I63" i="28"/>
  <c r="H63" i="28"/>
  <c r="G63" i="28"/>
  <c r="D63" i="28" s="1"/>
  <c r="F63" i="28"/>
  <c r="E63" i="28"/>
  <c r="J62" i="28"/>
  <c r="I62" i="28"/>
  <c r="H62" i="28"/>
  <c r="G62" i="28"/>
  <c r="D62" i="28" s="1"/>
  <c r="F62" i="28"/>
  <c r="E62" i="28"/>
  <c r="J61" i="28"/>
  <c r="I61" i="28"/>
  <c r="H61" i="28"/>
  <c r="G61" i="28"/>
  <c r="D61" i="28" s="1"/>
  <c r="F61" i="28"/>
  <c r="E61" i="28"/>
  <c r="J60" i="28"/>
  <c r="I60" i="28"/>
  <c r="H60" i="28"/>
  <c r="G60" i="28"/>
  <c r="D60" i="28" s="1"/>
  <c r="F60" i="28"/>
  <c r="E60" i="28"/>
  <c r="J59" i="28"/>
  <c r="I59" i="28"/>
  <c r="H59" i="28"/>
  <c r="G59" i="28"/>
  <c r="D59" i="28" s="1"/>
  <c r="F59" i="28"/>
  <c r="E59" i="28"/>
  <c r="J58" i="28"/>
  <c r="I58" i="28"/>
  <c r="H58" i="28"/>
  <c r="G58" i="28"/>
  <c r="D58" i="28" s="1"/>
  <c r="F58" i="28"/>
  <c r="E58" i="28"/>
  <c r="J57" i="28"/>
  <c r="I57" i="28"/>
  <c r="H57" i="28"/>
  <c r="G57" i="28"/>
  <c r="D57" i="28" s="1"/>
  <c r="F57" i="28"/>
  <c r="E57" i="28"/>
  <c r="J56" i="28"/>
  <c r="I56" i="28"/>
  <c r="H56" i="28"/>
  <c r="G56" i="28"/>
  <c r="D56" i="28" s="1"/>
  <c r="F56" i="28"/>
  <c r="E56" i="28"/>
  <c r="J55" i="28"/>
  <c r="I55" i="28"/>
  <c r="H55" i="28"/>
  <c r="G55" i="28"/>
  <c r="D55" i="28" s="1"/>
  <c r="F55" i="28"/>
  <c r="E55" i="28"/>
  <c r="J54" i="28"/>
  <c r="I54" i="28"/>
  <c r="H54" i="28"/>
  <c r="G54" i="28"/>
  <c r="D54" i="28" s="1"/>
  <c r="F54" i="28"/>
  <c r="E54" i="28"/>
  <c r="J53" i="28"/>
  <c r="I53" i="28"/>
  <c r="H53" i="28"/>
  <c r="G53" i="28"/>
  <c r="D53" i="28" s="1"/>
  <c r="F53" i="28"/>
  <c r="E53" i="28"/>
  <c r="J52" i="28"/>
  <c r="I52" i="28"/>
  <c r="H52" i="28"/>
  <c r="G52" i="28"/>
  <c r="D52" i="28" s="1"/>
  <c r="F52" i="28"/>
  <c r="E52" i="28"/>
  <c r="J51" i="28"/>
  <c r="I51" i="28"/>
  <c r="H51" i="28"/>
  <c r="G51" i="28"/>
  <c r="D51" i="28" s="1"/>
  <c r="F51" i="28"/>
  <c r="E51" i="28"/>
  <c r="J50" i="28"/>
  <c r="I50" i="28"/>
  <c r="H50" i="28"/>
  <c r="G50" i="28"/>
  <c r="D50" i="28" s="1"/>
  <c r="F50" i="28"/>
  <c r="E50" i="28"/>
  <c r="J49" i="28"/>
  <c r="I49" i="28"/>
  <c r="H49" i="28"/>
  <c r="G49" i="28"/>
  <c r="D49" i="28" s="1"/>
  <c r="F49" i="28"/>
  <c r="E49" i="28"/>
  <c r="J48" i="28"/>
  <c r="I48" i="28"/>
  <c r="H48" i="28"/>
  <c r="G48" i="28"/>
  <c r="D48" i="28" s="1"/>
  <c r="F48" i="28"/>
  <c r="E48" i="28"/>
  <c r="J47" i="28"/>
  <c r="I47" i="28"/>
  <c r="H47" i="28"/>
  <c r="G47" i="28"/>
  <c r="D47" i="28" s="1"/>
  <c r="F47" i="28"/>
  <c r="E47" i="28"/>
  <c r="J46" i="28"/>
  <c r="I46" i="28"/>
  <c r="H46" i="28"/>
  <c r="G46" i="28"/>
  <c r="D46" i="28" s="1"/>
  <c r="F46" i="28"/>
  <c r="E46" i="28"/>
  <c r="J45" i="28"/>
  <c r="I45" i="28"/>
  <c r="H45" i="28"/>
  <c r="G45" i="28"/>
  <c r="D45" i="28" s="1"/>
  <c r="F45" i="28"/>
  <c r="E45" i="28"/>
  <c r="J44" i="28"/>
  <c r="I44" i="28"/>
  <c r="H44" i="28"/>
  <c r="G44" i="28"/>
  <c r="D44" i="28" s="1"/>
  <c r="F44" i="28"/>
  <c r="E44" i="28"/>
  <c r="J43" i="28"/>
  <c r="I43" i="28"/>
  <c r="H43" i="28"/>
  <c r="G43" i="28"/>
  <c r="D43" i="28" s="1"/>
  <c r="F43" i="28"/>
  <c r="E43" i="28"/>
  <c r="J42" i="28"/>
  <c r="I42" i="28"/>
  <c r="H42" i="28"/>
  <c r="G42" i="28"/>
  <c r="D42" i="28" s="1"/>
  <c r="F42" i="28"/>
  <c r="E42" i="28"/>
  <c r="J41" i="28"/>
  <c r="I41" i="28"/>
  <c r="H41" i="28"/>
  <c r="G41" i="28"/>
  <c r="D41" i="28" s="1"/>
  <c r="F41" i="28"/>
  <c r="E41" i="28"/>
  <c r="J40" i="28"/>
  <c r="I40" i="28"/>
  <c r="H40" i="28"/>
  <c r="G40" i="28"/>
  <c r="D40" i="28" s="1"/>
  <c r="F40" i="28"/>
  <c r="E40" i="28"/>
  <c r="J39" i="28"/>
  <c r="I39" i="28"/>
  <c r="H39" i="28"/>
  <c r="G39" i="28"/>
  <c r="D39" i="28" s="1"/>
  <c r="F39" i="28"/>
  <c r="E39" i="28"/>
  <c r="J38" i="28"/>
  <c r="I38" i="28"/>
  <c r="H38" i="28"/>
  <c r="G38" i="28"/>
  <c r="D38" i="28" s="1"/>
  <c r="F38" i="28"/>
  <c r="E38" i="28"/>
  <c r="J37" i="28"/>
  <c r="I37" i="28"/>
  <c r="H37" i="28"/>
  <c r="G37" i="28"/>
  <c r="D37" i="28" s="1"/>
  <c r="F37" i="28"/>
  <c r="E37" i="28"/>
  <c r="J36" i="28"/>
  <c r="I36" i="28"/>
  <c r="H36" i="28"/>
  <c r="G36" i="28"/>
  <c r="D36" i="28" s="1"/>
  <c r="F36" i="28"/>
  <c r="E36" i="28"/>
  <c r="J35" i="28"/>
  <c r="I35" i="28"/>
  <c r="H35" i="28"/>
  <c r="G35" i="28"/>
  <c r="D35" i="28" s="1"/>
  <c r="F35" i="28"/>
  <c r="E35" i="28"/>
  <c r="J34" i="28"/>
  <c r="I34" i="28"/>
  <c r="H34" i="28"/>
  <c r="G34" i="28"/>
  <c r="D34" i="28" s="1"/>
  <c r="F34" i="28"/>
  <c r="E34" i="28"/>
  <c r="E7" i="28"/>
  <c r="J29" i="28"/>
  <c r="G29" i="28"/>
  <c r="D29" i="28" s="1"/>
  <c r="F29" i="28"/>
  <c r="E29" i="28"/>
  <c r="J24" i="28"/>
  <c r="I24" i="28"/>
  <c r="G24" i="28"/>
  <c r="F24" i="28"/>
  <c r="E24" i="28"/>
  <c r="E11" i="28"/>
  <c r="J14" i="28"/>
  <c r="F14" i="28"/>
  <c r="E14" i="28"/>
  <c r="J28" i="28"/>
  <c r="H28" i="28"/>
  <c r="F28" i="28"/>
  <c r="E28" i="28"/>
  <c r="J12" i="28"/>
  <c r="I12" i="28"/>
  <c r="H12" i="28"/>
  <c r="J25" i="28"/>
  <c r="H25" i="28"/>
  <c r="G25" i="28"/>
  <c r="E25" i="28"/>
  <c r="J23" i="28"/>
  <c r="H23" i="28"/>
  <c r="I19" i="28"/>
  <c r="H19" i="28"/>
  <c r="J33" i="28"/>
  <c r="I33" i="28"/>
  <c r="H33" i="28"/>
  <c r="G33" i="28"/>
  <c r="D33" i="28" s="1"/>
  <c r="F33" i="28"/>
  <c r="J32" i="28"/>
  <c r="I32" i="28"/>
  <c r="H32" i="28"/>
  <c r="G32" i="28"/>
  <c r="D32" i="28" s="1"/>
  <c r="F32" i="28"/>
  <c r="J31" i="28"/>
  <c r="I31" i="28"/>
  <c r="H31" i="28"/>
  <c r="G31" i="28"/>
  <c r="D31" i="28" s="1"/>
  <c r="F31" i="28"/>
  <c r="J30" i="28"/>
  <c r="H30" i="28"/>
  <c r="F30" i="28"/>
  <c r="J26" i="28"/>
  <c r="G26" i="28"/>
  <c r="D26" i="28" s="1"/>
  <c r="J18" i="28"/>
  <c r="J22" i="28"/>
  <c r="J17" i="28"/>
  <c r="I20" i="28"/>
  <c r="J21" i="28"/>
  <c r="I21" i="28"/>
  <c r="H21" i="28"/>
  <c r="J27" i="28"/>
  <c r="H27" i="28"/>
  <c r="G27" i="28"/>
  <c r="D27" i="28" s="1"/>
  <c r="F27" i="28"/>
  <c r="J84" i="40"/>
  <c r="I84" i="40"/>
  <c r="H84" i="40"/>
  <c r="G84" i="40"/>
  <c r="D84" i="40" s="1"/>
  <c r="F84" i="40"/>
  <c r="E84" i="40"/>
  <c r="J83" i="40"/>
  <c r="I83" i="40"/>
  <c r="H83" i="40"/>
  <c r="G83" i="40"/>
  <c r="D83" i="40" s="1"/>
  <c r="F83" i="40"/>
  <c r="E83" i="40"/>
  <c r="J82" i="40"/>
  <c r="I82" i="40"/>
  <c r="H82" i="40"/>
  <c r="G82" i="40"/>
  <c r="D82" i="40" s="1"/>
  <c r="F82" i="40"/>
  <c r="E82" i="40"/>
  <c r="J81" i="40"/>
  <c r="I81" i="40"/>
  <c r="H81" i="40"/>
  <c r="G81" i="40"/>
  <c r="D81" i="40" s="1"/>
  <c r="F81" i="40"/>
  <c r="E81" i="40"/>
  <c r="J80" i="40"/>
  <c r="I80" i="40"/>
  <c r="H80" i="40"/>
  <c r="G80" i="40"/>
  <c r="D80" i="40" s="1"/>
  <c r="F80" i="40"/>
  <c r="E80" i="40"/>
  <c r="J79" i="40"/>
  <c r="I79" i="40"/>
  <c r="H79" i="40"/>
  <c r="G79" i="40"/>
  <c r="D79" i="40" s="1"/>
  <c r="F79" i="40"/>
  <c r="E79" i="40"/>
  <c r="J78" i="40"/>
  <c r="I78" i="40"/>
  <c r="H78" i="40"/>
  <c r="G78" i="40"/>
  <c r="D78" i="40" s="1"/>
  <c r="F78" i="40"/>
  <c r="E78" i="40"/>
  <c r="J77" i="40"/>
  <c r="I77" i="40"/>
  <c r="H77" i="40"/>
  <c r="G77" i="40"/>
  <c r="D77" i="40" s="1"/>
  <c r="F77" i="40"/>
  <c r="E77" i="40"/>
  <c r="J76" i="40"/>
  <c r="I76" i="40"/>
  <c r="H76" i="40"/>
  <c r="G76" i="40"/>
  <c r="D76" i="40" s="1"/>
  <c r="F76" i="40"/>
  <c r="E76" i="40"/>
  <c r="J75" i="40"/>
  <c r="I75" i="40"/>
  <c r="H75" i="40"/>
  <c r="G75" i="40"/>
  <c r="D75" i="40" s="1"/>
  <c r="F75" i="40"/>
  <c r="E75" i="40"/>
  <c r="J74" i="40"/>
  <c r="I74" i="40"/>
  <c r="H74" i="40"/>
  <c r="G74" i="40"/>
  <c r="D74" i="40" s="1"/>
  <c r="F74" i="40"/>
  <c r="E74" i="40"/>
  <c r="J73" i="40"/>
  <c r="I73" i="40"/>
  <c r="H73" i="40"/>
  <c r="G73" i="40"/>
  <c r="D73" i="40" s="1"/>
  <c r="F73" i="40"/>
  <c r="E73" i="40"/>
  <c r="J72" i="40"/>
  <c r="I72" i="40"/>
  <c r="H72" i="40"/>
  <c r="G72" i="40"/>
  <c r="D72" i="40" s="1"/>
  <c r="F72" i="40"/>
  <c r="E72" i="40"/>
  <c r="J71" i="40"/>
  <c r="I71" i="40"/>
  <c r="H71" i="40"/>
  <c r="G71" i="40"/>
  <c r="D71" i="40" s="1"/>
  <c r="F71" i="40"/>
  <c r="E71" i="40"/>
  <c r="J70" i="40"/>
  <c r="I70" i="40"/>
  <c r="H70" i="40"/>
  <c r="G70" i="40"/>
  <c r="D70" i="40" s="1"/>
  <c r="F70" i="40"/>
  <c r="E70" i="40"/>
  <c r="J69" i="40"/>
  <c r="I69" i="40"/>
  <c r="H69" i="40"/>
  <c r="G69" i="40"/>
  <c r="D69" i="40" s="1"/>
  <c r="F69" i="40"/>
  <c r="E69" i="40"/>
  <c r="J68" i="40"/>
  <c r="I68" i="40"/>
  <c r="H68" i="40"/>
  <c r="G68" i="40"/>
  <c r="D68" i="40" s="1"/>
  <c r="F68" i="40"/>
  <c r="E68" i="40"/>
  <c r="J67" i="40"/>
  <c r="I67" i="40"/>
  <c r="H67" i="40"/>
  <c r="G67" i="40"/>
  <c r="D67" i="40" s="1"/>
  <c r="F67" i="40"/>
  <c r="E67" i="40"/>
  <c r="J66" i="40"/>
  <c r="I66" i="40"/>
  <c r="H66" i="40"/>
  <c r="G66" i="40"/>
  <c r="D66" i="40" s="1"/>
  <c r="F66" i="40"/>
  <c r="E66" i="40"/>
  <c r="J65" i="40"/>
  <c r="I65" i="40"/>
  <c r="H65" i="40"/>
  <c r="G65" i="40"/>
  <c r="D65" i="40" s="1"/>
  <c r="F65" i="40"/>
  <c r="E65" i="40"/>
  <c r="J64" i="40"/>
  <c r="I64" i="40"/>
  <c r="H64" i="40"/>
  <c r="G64" i="40"/>
  <c r="D64" i="40" s="1"/>
  <c r="F64" i="40"/>
  <c r="E64" i="40"/>
  <c r="J63" i="40"/>
  <c r="I63" i="40"/>
  <c r="H63" i="40"/>
  <c r="G63" i="40"/>
  <c r="D63" i="40" s="1"/>
  <c r="F63" i="40"/>
  <c r="E63" i="40"/>
  <c r="J62" i="40"/>
  <c r="I62" i="40"/>
  <c r="H62" i="40"/>
  <c r="G62" i="40"/>
  <c r="D62" i="40" s="1"/>
  <c r="F62" i="40"/>
  <c r="E62" i="40"/>
  <c r="J61" i="40"/>
  <c r="I61" i="40"/>
  <c r="H61" i="40"/>
  <c r="G61" i="40"/>
  <c r="D61" i="40" s="1"/>
  <c r="F61" i="40"/>
  <c r="E61" i="40"/>
  <c r="J60" i="40"/>
  <c r="I60" i="40"/>
  <c r="H60" i="40"/>
  <c r="G60" i="40"/>
  <c r="D60" i="40" s="1"/>
  <c r="F60" i="40"/>
  <c r="E60" i="40"/>
  <c r="J59" i="40"/>
  <c r="I59" i="40"/>
  <c r="H59" i="40"/>
  <c r="G59" i="40"/>
  <c r="D59" i="40" s="1"/>
  <c r="F59" i="40"/>
  <c r="E59" i="40"/>
  <c r="J58" i="40"/>
  <c r="I58" i="40"/>
  <c r="H58" i="40"/>
  <c r="G58" i="40"/>
  <c r="D58" i="40" s="1"/>
  <c r="F58" i="40"/>
  <c r="E58" i="40"/>
  <c r="J57" i="40"/>
  <c r="I57" i="40"/>
  <c r="H57" i="40"/>
  <c r="G57" i="40"/>
  <c r="D57" i="40" s="1"/>
  <c r="F57" i="40"/>
  <c r="E57" i="40"/>
  <c r="J56" i="40"/>
  <c r="I56" i="40"/>
  <c r="H56" i="40"/>
  <c r="G56" i="40"/>
  <c r="D56" i="40" s="1"/>
  <c r="F56" i="40"/>
  <c r="E56" i="40"/>
  <c r="J55" i="40"/>
  <c r="I55" i="40"/>
  <c r="H55" i="40"/>
  <c r="G55" i="40"/>
  <c r="D55" i="40" s="1"/>
  <c r="F55" i="40"/>
  <c r="E55" i="40"/>
  <c r="J54" i="40"/>
  <c r="I54" i="40"/>
  <c r="H54" i="40"/>
  <c r="G54" i="40"/>
  <c r="D54" i="40" s="1"/>
  <c r="F54" i="40"/>
  <c r="E54" i="40"/>
  <c r="J53" i="40"/>
  <c r="I53" i="40"/>
  <c r="H53" i="40"/>
  <c r="G53" i="40"/>
  <c r="D53" i="40" s="1"/>
  <c r="F53" i="40"/>
  <c r="E53" i="40"/>
  <c r="J52" i="40"/>
  <c r="I52" i="40"/>
  <c r="H52" i="40"/>
  <c r="G52" i="40"/>
  <c r="D52" i="40" s="1"/>
  <c r="F52" i="40"/>
  <c r="E52" i="40"/>
  <c r="J51" i="40"/>
  <c r="I51" i="40"/>
  <c r="H51" i="40"/>
  <c r="G51" i="40"/>
  <c r="D51" i="40" s="1"/>
  <c r="F51" i="40"/>
  <c r="E51" i="40"/>
  <c r="J50" i="40"/>
  <c r="I50" i="40"/>
  <c r="H50" i="40"/>
  <c r="G50" i="40"/>
  <c r="D50" i="40" s="1"/>
  <c r="F50" i="40"/>
  <c r="E50" i="40"/>
  <c r="J49" i="40"/>
  <c r="I49" i="40"/>
  <c r="H49" i="40"/>
  <c r="G49" i="40"/>
  <c r="D49" i="40" s="1"/>
  <c r="F49" i="40"/>
  <c r="E49" i="40"/>
  <c r="J48" i="40"/>
  <c r="I48" i="40"/>
  <c r="H48" i="40"/>
  <c r="G48" i="40"/>
  <c r="D48" i="40" s="1"/>
  <c r="F48" i="40"/>
  <c r="E48" i="40"/>
  <c r="J47" i="40"/>
  <c r="I47" i="40"/>
  <c r="H47" i="40"/>
  <c r="G47" i="40"/>
  <c r="D47" i="40" s="1"/>
  <c r="F47" i="40"/>
  <c r="E47" i="40"/>
  <c r="J46" i="40"/>
  <c r="I46" i="40"/>
  <c r="H46" i="40"/>
  <c r="G46" i="40"/>
  <c r="D46" i="40" s="1"/>
  <c r="F46" i="40"/>
  <c r="E46" i="40"/>
  <c r="J45" i="40"/>
  <c r="I45" i="40"/>
  <c r="H45" i="40"/>
  <c r="G45" i="40"/>
  <c r="D45" i="40" s="1"/>
  <c r="F45" i="40"/>
  <c r="E45" i="40"/>
  <c r="J44" i="40"/>
  <c r="I44" i="40"/>
  <c r="H44" i="40"/>
  <c r="G44" i="40"/>
  <c r="D44" i="40" s="1"/>
  <c r="F44" i="40"/>
  <c r="E44" i="40"/>
  <c r="J43" i="40"/>
  <c r="I43" i="40"/>
  <c r="H43" i="40"/>
  <c r="G43" i="40"/>
  <c r="D43" i="40" s="1"/>
  <c r="F43" i="40"/>
  <c r="E43" i="40"/>
  <c r="J42" i="40"/>
  <c r="I42" i="40"/>
  <c r="H42" i="40"/>
  <c r="G42" i="40"/>
  <c r="D42" i="40" s="1"/>
  <c r="F42" i="40"/>
  <c r="E42" i="40"/>
  <c r="J41" i="40"/>
  <c r="I41" i="40"/>
  <c r="H41" i="40"/>
  <c r="G41" i="40"/>
  <c r="D41" i="40" s="1"/>
  <c r="F41" i="40"/>
  <c r="E41" i="40"/>
  <c r="J40" i="40"/>
  <c r="I40" i="40"/>
  <c r="H40" i="40"/>
  <c r="G40" i="40"/>
  <c r="D40" i="40" s="1"/>
  <c r="F40" i="40"/>
  <c r="E40" i="40"/>
  <c r="J39" i="40"/>
  <c r="I39" i="40"/>
  <c r="H39" i="40"/>
  <c r="G39" i="40"/>
  <c r="D39" i="40" s="1"/>
  <c r="F39" i="40"/>
  <c r="E39" i="40"/>
  <c r="J38" i="40"/>
  <c r="I38" i="40"/>
  <c r="H38" i="40"/>
  <c r="G38" i="40"/>
  <c r="D38" i="40" s="1"/>
  <c r="F38" i="40"/>
  <c r="E38" i="40"/>
  <c r="J37" i="40"/>
  <c r="I37" i="40"/>
  <c r="H37" i="40"/>
  <c r="G37" i="40"/>
  <c r="D37" i="40" s="1"/>
  <c r="F37" i="40"/>
  <c r="E37" i="40"/>
  <c r="J36" i="40"/>
  <c r="I36" i="40"/>
  <c r="H36" i="40"/>
  <c r="G36" i="40"/>
  <c r="D36" i="40" s="1"/>
  <c r="F36" i="40"/>
  <c r="E36" i="40"/>
  <c r="J35" i="40"/>
  <c r="I35" i="40"/>
  <c r="H35" i="40"/>
  <c r="G35" i="40"/>
  <c r="D35" i="40" s="1"/>
  <c r="F35" i="40"/>
  <c r="E35" i="40"/>
  <c r="J34" i="40"/>
  <c r="I34" i="40"/>
  <c r="H34" i="40"/>
  <c r="G34" i="40"/>
  <c r="D34" i="40" s="1"/>
  <c r="F34" i="40"/>
  <c r="E34" i="40"/>
  <c r="J33" i="40"/>
  <c r="I33" i="40"/>
  <c r="H33" i="40"/>
  <c r="G33" i="40"/>
  <c r="D33" i="40" s="1"/>
  <c r="F33" i="40"/>
  <c r="E33" i="40"/>
  <c r="J32" i="40"/>
  <c r="I32" i="40"/>
  <c r="H32" i="40"/>
  <c r="G32" i="40"/>
  <c r="D32" i="40" s="1"/>
  <c r="F32" i="40"/>
  <c r="E32" i="40"/>
  <c r="J31" i="40"/>
  <c r="I31" i="40"/>
  <c r="H31" i="40"/>
  <c r="G31" i="40"/>
  <c r="D31" i="40" s="1"/>
  <c r="F31" i="40"/>
  <c r="E31" i="40"/>
  <c r="J30" i="40"/>
  <c r="I30" i="40"/>
  <c r="H30" i="40"/>
  <c r="G30" i="40"/>
  <c r="D30" i="40" s="1"/>
  <c r="F30" i="40"/>
  <c r="E30" i="40"/>
  <c r="J29" i="40"/>
  <c r="I29" i="40"/>
  <c r="H29" i="40"/>
  <c r="G29" i="40"/>
  <c r="D29" i="40" s="1"/>
  <c r="F29" i="40"/>
  <c r="E29" i="40"/>
  <c r="J28" i="40"/>
  <c r="I28" i="40"/>
  <c r="H28" i="40"/>
  <c r="G28" i="40"/>
  <c r="D28" i="40" s="1"/>
  <c r="F28" i="40"/>
  <c r="E28" i="40"/>
  <c r="J27" i="40"/>
  <c r="I27" i="40"/>
  <c r="H27" i="40"/>
  <c r="G27" i="40"/>
  <c r="D27" i="40" s="1"/>
  <c r="F27" i="40"/>
  <c r="E27" i="40"/>
  <c r="J26" i="40"/>
  <c r="I26" i="40"/>
  <c r="H26" i="40"/>
  <c r="G26" i="40"/>
  <c r="D26" i="40" s="1"/>
  <c r="F26" i="40"/>
  <c r="E26" i="40"/>
  <c r="J25" i="40"/>
  <c r="I25" i="40"/>
  <c r="H25" i="40"/>
  <c r="G25" i="40"/>
  <c r="D25" i="40" s="1"/>
  <c r="F25" i="40"/>
  <c r="E25" i="40"/>
  <c r="J24" i="40"/>
  <c r="I24" i="40"/>
  <c r="H24" i="40"/>
  <c r="G24" i="40"/>
  <c r="F24" i="40"/>
  <c r="E24" i="40"/>
  <c r="J23" i="40"/>
  <c r="I23" i="40"/>
  <c r="H23" i="40"/>
  <c r="G23" i="40"/>
  <c r="D23" i="40" s="1"/>
  <c r="F23" i="40"/>
  <c r="E23" i="40"/>
  <c r="J22" i="40"/>
  <c r="I22" i="40"/>
  <c r="H22" i="40"/>
  <c r="G22" i="40"/>
  <c r="D22" i="40" s="1"/>
  <c r="F22" i="40"/>
  <c r="E22" i="40"/>
  <c r="J15" i="40"/>
  <c r="I15" i="40"/>
  <c r="H15" i="40"/>
  <c r="G15" i="40"/>
  <c r="F15" i="40"/>
  <c r="E15" i="40"/>
  <c r="I13" i="40"/>
  <c r="F13" i="40"/>
  <c r="E13" i="40"/>
  <c r="H10" i="40"/>
  <c r="G10" i="40"/>
  <c r="F10" i="40"/>
  <c r="E10" i="40"/>
  <c r="J19" i="40"/>
  <c r="G19" i="40"/>
  <c r="F19" i="40"/>
  <c r="E19" i="40"/>
  <c r="J12" i="40"/>
  <c r="G12" i="40"/>
  <c r="F12" i="40"/>
  <c r="E12" i="40"/>
  <c r="J18" i="40"/>
  <c r="I18" i="40"/>
  <c r="G18" i="40"/>
  <c r="F18" i="40"/>
  <c r="E18" i="40"/>
  <c r="J16" i="40"/>
  <c r="I17" i="40"/>
  <c r="J11" i="40"/>
  <c r="H11" i="40"/>
  <c r="E11" i="40"/>
  <c r="J20" i="40"/>
  <c r="I20" i="40"/>
  <c r="H20" i="40"/>
  <c r="F20" i="40"/>
  <c r="J9" i="40"/>
  <c r="I21" i="40"/>
  <c r="J84" i="35"/>
  <c r="I84" i="35"/>
  <c r="H84" i="35"/>
  <c r="G84" i="35"/>
  <c r="D84" i="35" s="1"/>
  <c r="F84" i="35"/>
  <c r="E84" i="35"/>
  <c r="J83" i="35"/>
  <c r="I83" i="35"/>
  <c r="H83" i="35"/>
  <c r="G83" i="35"/>
  <c r="D83" i="35" s="1"/>
  <c r="F83" i="35"/>
  <c r="E83" i="35"/>
  <c r="J82" i="35"/>
  <c r="I82" i="35"/>
  <c r="H82" i="35"/>
  <c r="G82" i="35"/>
  <c r="D82" i="35" s="1"/>
  <c r="F82" i="35"/>
  <c r="E82" i="35"/>
  <c r="J81" i="35"/>
  <c r="I81" i="35"/>
  <c r="H81" i="35"/>
  <c r="G81" i="35"/>
  <c r="D81" i="35" s="1"/>
  <c r="F81" i="35"/>
  <c r="E81" i="35"/>
  <c r="J80" i="35"/>
  <c r="I80" i="35"/>
  <c r="H80" i="35"/>
  <c r="G80" i="35"/>
  <c r="D80" i="35" s="1"/>
  <c r="F80" i="35"/>
  <c r="E80" i="35"/>
  <c r="J79" i="35"/>
  <c r="I79" i="35"/>
  <c r="H79" i="35"/>
  <c r="G79" i="35"/>
  <c r="D79" i="35" s="1"/>
  <c r="F79" i="35"/>
  <c r="E79" i="35"/>
  <c r="J78" i="35"/>
  <c r="I78" i="35"/>
  <c r="H78" i="35"/>
  <c r="G78" i="35"/>
  <c r="D78" i="35" s="1"/>
  <c r="F78" i="35"/>
  <c r="E78" i="35"/>
  <c r="J77" i="35"/>
  <c r="I77" i="35"/>
  <c r="H77" i="35"/>
  <c r="G77" i="35"/>
  <c r="D77" i="35" s="1"/>
  <c r="F77" i="35"/>
  <c r="E77" i="35"/>
  <c r="J76" i="35"/>
  <c r="I76" i="35"/>
  <c r="H76" i="35"/>
  <c r="G76" i="35"/>
  <c r="D76" i="35" s="1"/>
  <c r="F76" i="35"/>
  <c r="E76" i="35"/>
  <c r="J75" i="35"/>
  <c r="I75" i="35"/>
  <c r="H75" i="35"/>
  <c r="G75" i="35"/>
  <c r="D75" i="35" s="1"/>
  <c r="F75" i="35"/>
  <c r="E75" i="35"/>
  <c r="J74" i="35"/>
  <c r="I74" i="35"/>
  <c r="H74" i="35"/>
  <c r="G74" i="35"/>
  <c r="D74" i="35" s="1"/>
  <c r="F74" i="35"/>
  <c r="E74" i="35"/>
  <c r="J73" i="35"/>
  <c r="I73" i="35"/>
  <c r="H73" i="35"/>
  <c r="G73" i="35"/>
  <c r="D73" i="35" s="1"/>
  <c r="F73" i="35"/>
  <c r="E73" i="35"/>
  <c r="J72" i="35"/>
  <c r="I72" i="35"/>
  <c r="H72" i="35"/>
  <c r="G72" i="35"/>
  <c r="D72" i="35" s="1"/>
  <c r="F72" i="35"/>
  <c r="E72" i="35"/>
  <c r="J71" i="35"/>
  <c r="I71" i="35"/>
  <c r="H71" i="35"/>
  <c r="G71" i="35"/>
  <c r="D71" i="35" s="1"/>
  <c r="F71" i="35"/>
  <c r="E71" i="35"/>
  <c r="J70" i="35"/>
  <c r="I70" i="35"/>
  <c r="H70" i="35"/>
  <c r="G70" i="35"/>
  <c r="D70" i="35" s="1"/>
  <c r="F70" i="35"/>
  <c r="E70" i="35"/>
  <c r="J69" i="35"/>
  <c r="I69" i="35"/>
  <c r="H69" i="35"/>
  <c r="G69" i="35"/>
  <c r="D69" i="35" s="1"/>
  <c r="F69" i="35"/>
  <c r="E69" i="35"/>
  <c r="J68" i="35"/>
  <c r="I68" i="35"/>
  <c r="H68" i="35"/>
  <c r="G68" i="35"/>
  <c r="D68" i="35" s="1"/>
  <c r="F68" i="35"/>
  <c r="E68" i="35"/>
  <c r="J67" i="35"/>
  <c r="I67" i="35"/>
  <c r="H67" i="35"/>
  <c r="G67" i="35"/>
  <c r="D67" i="35" s="1"/>
  <c r="F67" i="35"/>
  <c r="E67" i="35"/>
  <c r="J66" i="35"/>
  <c r="I66" i="35"/>
  <c r="H66" i="35"/>
  <c r="G66" i="35"/>
  <c r="D66" i="35" s="1"/>
  <c r="F66" i="35"/>
  <c r="E66" i="35"/>
  <c r="J65" i="35"/>
  <c r="I65" i="35"/>
  <c r="H65" i="35"/>
  <c r="G65" i="35"/>
  <c r="D65" i="35" s="1"/>
  <c r="F65" i="35"/>
  <c r="E65" i="35"/>
  <c r="J64" i="35"/>
  <c r="I64" i="35"/>
  <c r="H64" i="35"/>
  <c r="G64" i="35"/>
  <c r="D64" i="35" s="1"/>
  <c r="F64" i="35"/>
  <c r="E64" i="35"/>
  <c r="J63" i="35"/>
  <c r="I63" i="35"/>
  <c r="H63" i="35"/>
  <c r="G63" i="35"/>
  <c r="D63" i="35" s="1"/>
  <c r="F63" i="35"/>
  <c r="E63" i="35"/>
  <c r="J62" i="35"/>
  <c r="I62" i="35"/>
  <c r="H62" i="35"/>
  <c r="G62" i="35"/>
  <c r="D62" i="35" s="1"/>
  <c r="F62" i="35"/>
  <c r="E62" i="35"/>
  <c r="J61" i="35"/>
  <c r="I61" i="35"/>
  <c r="H61" i="35"/>
  <c r="G61" i="35"/>
  <c r="D61" i="35" s="1"/>
  <c r="F61" i="35"/>
  <c r="E61" i="35"/>
  <c r="J60" i="35"/>
  <c r="I60" i="35"/>
  <c r="H60" i="35"/>
  <c r="G60" i="35"/>
  <c r="D60" i="35" s="1"/>
  <c r="F60" i="35"/>
  <c r="E60" i="35"/>
  <c r="J59" i="35"/>
  <c r="I59" i="35"/>
  <c r="H59" i="35"/>
  <c r="G59" i="35"/>
  <c r="D59" i="35" s="1"/>
  <c r="F59" i="35"/>
  <c r="E59" i="35"/>
  <c r="J58" i="35"/>
  <c r="I58" i="35"/>
  <c r="H58" i="35"/>
  <c r="G58" i="35"/>
  <c r="D58" i="35" s="1"/>
  <c r="F58" i="35"/>
  <c r="E58" i="35"/>
  <c r="J57" i="35"/>
  <c r="I57" i="35"/>
  <c r="H57" i="35"/>
  <c r="G57" i="35"/>
  <c r="D57" i="35" s="1"/>
  <c r="F57" i="35"/>
  <c r="E57" i="35"/>
  <c r="J56" i="35"/>
  <c r="I56" i="35"/>
  <c r="H56" i="35"/>
  <c r="G56" i="35"/>
  <c r="D56" i="35" s="1"/>
  <c r="F56" i="35"/>
  <c r="E56" i="35"/>
  <c r="J55" i="35"/>
  <c r="I55" i="35"/>
  <c r="H55" i="35"/>
  <c r="G55" i="35"/>
  <c r="D55" i="35" s="1"/>
  <c r="F55" i="35"/>
  <c r="E55" i="35"/>
  <c r="J54" i="35"/>
  <c r="I54" i="35"/>
  <c r="H54" i="35"/>
  <c r="G54" i="35"/>
  <c r="D54" i="35" s="1"/>
  <c r="F54" i="35"/>
  <c r="E54" i="35"/>
  <c r="J53" i="35"/>
  <c r="I53" i="35"/>
  <c r="H53" i="35"/>
  <c r="G53" i="35"/>
  <c r="D53" i="35" s="1"/>
  <c r="F53" i="35"/>
  <c r="E53" i="35"/>
  <c r="J52" i="35"/>
  <c r="I52" i="35"/>
  <c r="H52" i="35"/>
  <c r="G52" i="35"/>
  <c r="D52" i="35" s="1"/>
  <c r="F52" i="35"/>
  <c r="E52" i="35"/>
  <c r="J51" i="35"/>
  <c r="I51" i="35"/>
  <c r="H51" i="35"/>
  <c r="G51" i="35"/>
  <c r="D51" i="35" s="1"/>
  <c r="F51" i="35"/>
  <c r="E51" i="35"/>
  <c r="J50" i="35"/>
  <c r="I50" i="35"/>
  <c r="H50" i="35"/>
  <c r="G50" i="35"/>
  <c r="D50" i="35" s="1"/>
  <c r="F50" i="35"/>
  <c r="E50" i="35"/>
  <c r="J49" i="35"/>
  <c r="I49" i="35"/>
  <c r="H49" i="35"/>
  <c r="G49" i="35"/>
  <c r="D49" i="35" s="1"/>
  <c r="F49" i="35"/>
  <c r="E49" i="35"/>
  <c r="J48" i="35"/>
  <c r="I48" i="35"/>
  <c r="H48" i="35"/>
  <c r="G48" i="35"/>
  <c r="D48" i="35" s="1"/>
  <c r="F48" i="35"/>
  <c r="E48" i="35"/>
  <c r="J47" i="35"/>
  <c r="I47" i="35"/>
  <c r="H47" i="35"/>
  <c r="G47" i="35"/>
  <c r="D47" i="35" s="1"/>
  <c r="F47" i="35"/>
  <c r="E47" i="35"/>
  <c r="J46" i="35"/>
  <c r="I46" i="35"/>
  <c r="H46" i="35"/>
  <c r="G46" i="35"/>
  <c r="D46" i="35" s="1"/>
  <c r="F46" i="35"/>
  <c r="E46" i="35"/>
  <c r="J45" i="35"/>
  <c r="I45" i="35"/>
  <c r="H45" i="35"/>
  <c r="G45" i="35"/>
  <c r="D45" i="35" s="1"/>
  <c r="F45" i="35"/>
  <c r="E45" i="35"/>
  <c r="J44" i="35"/>
  <c r="I44" i="35"/>
  <c r="H44" i="35"/>
  <c r="G44" i="35"/>
  <c r="D44" i="35" s="1"/>
  <c r="F44" i="35"/>
  <c r="E44" i="35"/>
  <c r="J43" i="35"/>
  <c r="I43" i="35"/>
  <c r="H43" i="35"/>
  <c r="G43" i="35"/>
  <c r="D43" i="35" s="1"/>
  <c r="F43" i="35"/>
  <c r="E43" i="35"/>
  <c r="J42" i="35"/>
  <c r="I42" i="35"/>
  <c r="H42" i="35"/>
  <c r="G42" i="35"/>
  <c r="D42" i="35" s="1"/>
  <c r="F42" i="35"/>
  <c r="E42" i="35"/>
  <c r="J41" i="35"/>
  <c r="I41" i="35"/>
  <c r="H41" i="35"/>
  <c r="G41" i="35"/>
  <c r="D41" i="35" s="1"/>
  <c r="F41" i="35"/>
  <c r="E41" i="35"/>
  <c r="J40" i="35"/>
  <c r="I40" i="35"/>
  <c r="H40" i="35"/>
  <c r="G40" i="35"/>
  <c r="D40" i="35" s="1"/>
  <c r="F40" i="35"/>
  <c r="E40" i="35"/>
  <c r="J39" i="35"/>
  <c r="I39" i="35"/>
  <c r="H39" i="35"/>
  <c r="G39" i="35"/>
  <c r="D39" i="35" s="1"/>
  <c r="F39" i="35"/>
  <c r="E39" i="35"/>
  <c r="J38" i="35"/>
  <c r="I38" i="35"/>
  <c r="H38" i="35"/>
  <c r="G38" i="35"/>
  <c r="D38" i="35" s="1"/>
  <c r="F38" i="35"/>
  <c r="E38" i="35"/>
  <c r="J37" i="35"/>
  <c r="I37" i="35"/>
  <c r="H37" i="35"/>
  <c r="G37" i="35"/>
  <c r="D37" i="35" s="1"/>
  <c r="F37" i="35"/>
  <c r="E37" i="35"/>
  <c r="J36" i="35"/>
  <c r="I36" i="35"/>
  <c r="H36" i="35"/>
  <c r="G36" i="35"/>
  <c r="D36" i="35" s="1"/>
  <c r="F36" i="35"/>
  <c r="E36" i="35"/>
  <c r="J35" i="35"/>
  <c r="I35" i="35"/>
  <c r="H35" i="35"/>
  <c r="G35" i="35"/>
  <c r="D35" i="35" s="1"/>
  <c r="F35" i="35"/>
  <c r="E35" i="35"/>
  <c r="J34" i="35"/>
  <c r="I34" i="35"/>
  <c r="H34" i="35"/>
  <c r="G34" i="35"/>
  <c r="D34" i="35" s="1"/>
  <c r="F34" i="35"/>
  <c r="E34" i="35"/>
  <c r="J33" i="35"/>
  <c r="I33" i="35"/>
  <c r="H33" i="35"/>
  <c r="G33" i="35"/>
  <c r="D33" i="35" s="1"/>
  <c r="F33" i="35"/>
  <c r="E33" i="35"/>
  <c r="J32" i="35"/>
  <c r="I32" i="35"/>
  <c r="H32" i="35"/>
  <c r="G32" i="35"/>
  <c r="D32" i="35" s="1"/>
  <c r="F32" i="35"/>
  <c r="E32" i="35"/>
  <c r="J31" i="35"/>
  <c r="I31" i="35"/>
  <c r="H31" i="35"/>
  <c r="G31" i="35"/>
  <c r="D31" i="35" s="1"/>
  <c r="F31" i="35"/>
  <c r="E31" i="35"/>
  <c r="J30" i="35"/>
  <c r="I30" i="35"/>
  <c r="H30" i="35"/>
  <c r="G30" i="35"/>
  <c r="D30" i="35" s="1"/>
  <c r="F30" i="35"/>
  <c r="E30" i="35"/>
  <c r="J29" i="35"/>
  <c r="I29" i="35"/>
  <c r="H29" i="35"/>
  <c r="G29" i="35"/>
  <c r="D29" i="35" s="1"/>
  <c r="F29" i="35"/>
  <c r="E29" i="35"/>
  <c r="J28" i="35"/>
  <c r="I28" i="35"/>
  <c r="H28" i="35"/>
  <c r="G28" i="35"/>
  <c r="D28" i="35" s="1"/>
  <c r="F28" i="35"/>
  <c r="E28" i="35"/>
  <c r="J27" i="35"/>
  <c r="I27" i="35"/>
  <c r="H27" i="35"/>
  <c r="G27" i="35"/>
  <c r="D27" i="35" s="1"/>
  <c r="F27" i="35"/>
  <c r="E27" i="35"/>
  <c r="J24" i="35"/>
  <c r="I24" i="35"/>
  <c r="H24" i="35"/>
  <c r="G24" i="35"/>
  <c r="D24" i="35" s="1"/>
  <c r="F24" i="35"/>
  <c r="E24" i="35"/>
  <c r="J22" i="35"/>
  <c r="I22" i="35"/>
  <c r="H22" i="35"/>
  <c r="F22" i="35"/>
  <c r="E22" i="35"/>
  <c r="J20" i="35"/>
  <c r="G20" i="35"/>
  <c r="D20" i="35" s="1"/>
  <c r="F20" i="35"/>
  <c r="J12" i="35"/>
  <c r="F12" i="35"/>
  <c r="E12" i="35"/>
  <c r="J26" i="35"/>
  <c r="I26" i="35"/>
  <c r="G26" i="35"/>
  <c r="D26" i="35" s="1"/>
  <c r="F26" i="35"/>
  <c r="E26" i="35"/>
  <c r="I25" i="35"/>
  <c r="H25" i="35"/>
  <c r="G25" i="35"/>
  <c r="D25" i="35" s="1"/>
  <c r="F25" i="35"/>
  <c r="G17" i="35"/>
  <c r="D17" i="35" s="1"/>
  <c r="F17" i="35"/>
  <c r="H19" i="35"/>
  <c r="G19" i="35"/>
  <c r="D19" i="35" s="1"/>
  <c r="F19" i="35"/>
  <c r="I16" i="35"/>
  <c r="G16" i="35"/>
  <c r="D16" i="35" s="1"/>
  <c r="I13" i="35"/>
  <c r="G13" i="35"/>
  <c r="D13" i="35" s="1"/>
  <c r="G7" i="35"/>
  <c r="D7" i="35" s="1"/>
  <c r="I21" i="35"/>
  <c r="H21" i="35"/>
  <c r="E21" i="35"/>
  <c r="J8" i="35"/>
  <c r="H8" i="35"/>
  <c r="J11" i="35"/>
  <c r="J18" i="35"/>
  <c r="J23" i="35"/>
  <c r="H23" i="35"/>
  <c r="J14" i="35"/>
  <c r="H14" i="35"/>
  <c r="J84" i="29"/>
  <c r="I84" i="29"/>
  <c r="H84" i="29"/>
  <c r="G84" i="29"/>
  <c r="D84" i="29" s="1"/>
  <c r="F84" i="29"/>
  <c r="E84" i="29"/>
  <c r="J83" i="29"/>
  <c r="I83" i="29"/>
  <c r="H83" i="29"/>
  <c r="G83" i="29"/>
  <c r="D83" i="29" s="1"/>
  <c r="F83" i="29"/>
  <c r="E83" i="29"/>
  <c r="J82" i="29"/>
  <c r="I82" i="29"/>
  <c r="H82" i="29"/>
  <c r="G82" i="29"/>
  <c r="D82" i="29" s="1"/>
  <c r="F82" i="29"/>
  <c r="E82" i="29"/>
  <c r="J81" i="29"/>
  <c r="I81" i="29"/>
  <c r="H81" i="29"/>
  <c r="G81" i="29"/>
  <c r="D81" i="29" s="1"/>
  <c r="F81" i="29"/>
  <c r="E81" i="29"/>
  <c r="J80" i="29"/>
  <c r="I80" i="29"/>
  <c r="H80" i="29"/>
  <c r="G80" i="29"/>
  <c r="D80" i="29" s="1"/>
  <c r="F80" i="29"/>
  <c r="E80" i="29"/>
  <c r="J79" i="29"/>
  <c r="I79" i="29"/>
  <c r="H79" i="29"/>
  <c r="G79" i="29"/>
  <c r="D79" i="29" s="1"/>
  <c r="F79" i="29"/>
  <c r="E79" i="29"/>
  <c r="J78" i="29"/>
  <c r="I78" i="29"/>
  <c r="H78" i="29"/>
  <c r="G78" i="29"/>
  <c r="D78" i="29" s="1"/>
  <c r="F78" i="29"/>
  <c r="E78" i="29"/>
  <c r="J77" i="29"/>
  <c r="I77" i="29"/>
  <c r="H77" i="29"/>
  <c r="G77" i="29"/>
  <c r="D77" i="29" s="1"/>
  <c r="F77" i="29"/>
  <c r="E77" i="29"/>
  <c r="J76" i="29"/>
  <c r="I76" i="29"/>
  <c r="H76" i="29"/>
  <c r="G76" i="29"/>
  <c r="D76" i="29" s="1"/>
  <c r="F76" i="29"/>
  <c r="E76" i="29"/>
  <c r="J75" i="29"/>
  <c r="I75" i="29"/>
  <c r="H75" i="29"/>
  <c r="G75" i="29"/>
  <c r="D75" i="29" s="1"/>
  <c r="F75" i="29"/>
  <c r="E75" i="29"/>
  <c r="J74" i="29"/>
  <c r="I74" i="29"/>
  <c r="H74" i="29"/>
  <c r="G74" i="29"/>
  <c r="D74" i="29" s="1"/>
  <c r="F74" i="29"/>
  <c r="E74" i="29"/>
  <c r="J73" i="29"/>
  <c r="I73" i="29"/>
  <c r="H73" i="29"/>
  <c r="G73" i="29"/>
  <c r="D73" i="29" s="1"/>
  <c r="F73" i="29"/>
  <c r="E73" i="29"/>
  <c r="J72" i="29"/>
  <c r="I72" i="29"/>
  <c r="H72" i="29"/>
  <c r="G72" i="29"/>
  <c r="D72" i="29" s="1"/>
  <c r="F72" i="29"/>
  <c r="E72" i="29"/>
  <c r="J71" i="29"/>
  <c r="I71" i="29"/>
  <c r="H71" i="29"/>
  <c r="G71" i="29"/>
  <c r="D71" i="29" s="1"/>
  <c r="F71" i="29"/>
  <c r="E71" i="29"/>
  <c r="J70" i="29"/>
  <c r="I70" i="29"/>
  <c r="H70" i="29"/>
  <c r="G70" i="29"/>
  <c r="D70" i="29" s="1"/>
  <c r="F70" i="29"/>
  <c r="E70" i="29"/>
  <c r="J69" i="29"/>
  <c r="I69" i="29"/>
  <c r="H69" i="29"/>
  <c r="G69" i="29"/>
  <c r="D69" i="29" s="1"/>
  <c r="F69" i="29"/>
  <c r="E69" i="29"/>
  <c r="J68" i="29"/>
  <c r="I68" i="29"/>
  <c r="H68" i="29"/>
  <c r="G68" i="29"/>
  <c r="D68" i="29" s="1"/>
  <c r="F68" i="29"/>
  <c r="E68" i="29"/>
  <c r="J67" i="29"/>
  <c r="I67" i="29"/>
  <c r="H67" i="29"/>
  <c r="G67" i="29"/>
  <c r="D67" i="29" s="1"/>
  <c r="F67" i="29"/>
  <c r="E67" i="29"/>
  <c r="J66" i="29"/>
  <c r="I66" i="29"/>
  <c r="H66" i="29"/>
  <c r="G66" i="29"/>
  <c r="D66" i="29" s="1"/>
  <c r="F66" i="29"/>
  <c r="E66" i="29"/>
  <c r="J65" i="29"/>
  <c r="I65" i="29"/>
  <c r="H65" i="29"/>
  <c r="G65" i="29"/>
  <c r="D65" i="29" s="1"/>
  <c r="F65" i="29"/>
  <c r="E65" i="29"/>
  <c r="J64" i="29"/>
  <c r="I64" i="29"/>
  <c r="H64" i="29"/>
  <c r="G64" i="29"/>
  <c r="D64" i="29" s="1"/>
  <c r="F64" i="29"/>
  <c r="E64" i="29"/>
  <c r="J63" i="29"/>
  <c r="I63" i="29"/>
  <c r="H63" i="29"/>
  <c r="G63" i="29"/>
  <c r="D63" i="29" s="1"/>
  <c r="F63" i="29"/>
  <c r="E63" i="29"/>
  <c r="J62" i="29"/>
  <c r="I62" i="29"/>
  <c r="H62" i="29"/>
  <c r="G62" i="29"/>
  <c r="D62" i="29" s="1"/>
  <c r="F62" i="29"/>
  <c r="E62" i="29"/>
  <c r="J61" i="29"/>
  <c r="I61" i="29"/>
  <c r="H61" i="29"/>
  <c r="G61" i="29"/>
  <c r="D61" i="29" s="1"/>
  <c r="F61" i="29"/>
  <c r="E61" i="29"/>
  <c r="J60" i="29"/>
  <c r="I60" i="29"/>
  <c r="H60" i="29"/>
  <c r="G60" i="29"/>
  <c r="D60" i="29" s="1"/>
  <c r="F60" i="29"/>
  <c r="E60" i="29"/>
  <c r="J59" i="29"/>
  <c r="I59" i="29"/>
  <c r="H59" i="29"/>
  <c r="G59" i="29"/>
  <c r="D59" i="29" s="1"/>
  <c r="F59" i="29"/>
  <c r="E59" i="29"/>
  <c r="J58" i="29"/>
  <c r="I58" i="29"/>
  <c r="H58" i="29"/>
  <c r="G58" i="29"/>
  <c r="D58" i="29" s="1"/>
  <c r="F58" i="29"/>
  <c r="E58" i="29"/>
  <c r="J57" i="29"/>
  <c r="I57" i="29"/>
  <c r="H57" i="29"/>
  <c r="G57" i="29"/>
  <c r="D57" i="29" s="1"/>
  <c r="F57" i="29"/>
  <c r="E57" i="29"/>
  <c r="J56" i="29"/>
  <c r="I56" i="29"/>
  <c r="H56" i="29"/>
  <c r="G56" i="29"/>
  <c r="D56" i="29" s="1"/>
  <c r="F56" i="29"/>
  <c r="E56" i="29"/>
  <c r="J55" i="29"/>
  <c r="I55" i="29"/>
  <c r="H55" i="29"/>
  <c r="G55" i="29"/>
  <c r="D55" i="29" s="1"/>
  <c r="F55" i="29"/>
  <c r="E55" i="29"/>
  <c r="J54" i="29"/>
  <c r="I54" i="29"/>
  <c r="H54" i="29"/>
  <c r="G54" i="29"/>
  <c r="D54" i="29" s="1"/>
  <c r="F54" i="29"/>
  <c r="E54" i="29"/>
  <c r="J53" i="29"/>
  <c r="I53" i="29"/>
  <c r="H53" i="29"/>
  <c r="G53" i="29"/>
  <c r="D53" i="29" s="1"/>
  <c r="F53" i="29"/>
  <c r="E53" i="29"/>
  <c r="J52" i="29"/>
  <c r="I52" i="29"/>
  <c r="H52" i="29"/>
  <c r="G52" i="29"/>
  <c r="D52" i="29" s="1"/>
  <c r="F52" i="29"/>
  <c r="E52" i="29"/>
  <c r="J51" i="29"/>
  <c r="I51" i="29"/>
  <c r="H51" i="29"/>
  <c r="G51" i="29"/>
  <c r="D51" i="29" s="1"/>
  <c r="F51" i="29"/>
  <c r="E51" i="29"/>
  <c r="J50" i="29"/>
  <c r="I50" i="29"/>
  <c r="H50" i="29"/>
  <c r="G50" i="29"/>
  <c r="D50" i="29" s="1"/>
  <c r="F50" i="29"/>
  <c r="E50" i="29"/>
  <c r="J49" i="29"/>
  <c r="I49" i="29"/>
  <c r="H49" i="29"/>
  <c r="G49" i="29"/>
  <c r="D49" i="29" s="1"/>
  <c r="F49" i="29"/>
  <c r="E49" i="29"/>
  <c r="J48" i="29"/>
  <c r="I48" i="29"/>
  <c r="H48" i="29"/>
  <c r="G48" i="29"/>
  <c r="D48" i="29" s="1"/>
  <c r="F48" i="29"/>
  <c r="E48" i="29"/>
  <c r="J47" i="29"/>
  <c r="I47" i="29"/>
  <c r="H47" i="29"/>
  <c r="G47" i="29"/>
  <c r="D47" i="29" s="1"/>
  <c r="F47" i="29"/>
  <c r="E47" i="29"/>
  <c r="J46" i="29"/>
  <c r="I46" i="29"/>
  <c r="H46" i="29"/>
  <c r="G46" i="29"/>
  <c r="D46" i="29" s="1"/>
  <c r="F46" i="29"/>
  <c r="E46" i="29"/>
  <c r="J45" i="29"/>
  <c r="I45" i="29"/>
  <c r="H45" i="29"/>
  <c r="G45" i="29"/>
  <c r="D45" i="29" s="1"/>
  <c r="F45" i="29"/>
  <c r="E45" i="29"/>
  <c r="J44" i="29"/>
  <c r="I44" i="29"/>
  <c r="H44" i="29"/>
  <c r="G44" i="29"/>
  <c r="D44" i="29" s="1"/>
  <c r="F44" i="29"/>
  <c r="E44" i="29"/>
  <c r="J43" i="29"/>
  <c r="I43" i="29"/>
  <c r="H43" i="29"/>
  <c r="G43" i="29"/>
  <c r="D43" i="29" s="1"/>
  <c r="F43" i="29"/>
  <c r="E43" i="29"/>
  <c r="J42" i="29"/>
  <c r="I42" i="29"/>
  <c r="H42" i="29"/>
  <c r="G42" i="29"/>
  <c r="D42" i="29" s="1"/>
  <c r="F42" i="29"/>
  <c r="E42" i="29"/>
  <c r="J41" i="29"/>
  <c r="I41" i="29"/>
  <c r="H41" i="29"/>
  <c r="G41" i="29"/>
  <c r="D41" i="29" s="1"/>
  <c r="F41" i="29"/>
  <c r="E41" i="29"/>
  <c r="J40" i="29"/>
  <c r="I40" i="29"/>
  <c r="H40" i="29"/>
  <c r="G40" i="29"/>
  <c r="D40" i="29" s="1"/>
  <c r="F40" i="29"/>
  <c r="E40" i="29"/>
  <c r="J39" i="29"/>
  <c r="I39" i="29"/>
  <c r="H39" i="29"/>
  <c r="G39" i="29"/>
  <c r="D39" i="29" s="1"/>
  <c r="F39" i="29"/>
  <c r="E39" i="29"/>
  <c r="J38" i="29"/>
  <c r="I38" i="29"/>
  <c r="H38" i="29"/>
  <c r="G38" i="29"/>
  <c r="D38" i="29" s="1"/>
  <c r="F38" i="29"/>
  <c r="E38" i="29"/>
  <c r="J37" i="29"/>
  <c r="I37" i="29"/>
  <c r="H37" i="29"/>
  <c r="G37" i="29"/>
  <c r="D37" i="29" s="1"/>
  <c r="F37" i="29"/>
  <c r="E37" i="29"/>
  <c r="J36" i="29"/>
  <c r="I36" i="29"/>
  <c r="H36" i="29"/>
  <c r="G36" i="29"/>
  <c r="D36" i="29" s="1"/>
  <c r="F36" i="29"/>
  <c r="E36" i="29"/>
  <c r="J35" i="29"/>
  <c r="I35" i="29"/>
  <c r="H35" i="29"/>
  <c r="G35" i="29"/>
  <c r="D35" i="29" s="1"/>
  <c r="F35" i="29"/>
  <c r="E35" i="29"/>
  <c r="J34" i="29"/>
  <c r="I34" i="29"/>
  <c r="H34" i="29"/>
  <c r="G34" i="29"/>
  <c r="D34" i="29" s="1"/>
  <c r="F34" i="29"/>
  <c r="E34" i="29"/>
  <c r="J33" i="29"/>
  <c r="I33" i="29"/>
  <c r="H33" i="29"/>
  <c r="G33" i="29"/>
  <c r="D33" i="29" s="1"/>
  <c r="F33" i="29"/>
  <c r="E33" i="29"/>
  <c r="J32" i="29"/>
  <c r="I32" i="29"/>
  <c r="H32" i="29"/>
  <c r="G32" i="29"/>
  <c r="D32" i="29" s="1"/>
  <c r="F32" i="29"/>
  <c r="E32" i="29"/>
  <c r="J31" i="29"/>
  <c r="I31" i="29"/>
  <c r="H31" i="29"/>
  <c r="G31" i="29"/>
  <c r="D31" i="29" s="1"/>
  <c r="F31" i="29"/>
  <c r="E31" i="29"/>
  <c r="J30" i="29"/>
  <c r="I30" i="29"/>
  <c r="H30" i="29"/>
  <c r="G30" i="29"/>
  <c r="D30" i="29" s="1"/>
  <c r="F30" i="29"/>
  <c r="E30" i="29"/>
  <c r="J29" i="29"/>
  <c r="I29" i="29"/>
  <c r="H29" i="29"/>
  <c r="G29" i="29"/>
  <c r="D29" i="29" s="1"/>
  <c r="F29" i="29"/>
  <c r="E29" i="29"/>
  <c r="J28" i="29"/>
  <c r="I28" i="29"/>
  <c r="H28" i="29"/>
  <c r="G28" i="29"/>
  <c r="D28" i="29" s="1"/>
  <c r="F28" i="29"/>
  <c r="E28" i="29"/>
  <c r="J27" i="29"/>
  <c r="I27" i="29"/>
  <c r="H27" i="29"/>
  <c r="G27" i="29"/>
  <c r="D27" i="29" s="1"/>
  <c r="F27" i="29"/>
  <c r="E27" i="29"/>
  <c r="J26" i="29"/>
  <c r="I26" i="29"/>
  <c r="H26" i="29"/>
  <c r="G26" i="29"/>
  <c r="D26" i="29" s="1"/>
  <c r="F26" i="29"/>
  <c r="E26" i="29"/>
  <c r="J25" i="29"/>
  <c r="I25" i="29"/>
  <c r="H25" i="29"/>
  <c r="G25" i="29"/>
  <c r="D25" i="29" s="1"/>
  <c r="F25" i="29"/>
  <c r="E25" i="29"/>
  <c r="J24" i="29"/>
  <c r="I24" i="29"/>
  <c r="H24" i="29"/>
  <c r="G24" i="29"/>
  <c r="D24" i="29" s="1"/>
  <c r="F24" i="29"/>
  <c r="E24" i="29"/>
  <c r="J23" i="29"/>
  <c r="I23" i="29"/>
  <c r="H23" i="29"/>
  <c r="G23" i="29"/>
  <c r="D23" i="29" s="1"/>
  <c r="F23" i="29"/>
  <c r="E23" i="29"/>
  <c r="J22" i="29"/>
  <c r="I22" i="29"/>
  <c r="H22" i="29"/>
  <c r="G22" i="29"/>
  <c r="D22" i="29" s="1"/>
  <c r="F22" i="29"/>
  <c r="E22" i="29"/>
  <c r="J21" i="29"/>
  <c r="I21" i="29"/>
  <c r="H21" i="29"/>
  <c r="G21" i="29"/>
  <c r="D21" i="29" s="1"/>
  <c r="F21" i="29"/>
  <c r="E21" i="29"/>
  <c r="J20" i="29"/>
  <c r="I20" i="29"/>
  <c r="H20" i="29"/>
  <c r="G20" i="29"/>
  <c r="D20" i="29" s="1"/>
  <c r="F20" i="29"/>
  <c r="E20" i="29"/>
  <c r="J19" i="29"/>
  <c r="I19" i="29"/>
  <c r="H19" i="29"/>
  <c r="G19" i="29"/>
  <c r="D19" i="29" s="1"/>
  <c r="F19" i="29"/>
  <c r="E19" i="29"/>
  <c r="J18" i="29"/>
  <c r="I18" i="29"/>
  <c r="H18" i="29"/>
  <c r="G18" i="29"/>
  <c r="D18" i="29" s="1"/>
  <c r="F18" i="29"/>
  <c r="E18" i="29"/>
  <c r="J17" i="29"/>
  <c r="I17" i="29"/>
  <c r="H17" i="29"/>
  <c r="G17" i="29"/>
  <c r="D17" i="29" s="1"/>
  <c r="F17" i="29"/>
  <c r="E17" i="29"/>
  <c r="J16" i="29"/>
  <c r="I16" i="29"/>
  <c r="H16" i="29"/>
  <c r="G16" i="29"/>
  <c r="D16" i="29" s="1"/>
  <c r="F16" i="29"/>
  <c r="E16" i="29"/>
  <c r="J15" i="29"/>
  <c r="I15" i="29"/>
  <c r="H15" i="29"/>
  <c r="G15" i="29"/>
  <c r="D15" i="29" s="1"/>
  <c r="F15" i="29"/>
  <c r="E15" i="29"/>
  <c r="J14" i="29"/>
  <c r="I14" i="29"/>
  <c r="H14" i="29"/>
  <c r="G14" i="29"/>
  <c r="D14" i="29" s="1"/>
  <c r="F14" i="29"/>
  <c r="E14" i="29"/>
  <c r="H8" i="29"/>
  <c r="F8" i="29"/>
  <c r="E8" i="29"/>
  <c r="J13" i="29"/>
  <c r="I13" i="29"/>
  <c r="G13" i="29"/>
  <c r="F13" i="29"/>
  <c r="E13" i="29"/>
  <c r="J11" i="29"/>
  <c r="F11" i="29"/>
  <c r="E11" i="29"/>
  <c r="J12" i="29"/>
  <c r="I12" i="29"/>
  <c r="F12" i="29"/>
  <c r="E12" i="29"/>
  <c r="G6" i="29"/>
  <c r="F6" i="29"/>
  <c r="F9" i="29"/>
  <c r="J7" i="29"/>
  <c r="F7" i="29"/>
  <c r="F10" i="29"/>
  <c r="J84" i="7"/>
  <c r="I84" i="7"/>
  <c r="H84" i="7"/>
  <c r="G84" i="7"/>
  <c r="D84" i="7" s="1"/>
  <c r="F84" i="7"/>
  <c r="E84" i="7"/>
  <c r="J83" i="7"/>
  <c r="I83" i="7"/>
  <c r="H83" i="7"/>
  <c r="G83" i="7"/>
  <c r="D83" i="7" s="1"/>
  <c r="F83" i="7"/>
  <c r="E83" i="7"/>
  <c r="J82" i="7"/>
  <c r="I82" i="7"/>
  <c r="H82" i="7"/>
  <c r="G82" i="7"/>
  <c r="D82" i="7" s="1"/>
  <c r="F82" i="7"/>
  <c r="E82" i="7"/>
  <c r="J81" i="7"/>
  <c r="I81" i="7"/>
  <c r="H81" i="7"/>
  <c r="G81" i="7"/>
  <c r="D81" i="7" s="1"/>
  <c r="F81" i="7"/>
  <c r="E81" i="7"/>
  <c r="J80" i="7"/>
  <c r="I80" i="7"/>
  <c r="H80" i="7"/>
  <c r="G80" i="7"/>
  <c r="D80" i="7" s="1"/>
  <c r="F80" i="7"/>
  <c r="E80" i="7"/>
  <c r="J79" i="7"/>
  <c r="I79" i="7"/>
  <c r="H79" i="7"/>
  <c r="G79" i="7"/>
  <c r="D79" i="7" s="1"/>
  <c r="F79" i="7"/>
  <c r="E79" i="7"/>
  <c r="J78" i="7"/>
  <c r="I78" i="7"/>
  <c r="H78" i="7"/>
  <c r="G78" i="7"/>
  <c r="D78" i="7" s="1"/>
  <c r="F78" i="7"/>
  <c r="E78" i="7"/>
  <c r="J77" i="7"/>
  <c r="I77" i="7"/>
  <c r="H77" i="7"/>
  <c r="G77" i="7"/>
  <c r="D77" i="7" s="1"/>
  <c r="F77" i="7"/>
  <c r="E77" i="7"/>
  <c r="J76" i="7"/>
  <c r="I76" i="7"/>
  <c r="H76" i="7"/>
  <c r="G76" i="7"/>
  <c r="D76" i="7" s="1"/>
  <c r="F76" i="7"/>
  <c r="E76" i="7"/>
  <c r="J75" i="7"/>
  <c r="I75" i="7"/>
  <c r="H75" i="7"/>
  <c r="G75" i="7"/>
  <c r="D75" i="7" s="1"/>
  <c r="F75" i="7"/>
  <c r="E75" i="7"/>
  <c r="J74" i="7"/>
  <c r="I74" i="7"/>
  <c r="H74" i="7"/>
  <c r="G74" i="7"/>
  <c r="D74" i="7" s="1"/>
  <c r="F74" i="7"/>
  <c r="E74" i="7"/>
  <c r="J73" i="7"/>
  <c r="I73" i="7"/>
  <c r="H73" i="7"/>
  <c r="G73" i="7"/>
  <c r="D73" i="7" s="1"/>
  <c r="F73" i="7"/>
  <c r="E73" i="7"/>
  <c r="J72" i="7"/>
  <c r="I72" i="7"/>
  <c r="H72" i="7"/>
  <c r="G72" i="7"/>
  <c r="D72" i="7" s="1"/>
  <c r="F72" i="7"/>
  <c r="E72" i="7"/>
  <c r="J71" i="7"/>
  <c r="I71" i="7"/>
  <c r="H71" i="7"/>
  <c r="G71" i="7"/>
  <c r="D71" i="7" s="1"/>
  <c r="F71" i="7"/>
  <c r="E71" i="7"/>
  <c r="J70" i="7"/>
  <c r="I70" i="7"/>
  <c r="H70" i="7"/>
  <c r="G70" i="7"/>
  <c r="D70" i="7" s="1"/>
  <c r="F70" i="7"/>
  <c r="E70" i="7"/>
  <c r="J69" i="7"/>
  <c r="I69" i="7"/>
  <c r="H69" i="7"/>
  <c r="G69" i="7"/>
  <c r="D69" i="7" s="1"/>
  <c r="F69" i="7"/>
  <c r="E69" i="7"/>
  <c r="J68" i="7"/>
  <c r="I68" i="7"/>
  <c r="H68" i="7"/>
  <c r="G68" i="7"/>
  <c r="D68" i="7" s="1"/>
  <c r="F68" i="7"/>
  <c r="E68" i="7"/>
  <c r="J67" i="7"/>
  <c r="I67" i="7"/>
  <c r="H67" i="7"/>
  <c r="G67" i="7"/>
  <c r="D67" i="7" s="1"/>
  <c r="F67" i="7"/>
  <c r="E67" i="7"/>
  <c r="J66" i="7"/>
  <c r="I66" i="7"/>
  <c r="H66" i="7"/>
  <c r="G66" i="7"/>
  <c r="D66" i="7" s="1"/>
  <c r="F66" i="7"/>
  <c r="E66" i="7"/>
  <c r="J65" i="7"/>
  <c r="I65" i="7"/>
  <c r="H65" i="7"/>
  <c r="G65" i="7"/>
  <c r="D65" i="7" s="1"/>
  <c r="F65" i="7"/>
  <c r="E65" i="7"/>
  <c r="J64" i="7"/>
  <c r="I64" i="7"/>
  <c r="H64" i="7"/>
  <c r="G64" i="7"/>
  <c r="D64" i="7" s="1"/>
  <c r="F64" i="7"/>
  <c r="E64" i="7"/>
  <c r="J63" i="7"/>
  <c r="I63" i="7"/>
  <c r="H63" i="7"/>
  <c r="G63" i="7"/>
  <c r="D63" i="7" s="1"/>
  <c r="F63" i="7"/>
  <c r="E63" i="7"/>
  <c r="J62" i="7"/>
  <c r="I62" i="7"/>
  <c r="H62" i="7"/>
  <c r="G62" i="7"/>
  <c r="D62" i="7" s="1"/>
  <c r="F62" i="7"/>
  <c r="E62" i="7"/>
  <c r="J61" i="7"/>
  <c r="I61" i="7"/>
  <c r="H61" i="7"/>
  <c r="G61" i="7"/>
  <c r="D61" i="7" s="1"/>
  <c r="F61" i="7"/>
  <c r="E61" i="7"/>
  <c r="J60" i="7"/>
  <c r="I60" i="7"/>
  <c r="H60" i="7"/>
  <c r="G60" i="7"/>
  <c r="D60" i="7" s="1"/>
  <c r="F60" i="7"/>
  <c r="E60" i="7"/>
  <c r="J59" i="7"/>
  <c r="I59" i="7"/>
  <c r="H59" i="7"/>
  <c r="G59" i="7"/>
  <c r="D59" i="7" s="1"/>
  <c r="F59" i="7"/>
  <c r="E59" i="7"/>
  <c r="J58" i="7"/>
  <c r="I58" i="7"/>
  <c r="H58" i="7"/>
  <c r="G58" i="7"/>
  <c r="D58" i="7" s="1"/>
  <c r="F58" i="7"/>
  <c r="E58" i="7"/>
  <c r="J57" i="7"/>
  <c r="I57" i="7"/>
  <c r="H57" i="7"/>
  <c r="G57" i="7"/>
  <c r="D57" i="7" s="1"/>
  <c r="F57" i="7"/>
  <c r="E57" i="7"/>
  <c r="J56" i="7"/>
  <c r="I56" i="7"/>
  <c r="H56" i="7"/>
  <c r="G56" i="7"/>
  <c r="D56" i="7" s="1"/>
  <c r="F56" i="7"/>
  <c r="E56" i="7"/>
  <c r="J55" i="7"/>
  <c r="I55" i="7"/>
  <c r="H55" i="7"/>
  <c r="G55" i="7"/>
  <c r="D55" i="7" s="1"/>
  <c r="F55" i="7"/>
  <c r="E55" i="7"/>
  <c r="J54" i="7"/>
  <c r="I54" i="7"/>
  <c r="H54" i="7"/>
  <c r="G54" i="7"/>
  <c r="D54" i="7" s="1"/>
  <c r="F54" i="7"/>
  <c r="E54" i="7"/>
  <c r="J53" i="7"/>
  <c r="I53" i="7"/>
  <c r="H53" i="7"/>
  <c r="G53" i="7"/>
  <c r="D53" i="7" s="1"/>
  <c r="F53" i="7"/>
  <c r="E53" i="7"/>
  <c r="J52" i="7"/>
  <c r="I52" i="7"/>
  <c r="H52" i="7"/>
  <c r="G52" i="7"/>
  <c r="D52" i="7" s="1"/>
  <c r="F52" i="7"/>
  <c r="E52" i="7"/>
  <c r="J51" i="7"/>
  <c r="I51" i="7"/>
  <c r="H51" i="7"/>
  <c r="G51" i="7"/>
  <c r="D51" i="7" s="1"/>
  <c r="F51" i="7"/>
  <c r="E51" i="7"/>
  <c r="J50" i="7"/>
  <c r="I50" i="7"/>
  <c r="H50" i="7"/>
  <c r="G50" i="7"/>
  <c r="D50" i="7" s="1"/>
  <c r="F50" i="7"/>
  <c r="E50" i="7"/>
  <c r="J49" i="7"/>
  <c r="I49" i="7"/>
  <c r="H49" i="7"/>
  <c r="G49" i="7"/>
  <c r="D49" i="7" s="1"/>
  <c r="F49" i="7"/>
  <c r="E49" i="7"/>
  <c r="J48" i="7"/>
  <c r="I48" i="7"/>
  <c r="H48" i="7"/>
  <c r="G48" i="7"/>
  <c r="D48" i="7" s="1"/>
  <c r="F48" i="7"/>
  <c r="E48" i="7"/>
  <c r="J47" i="7"/>
  <c r="I47" i="7"/>
  <c r="H47" i="7"/>
  <c r="G47" i="7"/>
  <c r="D47" i="7" s="1"/>
  <c r="F47" i="7"/>
  <c r="E47" i="7"/>
  <c r="J46" i="7"/>
  <c r="I46" i="7"/>
  <c r="H46" i="7"/>
  <c r="G46" i="7"/>
  <c r="D46" i="7" s="1"/>
  <c r="F46" i="7"/>
  <c r="E46" i="7"/>
  <c r="J45" i="7"/>
  <c r="I45" i="7"/>
  <c r="H45" i="7"/>
  <c r="G45" i="7"/>
  <c r="D45" i="7" s="1"/>
  <c r="F45" i="7"/>
  <c r="E45" i="7"/>
  <c r="J44" i="7"/>
  <c r="I44" i="7"/>
  <c r="H44" i="7"/>
  <c r="G44" i="7"/>
  <c r="D44" i="7" s="1"/>
  <c r="F44" i="7"/>
  <c r="E44" i="7"/>
  <c r="J43" i="7"/>
  <c r="I43" i="7"/>
  <c r="H43" i="7"/>
  <c r="G43" i="7"/>
  <c r="D43" i="7" s="1"/>
  <c r="F43" i="7"/>
  <c r="E43" i="7"/>
  <c r="J42" i="7"/>
  <c r="I42" i="7"/>
  <c r="H42" i="7"/>
  <c r="G42" i="7"/>
  <c r="D42" i="7" s="1"/>
  <c r="F42" i="7"/>
  <c r="E42" i="7"/>
  <c r="J41" i="7"/>
  <c r="I41" i="7"/>
  <c r="H41" i="7"/>
  <c r="G41" i="7"/>
  <c r="D41" i="7" s="1"/>
  <c r="F41" i="7"/>
  <c r="E41" i="7"/>
  <c r="J40" i="7"/>
  <c r="I40" i="7"/>
  <c r="H40" i="7"/>
  <c r="G40" i="7"/>
  <c r="D40" i="7" s="1"/>
  <c r="F40" i="7"/>
  <c r="E40" i="7"/>
  <c r="J39" i="7"/>
  <c r="I39" i="7"/>
  <c r="H39" i="7"/>
  <c r="G39" i="7"/>
  <c r="D39" i="7" s="1"/>
  <c r="F39" i="7"/>
  <c r="E39" i="7"/>
  <c r="J38" i="7"/>
  <c r="I38" i="7"/>
  <c r="H38" i="7"/>
  <c r="G38" i="7"/>
  <c r="D38" i="7" s="1"/>
  <c r="F38" i="7"/>
  <c r="E38" i="7"/>
  <c r="J37" i="7"/>
  <c r="I37" i="7"/>
  <c r="H37" i="7"/>
  <c r="G37" i="7"/>
  <c r="D37" i="7" s="1"/>
  <c r="F37" i="7"/>
  <c r="E37" i="7"/>
  <c r="J36" i="7"/>
  <c r="I36" i="7"/>
  <c r="H36" i="7"/>
  <c r="G36" i="7"/>
  <c r="D36" i="7" s="1"/>
  <c r="F36" i="7"/>
  <c r="E36" i="7"/>
  <c r="J35" i="7"/>
  <c r="I35" i="7"/>
  <c r="H35" i="7"/>
  <c r="G35" i="7"/>
  <c r="D35" i="7" s="1"/>
  <c r="F35" i="7"/>
  <c r="E35" i="7"/>
  <c r="J34" i="7"/>
  <c r="I34" i="7"/>
  <c r="H34" i="7"/>
  <c r="G34" i="7"/>
  <c r="D34" i="7" s="1"/>
  <c r="F34" i="7"/>
  <c r="E34" i="7"/>
  <c r="J33" i="7"/>
  <c r="I33" i="7"/>
  <c r="H33" i="7"/>
  <c r="G33" i="7"/>
  <c r="D33" i="7" s="1"/>
  <c r="F33" i="7"/>
  <c r="E33" i="7"/>
  <c r="J32" i="7"/>
  <c r="I32" i="7"/>
  <c r="H32" i="7"/>
  <c r="G32" i="7"/>
  <c r="D32" i="7" s="1"/>
  <c r="F32" i="7"/>
  <c r="E32" i="7"/>
  <c r="J31" i="7"/>
  <c r="I31" i="7"/>
  <c r="H31" i="7"/>
  <c r="G31" i="7"/>
  <c r="D31" i="7" s="1"/>
  <c r="F31" i="7"/>
  <c r="E31" i="7"/>
  <c r="J30" i="7"/>
  <c r="I30" i="7"/>
  <c r="H30" i="7"/>
  <c r="G30" i="7"/>
  <c r="D30" i="7" s="1"/>
  <c r="F30" i="7"/>
  <c r="E30" i="7"/>
  <c r="J29" i="7"/>
  <c r="I29" i="7"/>
  <c r="H29" i="7"/>
  <c r="G29" i="7"/>
  <c r="D29" i="7" s="1"/>
  <c r="F29" i="7"/>
  <c r="E29" i="7"/>
  <c r="J28" i="7"/>
  <c r="I28" i="7"/>
  <c r="H28" i="7"/>
  <c r="G28" i="7"/>
  <c r="D28" i="7" s="1"/>
  <c r="F28" i="7"/>
  <c r="E28" i="7"/>
  <c r="J27" i="7"/>
  <c r="I27" i="7"/>
  <c r="H27" i="7"/>
  <c r="G27" i="7"/>
  <c r="D27" i="7" s="1"/>
  <c r="F27" i="7"/>
  <c r="E27" i="7"/>
  <c r="J26" i="7"/>
  <c r="I26" i="7"/>
  <c r="H26" i="7"/>
  <c r="G26" i="7"/>
  <c r="D26" i="7" s="1"/>
  <c r="F26" i="7"/>
  <c r="E26" i="7"/>
  <c r="J25" i="7"/>
  <c r="I25" i="7"/>
  <c r="H25" i="7"/>
  <c r="G25" i="7"/>
  <c r="F25" i="7"/>
  <c r="E25" i="7"/>
  <c r="J21" i="7"/>
  <c r="I21" i="7"/>
  <c r="H21" i="7"/>
  <c r="G21" i="7"/>
  <c r="F21" i="7"/>
  <c r="E21" i="7"/>
  <c r="I18" i="7"/>
  <c r="H18" i="7"/>
  <c r="G18" i="7"/>
  <c r="F18" i="7"/>
  <c r="E18" i="7"/>
  <c r="J17" i="7"/>
  <c r="I17" i="7"/>
  <c r="H17" i="7"/>
  <c r="G17" i="7"/>
  <c r="F17" i="7"/>
  <c r="E17" i="7"/>
  <c r="J24" i="7"/>
  <c r="I24" i="7"/>
  <c r="H24" i="7"/>
  <c r="F24" i="7"/>
  <c r="E24" i="7"/>
  <c r="I11" i="7"/>
  <c r="E11" i="7"/>
  <c r="I7" i="7"/>
  <c r="H7" i="7"/>
  <c r="E7" i="7"/>
  <c r="I14" i="7"/>
  <c r="H14" i="7"/>
  <c r="F14" i="7"/>
  <c r="E14" i="7"/>
  <c r="J20" i="7"/>
  <c r="I20" i="7"/>
  <c r="H20" i="7"/>
  <c r="F20" i="7"/>
  <c r="E20" i="7"/>
  <c r="I9" i="7"/>
  <c r="E9" i="7"/>
  <c r="J10" i="7"/>
  <c r="F10" i="7"/>
  <c r="E10" i="7"/>
  <c r="J23" i="7"/>
  <c r="H23" i="7"/>
  <c r="G23" i="7"/>
  <c r="F23" i="7"/>
  <c r="E23" i="7"/>
  <c r="G15" i="7"/>
  <c r="E15" i="7"/>
  <c r="I6" i="7"/>
  <c r="E6" i="7"/>
  <c r="G16" i="7"/>
  <c r="F16" i="7"/>
  <c r="J12" i="7"/>
  <c r="H12" i="7"/>
  <c r="J22" i="7"/>
  <c r="I22" i="7"/>
  <c r="H22" i="7"/>
  <c r="G22" i="7"/>
  <c r="F22" i="7"/>
  <c r="J84" i="41"/>
  <c r="I84" i="41"/>
  <c r="H84" i="41"/>
  <c r="G84" i="41"/>
  <c r="F84" i="41"/>
  <c r="E84" i="41"/>
  <c r="J83" i="41"/>
  <c r="I83" i="41"/>
  <c r="H83" i="41"/>
  <c r="G83" i="41"/>
  <c r="F83" i="41"/>
  <c r="E83" i="41"/>
  <c r="J82" i="41"/>
  <c r="I82" i="41"/>
  <c r="H82" i="41"/>
  <c r="G82" i="41"/>
  <c r="F82" i="41"/>
  <c r="E82" i="41"/>
  <c r="J81" i="41"/>
  <c r="I81" i="41"/>
  <c r="H81" i="41"/>
  <c r="G81" i="41"/>
  <c r="F81" i="41"/>
  <c r="E81" i="41"/>
  <c r="J80" i="41"/>
  <c r="I80" i="41"/>
  <c r="H80" i="41"/>
  <c r="G80" i="41"/>
  <c r="F80" i="41"/>
  <c r="E80" i="41"/>
  <c r="J79" i="41"/>
  <c r="I79" i="41"/>
  <c r="H79" i="41"/>
  <c r="G79" i="41"/>
  <c r="F79" i="41"/>
  <c r="E79" i="41"/>
  <c r="J78" i="41"/>
  <c r="I78" i="41"/>
  <c r="H78" i="41"/>
  <c r="G78" i="41"/>
  <c r="F78" i="41"/>
  <c r="E78" i="41"/>
  <c r="J77" i="41"/>
  <c r="I77" i="41"/>
  <c r="H77" i="41"/>
  <c r="G77" i="41"/>
  <c r="F77" i="41"/>
  <c r="E77" i="41"/>
  <c r="J76" i="41"/>
  <c r="I76" i="41"/>
  <c r="H76" i="41"/>
  <c r="G76" i="41"/>
  <c r="F76" i="41"/>
  <c r="E76" i="41"/>
  <c r="J75" i="41"/>
  <c r="I75" i="41"/>
  <c r="H75" i="41"/>
  <c r="G75" i="41"/>
  <c r="F75" i="41"/>
  <c r="E75" i="41"/>
  <c r="J74" i="41"/>
  <c r="I74" i="41"/>
  <c r="H74" i="41"/>
  <c r="G74" i="41"/>
  <c r="F74" i="41"/>
  <c r="E74" i="41"/>
  <c r="J73" i="41"/>
  <c r="I73" i="41"/>
  <c r="H73" i="41"/>
  <c r="G73" i="41"/>
  <c r="F73" i="41"/>
  <c r="E73" i="41"/>
  <c r="J72" i="41"/>
  <c r="I72" i="41"/>
  <c r="H72" i="41"/>
  <c r="G72" i="41"/>
  <c r="F72" i="41"/>
  <c r="E72" i="41"/>
  <c r="J71" i="41"/>
  <c r="I71" i="41"/>
  <c r="H71" i="41"/>
  <c r="G71" i="41"/>
  <c r="F71" i="41"/>
  <c r="E71" i="41"/>
  <c r="J70" i="41"/>
  <c r="I70" i="41"/>
  <c r="H70" i="41"/>
  <c r="G70" i="41"/>
  <c r="F70" i="41"/>
  <c r="E70" i="41"/>
  <c r="J69" i="41"/>
  <c r="I69" i="41"/>
  <c r="H69" i="41"/>
  <c r="G69" i="41"/>
  <c r="F69" i="41"/>
  <c r="E69" i="41"/>
  <c r="J68" i="41"/>
  <c r="I68" i="41"/>
  <c r="H68" i="41"/>
  <c r="G68" i="41"/>
  <c r="F68" i="41"/>
  <c r="E68" i="41"/>
  <c r="J67" i="41"/>
  <c r="I67" i="41"/>
  <c r="H67" i="41"/>
  <c r="G67" i="41"/>
  <c r="F67" i="41"/>
  <c r="E67" i="41"/>
  <c r="J66" i="41"/>
  <c r="I66" i="41"/>
  <c r="H66" i="41"/>
  <c r="G66" i="41"/>
  <c r="F66" i="41"/>
  <c r="E66" i="41"/>
  <c r="J65" i="41"/>
  <c r="I65" i="41"/>
  <c r="H65" i="41"/>
  <c r="G65" i="41"/>
  <c r="F65" i="41"/>
  <c r="E65" i="41"/>
  <c r="J64" i="41"/>
  <c r="I64" i="41"/>
  <c r="H64" i="41"/>
  <c r="G64" i="41"/>
  <c r="F64" i="41"/>
  <c r="E64" i="41"/>
  <c r="J63" i="41"/>
  <c r="I63" i="41"/>
  <c r="H63" i="41"/>
  <c r="G63" i="41"/>
  <c r="F63" i="41"/>
  <c r="E63" i="41"/>
  <c r="J62" i="41"/>
  <c r="I62" i="41"/>
  <c r="H62" i="41"/>
  <c r="G62" i="41"/>
  <c r="F62" i="41"/>
  <c r="E62" i="41"/>
  <c r="J61" i="41"/>
  <c r="I61" i="41"/>
  <c r="H61" i="41"/>
  <c r="G61" i="41"/>
  <c r="F61" i="41"/>
  <c r="E61" i="41"/>
  <c r="J60" i="41"/>
  <c r="I60" i="41"/>
  <c r="H60" i="41"/>
  <c r="G60" i="41"/>
  <c r="F60" i="41"/>
  <c r="E60" i="41"/>
  <c r="J59" i="41"/>
  <c r="I59" i="41"/>
  <c r="H59" i="41"/>
  <c r="G59" i="41"/>
  <c r="F59" i="41"/>
  <c r="E59" i="41"/>
  <c r="J58" i="41"/>
  <c r="I58" i="41"/>
  <c r="H58" i="41"/>
  <c r="G58" i="41"/>
  <c r="F58" i="41"/>
  <c r="E58" i="41"/>
  <c r="J57" i="41"/>
  <c r="I57" i="41"/>
  <c r="H57" i="41"/>
  <c r="G57" i="41"/>
  <c r="F57" i="41"/>
  <c r="E57" i="41"/>
  <c r="J56" i="41"/>
  <c r="I56" i="41"/>
  <c r="H56" i="41"/>
  <c r="G56" i="41"/>
  <c r="F56" i="41"/>
  <c r="E56" i="41"/>
  <c r="J55" i="41"/>
  <c r="I55" i="41"/>
  <c r="H55" i="41"/>
  <c r="G55" i="41"/>
  <c r="F55" i="41"/>
  <c r="E55" i="41"/>
  <c r="J54" i="41"/>
  <c r="I54" i="41"/>
  <c r="H54" i="41"/>
  <c r="G54" i="41"/>
  <c r="F54" i="41"/>
  <c r="E54" i="41"/>
  <c r="J53" i="41"/>
  <c r="I53" i="41"/>
  <c r="H53" i="41"/>
  <c r="G53" i="41"/>
  <c r="F53" i="41"/>
  <c r="E53" i="41"/>
  <c r="J52" i="41"/>
  <c r="I52" i="41"/>
  <c r="H52" i="41"/>
  <c r="G52" i="41"/>
  <c r="F52" i="41"/>
  <c r="E52" i="41"/>
  <c r="J51" i="41"/>
  <c r="I51" i="41"/>
  <c r="H51" i="41"/>
  <c r="G51" i="41"/>
  <c r="F51" i="41"/>
  <c r="E51" i="41"/>
  <c r="J50" i="41"/>
  <c r="I50" i="41"/>
  <c r="H50" i="41"/>
  <c r="G50" i="41"/>
  <c r="F50" i="41"/>
  <c r="E50" i="41"/>
  <c r="J49" i="41"/>
  <c r="I49" i="41"/>
  <c r="H49" i="41"/>
  <c r="G49" i="41"/>
  <c r="F49" i="41"/>
  <c r="E49" i="41"/>
  <c r="J48" i="41"/>
  <c r="I48" i="41"/>
  <c r="H48" i="41"/>
  <c r="G48" i="41"/>
  <c r="F48" i="41"/>
  <c r="E48" i="41"/>
  <c r="J47" i="41"/>
  <c r="I47" i="41"/>
  <c r="H47" i="41"/>
  <c r="G47" i="41"/>
  <c r="F47" i="41"/>
  <c r="E47" i="41"/>
  <c r="J46" i="41"/>
  <c r="I46" i="41"/>
  <c r="H46" i="41"/>
  <c r="G46" i="41"/>
  <c r="F46" i="41"/>
  <c r="E46" i="41"/>
  <c r="J45" i="41"/>
  <c r="I45" i="41"/>
  <c r="H45" i="41"/>
  <c r="G45" i="41"/>
  <c r="F45" i="41"/>
  <c r="E45" i="41"/>
  <c r="J44" i="41"/>
  <c r="I44" i="41"/>
  <c r="H44" i="41"/>
  <c r="G44" i="41"/>
  <c r="F44" i="41"/>
  <c r="E44" i="41"/>
  <c r="J43" i="41"/>
  <c r="I43" i="41"/>
  <c r="H43" i="41"/>
  <c r="G43" i="41"/>
  <c r="F43" i="41"/>
  <c r="E43" i="41"/>
  <c r="J42" i="41"/>
  <c r="I42" i="41"/>
  <c r="H42" i="41"/>
  <c r="G42" i="41"/>
  <c r="F42" i="41"/>
  <c r="E42" i="41"/>
  <c r="J41" i="41"/>
  <c r="I41" i="41"/>
  <c r="H41" i="41"/>
  <c r="G41" i="41"/>
  <c r="F41" i="41"/>
  <c r="E41" i="41"/>
  <c r="J40" i="41"/>
  <c r="I40" i="41"/>
  <c r="H40" i="41"/>
  <c r="G40" i="41"/>
  <c r="F40" i="41"/>
  <c r="E40" i="41"/>
  <c r="J39" i="41"/>
  <c r="I39" i="41"/>
  <c r="H39" i="41"/>
  <c r="G39" i="41"/>
  <c r="F39" i="41"/>
  <c r="E39" i="41"/>
  <c r="J38" i="41"/>
  <c r="I38" i="41"/>
  <c r="H38" i="41"/>
  <c r="G38" i="41"/>
  <c r="F38" i="41"/>
  <c r="E38" i="41"/>
  <c r="J37" i="41"/>
  <c r="I37" i="41"/>
  <c r="H37" i="41"/>
  <c r="G37" i="41"/>
  <c r="F37" i="41"/>
  <c r="E37" i="41"/>
  <c r="J36" i="41"/>
  <c r="I36" i="41"/>
  <c r="H36" i="41"/>
  <c r="G36" i="41"/>
  <c r="F36" i="41"/>
  <c r="E36" i="41"/>
  <c r="J35" i="41"/>
  <c r="I35" i="41"/>
  <c r="H35" i="41"/>
  <c r="G35" i="41"/>
  <c r="F35" i="41"/>
  <c r="E35" i="41"/>
  <c r="J34" i="41"/>
  <c r="I34" i="41"/>
  <c r="H34" i="41"/>
  <c r="G34" i="41"/>
  <c r="F34" i="41"/>
  <c r="E34" i="41"/>
  <c r="J33" i="41"/>
  <c r="I33" i="41"/>
  <c r="H33" i="41"/>
  <c r="G33" i="41"/>
  <c r="F33" i="41"/>
  <c r="E33" i="41"/>
  <c r="J32" i="41"/>
  <c r="I32" i="41"/>
  <c r="H32" i="41"/>
  <c r="G32" i="41"/>
  <c r="F32" i="41"/>
  <c r="E32" i="41"/>
  <c r="J31" i="41"/>
  <c r="I31" i="41"/>
  <c r="H31" i="41"/>
  <c r="G31" i="41"/>
  <c r="F31" i="41"/>
  <c r="E31" i="41"/>
  <c r="J30" i="41"/>
  <c r="I30" i="41"/>
  <c r="H30" i="41"/>
  <c r="G30" i="41"/>
  <c r="F30" i="41"/>
  <c r="E30" i="41"/>
  <c r="J29" i="41"/>
  <c r="I29" i="41"/>
  <c r="H29" i="41"/>
  <c r="G29" i="41"/>
  <c r="F29" i="41"/>
  <c r="E29" i="41"/>
  <c r="J28" i="41"/>
  <c r="I28" i="41"/>
  <c r="H28" i="41"/>
  <c r="G28" i="41"/>
  <c r="F28" i="41"/>
  <c r="E28" i="41"/>
  <c r="J27" i="41"/>
  <c r="I27" i="41"/>
  <c r="H27" i="41"/>
  <c r="G27" i="41"/>
  <c r="F27" i="41"/>
  <c r="E27" i="41"/>
  <c r="J26" i="41"/>
  <c r="I26" i="41"/>
  <c r="H26" i="41"/>
  <c r="G26" i="41"/>
  <c r="F26" i="41"/>
  <c r="E26" i="41"/>
  <c r="J25" i="41"/>
  <c r="I25" i="41"/>
  <c r="H25" i="41"/>
  <c r="G25" i="41"/>
  <c r="F25" i="41"/>
  <c r="E25" i="41"/>
  <c r="J24" i="41"/>
  <c r="I24" i="41"/>
  <c r="H24" i="41"/>
  <c r="G24" i="41"/>
  <c r="F24" i="41"/>
  <c r="E24" i="41"/>
  <c r="J23" i="41"/>
  <c r="I23" i="41"/>
  <c r="H23" i="41"/>
  <c r="G23" i="41"/>
  <c r="F23" i="41"/>
  <c r="E23" i="41"/>
  <c r="J22" i="41"/>
  <c r="I22" i="41"/>
  <c r="H22" i="41"/>
  <c r="G22" i="41"/>
  <c r="F22" i="41"/>
  <c r="E22" i="41"/>
  <c r="J21" i="41"/>
  <c r="I21" i="41"/>
  <c r="H21" i="41"/>
  <c r="G21" i="41"/>
  <c r="F21" i="41"/>
  <c r="E21" i="41"/>
  <c r="J20" i="41"/>
  <c r="I20" i="41"/>
  <c r="H20" i="41"/>
  <c r="G20" i="41"/>
  <c r="F20" i="41"/>
  <c r="E20" i="41"/>
  <c r="J19" i="41"/>
  <c r="I19" i="41"/>
  <c r="H19" i="41"/>
  <c r="G19" i="41"/>
  <c r="F19" i="41"/>
  <c r="E19" i="41"/>
  <c r="J18" i="41"/>
  <c r="I18" i="41"/>
  <c r="H18" i="41"/>
  <c r="G18" i="41"/>
  <c r="F18" i="41"/>
  <c r="E18" i="41"/>
  <c r="J17" i="41"/>
  <c r="I17" i="41"/>
  <c r="H17" i="41"/>
  <c r="G17" i="41"/>
  <c r="F17" i="41"/>
  <c r="E17" i="41"/>
  <c r="J16" i="41"/>
  <c r="I16" i="41"/>
  <c r="H16" i="41"/>
  <c r="G16" i="41"/>
  <c r="F16" i="41"/>
  <c r="E16" i="41"/>
  <c r="J15" i="41"/>
  <c r="I15" i="41"/>
  <c r="H15" i="41"/>
  <c r="G15" i="41"/>
  <c r="F15" i="41"/>
  <c r="E15" i="41"/>
  <c r="J14" i="41"/>
  <c r="I14" i="41"/>
  <c r="H14" i="41"/>
  <c r="G14" i="41"/>
  <c r="F14" i="41"/>
  <c r="E14" i="41"/>
  <c r="J13" i="41"/>
  <c r="I13" i="41"/>
  <c r="H13" i="41"/>
  <c r="G13" i="41"/>
  <c r="F13" i="41"/>
  <c r="E13" i="41"/>
  <c r="J12" i="41"/>
  <c r="I12" i="41"/>
  <c r="H12" i="41"/>
  <c r="G12" i="41"/>
  <c r="F12" i="41"/>
  <c r="E12" i="41"/>
  <c r="J11" i="41"/>
  <c r="I11" i="41"/>
  <c r="H11" i="41"/>
  <c r="G11" i="41"/>
  <c r="F11" i="41"/>
  <c r="E11" i="41"/>
  <c r="J10" i="41"/>
  <c r="I10" i="41"/>
  <c r="H10" i="41"/>
  <c r="G10" i="41"/>
  <c r="F10" i="41"/>
  <c r="E10" i="41"/>
  <c r="J9" i="41"/>
  <c r="I9" i="41"/>
  <c r="H9" i="41"/>
  <c r="G9" i="41"/>
  <c r="F9" i="41"/>
  <c r="E9" i="41"/>
  <c r="J8" i="41"/>
  <c r="I8" i="41"/>
  <c r="H8" i="41"/>
  <c r="G8" i="41"/>
  <c r="F8" i="41"/>
  <c r="E8" i="41"/>
  <c r="J7" i="41"/>
  <c r="I7" i="41"/>
  <c r="H7" i="41"/>
  <c r="G7" i="41"/>
  <c r="F7" i="41"/>
  <c r="J6" i="41"/>
  <c r="I6" i="41"/>
  <c r="H6" i="41"/>
  <c r="G6" i="41"/>
  <c r="F6" i="41"/>
  <c r="J84" i="30"/>
  <c r="I84" i="30"/>
  <c r="H84" i="30"/>
  <c r="G84" i="30"/>
  <c r="F84" i="30"/>
  <c r="E84" i="30"/>
  <c r="J83" i="30"/>
  <c r="I83" i="30"/>
  <c r="H83" i="30"/>
  <c r="G83" i="30"/>
  <c r="F83" i="30"/>
  <c r="E83" i="30"/>
  <c r="J82" i="30"/>
  <c r="I82" i="30"/>
  <c r="H82" i="30"/>
  <c r="G82" i="30"/>
  <c r="F82" i="30"/>
  <c r="E82" i="30"/>
  <c r="J81" i="30"/>
  <c r="I81" i="30"/>
  <c r="H81" i="30"/>
  <c r="G81" i="30"/>
  <c r="F81" i="30"/>
  <c r="E81" i="30"/>
  <c r="J80" i="30"/>
  <c r="I80" i="30"/>
  <c r="H80" i="30"/>
  <c r="G80" i="30"/>
  <c r="F80" i="30"/>
  <c r="E80" i="30"/>
  <c r="J79" i="30"/>
  <c r="I79" i="30"/>
  <c r="H79" i="30"/>
  <c r="G79" i="30"/>
  <c r="F79" i="30"/>
  <c r="E79" i="30"/>
  <c r="J78" i="30"/>
  <c r="I78" i="30"/>
  <c r="H78" i="30"/>
  <c r="G78" i="30"/>
  <c r="F78" i="30"/>
  <c r="E78" i="30"/>
  <c r="J77" i="30"/>
  <c r="I77" i="30"/>
  <c r="H77" i="30"/>
  <c r="G77" i="30"/>
  <c r="F77" i="30"/>
  <c r="E77" i="30"/>
  <c r="J76" i="30"/>
  <c r="I76" i="30"/>
  <c r="H76" i="30"/>
  <c r="G76" i="30"/>
  <c r="F76" i="30"/>
  <c r="E76" i="30"/>
  <c r="J75" i="30"/>
  <c r="I75" i="30"/>
  <c r="H75" i="30"/>
  <c r="G75" i="30"/>
  <c r="F75" i="30"/>
  <c r="E75" i="30"/>
  <c r="J74" i="30"/>
  <c r="I74" i="30"/>
  <c r="H74" i="30"/>
  <c r="G74" i="30"/>
  <c r="F74" i="30"/>
  <c r="E74" i="30"/>
  <c r="J73" i="30"/>
  <c r="I73" i="30"/>
  <c r="H73" i="30"/>
  <c r="G73" i="30"/>
  <c r="F73" i="30"/>
  <c r="E73" i="30"/>
  <c r="J72" i="30"/>
  <c r="I72" i="30"/>
  <c r="H72" i="30"/>
  <c r="G72" i="30"/>
  <c r="F72" i="30"/>
  <c r="E72" i="30"/>
  <c r="J71" i="30"/>
  <c r="I71" i="30"/>
  <c r="H71" i="30"/>
  <c r="G71" i="30"/>
  <c r="F71" i="30"/>
  <c r="E71" i="30"/>
  <c r="J70" i="30"/>
  <c r="I70" i="30"/>
  <c r="H70" i="30"/>
  <c r="G70" i="30"/>
  <c r="F70" i="30"/>
  <c r="E70" i="30"/>
  <c r="J69" i="30"/>
  <c r="I69" i="30"/>
  <c r="H69" i="30"/>
  <c r="G69" i="30"/>
  <c r="F69" i="30"/>
  <c r="E69" i="30"/>
  <c r="J68" i="30"/>
  <c r="I68" i="30"/>
  <c r="H68" i="30"/>
  <c r="G68" i="30"/>
  <c r="F68" i="30"/>
  <c r="E68" i="30"/>
  <c r="J67" i="30"/>
  <c r="I67" i="30"/>
  <c r="H67" i="30"/>
  <c r="G67" i="30"/>
  <c r="F67" i="30"/>
  <c r="E67" i="30"/>
  <c r="J66" i="30"/>
  <c r="I66" i="30"/>
  <c r="H66" i="30"/>
  <c r="G66" i="30"/>
  <c r="F66" i="30"/>
  <c r="E66" i="30"/>
  <c r="J65" i="30"/>
  <c r="I65" i="30"/>
  <c r="H65" i="30"/>
  <c r="G65" i="30"/>
  <c r="F65" i="30"/>
  <c r="E65" i="30"/>
  <c r="J64" i="30"/>
  <c r="I64" i="30"/>
  <c r="H64" i="30"/>
  <c r="G64" i="30"/>
  <c r="F64" i="30"/>
  <c r="E64" i="30"/>
  <c r="J63" i="30"/>
  <c r="I63" i="30"/>
  <c r="H63" i="30"/>
  <c r="G63" i="30"/>
  <c r="F63" i="30"/>
  <c r="E63" i="30"/>
  <c r="J62" i="30"/>
  <c r="I62" i="30"/>
  <c r="H62" i="30"/>
  <c r="G62" i="30"/>
  <c r="F62" i="30"/>
  <c r="E62" i="30"/>
  <c r="J61" i="30"/>
  <c r="I61" i="30"/>
  <c r="H61" i="30"/>
  <c r="G61" i="30"/>
  <c r="F61" i="30"/>
  <c r="E61" i="30"/>
  <c r="J60" i="30"/>
  <c r="I60" i="30"/>
  <c r="H60" i="30"/>
  <c r="G60" i="30"/>
  <c r="F60" i="30"/>
  <c r="E60" i="30"/>
  <c r="J59" i="30"/>
  <c r="I59" i="30"/>
  <c r="H59" i="30"/>
  <c r="G59" i="30"/>
  <c r="F59" i="30"/>
  <c r="E59" i="30"/>
  <c r="J58" i="30"/>
  <c r="I58" i="30"/>
  <c r="H58" i="30"/>
  <c r="G58" i="30"/>
  <c r="F58" i="30"/>
  <c r="E58" i="30"/>
  <c r="J57" i="30"/>
  <c r="I57" i="30"/>
  <c r="H57" i="30"/>
  <c r="G57" i="30"/>
  <c r="F57" i="30"/>
  <c r="E57" i="30"/>
  <c r="J56" i="30"/>
  <c r="I56" i="30"/>
  <c r="H56" i="30"/>
  <c r="G56" i="30"/>
  <c r="F56" i="30"/>
  <c r="E56" i="30"/>
  <c r="J55" i="30"/>
  <c r="I55" i="30"/>
  <c r="H55" i="30"/>
  <c r="G55" i="30"/>
  <c r="F55" i="30"/>
  <c r="E55" i="30"/>
  <c r="J54" i="30"/>
  <c r="I54" i="30"/>
  <c r="H54" i="30"/>
  <c r="G54" i="30"/>
  <c r="F54" i="30"/>
  <c r="E54" i="30"/>
  <c r="J53" i="30"/>
  <c r="I53" i="30"/>
  <c r="H53" i="30"/>
  <c r="G53" i="30"/>
  <c r="F53" i="30"/>
  <c r="E53" i="30"/>
  <c r="J52" i="30"/>
  <c r="I52" i="30"/>
  <c r="H52" i="30"/>
  <c r="G52" i="30"/>
  <c r="F52" i="30"/>
  <c r="E52" i="30"/>
  <c r="J51" i="30"/>
  <c r="I51" i="30"/>
  <c r="H51" i="30"/>
  <c r="G51" i="30"/>
  <c r="F51" i="30"/>
  <c r="E51" i="30"/>
  <c r="J50" i="30"/>
  <c r="I50" i="30"/>
  <c r="H50" i="30"/>
  <c r="G50" i="30"/>
  <c r="F50" i="30"/>
  <c r="E50" i="30"/>
  <c r="J49" i="30"/>
  <c r="I49" i="30"/>
  <c r="H49" i="30"/>
  <c r="G49" i="30"/>
  <c r="F49" i="30"/>
  <c r="E49" i="30"/>
  <c r="J48" i="30"/>
  <c r="I48" i="30"/>
  <c r="H48" i="30"/>
  <c r="G48" i="30"/>
  <c r="F48" i="30"/>
  <c r="E48" i="30"/>
  <c r="J47" i="30"/>
  <c r="I47" i="30"/>
  <c r="H47" i="30"/>
  <c r="G47" i="30"/>
  <c r="F47" i="30"/>
  <c r="E47" i="30"/>
  <c r="J46" i="30"/>
  <c r="I46" i="30"/>
  <c r="H46" i="30"/>
  <c r="G46" i="30"/>
  <c r="F46" i="30"/>
  <c r="E46" i="30"/>
  <c r="J45" i="30"/>
  <c r="I45" i="30"/>
  <c r="H45" i="30"/>
  <c r="G45" i="30"/>
  <c r="F45" i="30"/>
  <c r="E45" i="30"/>
  <c r="J44" i="30"/>
  <c r="I44" i="30"/>
  <c r="H44" i="30"/>
  <c r="G44" i="30"/>
  <c r="F44" i="30"/>
  <c r="E44" i="30"/>
  <c r="J43" i="30"/>
  <c r="I43" i="30"/>
  <c r="H43" i="30"/>
  <c r="G43" i="30"/>
  <c r="F43" i="30"/>
  <c r="E43" i="30"/>
  <c r="J42" i="30"/>
  <c r="I42" i="30"/>
  <c r="H42" i="30"/>
  <c r="G42" i="30"/>
  <c r="F42" i="30"/>
  <c r="E42" i="30"/>
  <c r="J41" i="30"/>
  <c r="I41" i="30"/>
  <c r="H41" i="30"/>
  <c r="G41" i="30"/>
  <c r="F41" i="30"/>
  <c r="E41" i="30"/>
  <c r="J40" i="30"/>
  <c r="I40" i="30"/>
  <c r="H40" i="30"/>
  <c r="G40" i="30"/>
  <c r="F40" i="30"/>
  <c r="E40" i="30"/>
  <c r="J39" i="30"/>
  <c r="I39" i="30"/>
  <c r="H39" i="30"/>
  <c r="G39" i="30"/>
  <c r="F39" i="30"/>
  <c r="E39" i="30"/>
  <c r="J38" i="30"/>
  <c r="I38" i="30"/>
  <c r="H38" i="30"/>
  <c r="G38" i="30"/>
  <c r="F38" i="30"/>
  <c r="E38" i="30"/>
  <c r="J37" i="30"/>
  <c r="I37" i="30"/>
  <c r="H37" i="30"/>
  <c r="G37" i="30"/>
  <c r="F37" i="30"/>
  <c r="E37" i="30"/>
  <c r="J36" i="30"/>
  <c r="I36" i="30"/>
  <c r="H36" i="30"/>
  <c r="G36" i="30"/>
  <c r="F36" i="30"/>
  <c r="E36" i="30"/>
  <c r="J35" i="30"/>
  <c r="I35" i="30"/>
  <c r="H35" i="30"/>
  <c r="G35" i="30"/>
  <c r="F35" i="30"/>
  <c r="E35" i="30"/>
  <c r="J34" i="30"/>
  <c r="I34" i="30"/>
  <c r="H34" i="30"/>
  <c r="G34" i="30"/>
  <c r="F34" i="30"/>
  <c r="E34" i="30"/>
  <c r="J33" i="30"/>
  <c r="I33" i="30"/>
  <c r="H33" i="30"/>
  <c r="G33" i="30"/>
  <c r="F33" i="30"/>
  <c r="E33" i="30"/>
  <c r="J32" i="30"/>
  <c r="I32" i="30"/>
  <c r="H32" i="30"/>
  <c r="G32" i="30"/>
  <c r="F32" i="30"/>
  <c r="E32" i="30"/>
  <c r="J31" i="30"/>
  <c r="I31" i="30"/>
  <c r="H31" i="30"/>
  <c r="G31" i="30"/>
  <c r="F31" i="30"/>
  <c r="E31" i="30"/>
  <c r="J30" i="30"/>
  <c r="I30" i="30"/>
  <c r="H30" i="30"/>
  <c r="G30" i="30"/>
  <c r="F30" i="30"/>
  <c r="E30" i="30"/>
  <c r="J29" i="30"/>
  <c r="I29" i="30"/>
  <c r="H29" i="30"/>
  <c r="G29" i="30"/>
  <c r="F29" i="30"/>
  <c r="E29" i="30"/>
  <c r="J28" i="30"/>
  <c r="I28" i="30"/>
  <c r="H28" i="30"/>
  <c r="G28" i="30"/>
  <c r="F28" i="30"/>
  <c r="E28" i="30"/>
  <c r="J27" i="30"/>
  <c r="I27" i="30"/>
  <c r="H27" i="30"/>
  <c r="G27" i="30"/>
  <c r="F27" i="30"/>
  <c r="E27" i="30"/>
  <c r="J26" i="30"/>
  <c r="I26" i="30"/>
  <c r="H26" i="30"/>
  <c r="G26" i="30"/>
  <c r="F26" i="30"/>
  <c r="E26" i="30"/>
  <c r="J25" i="30"/>
  <c r="I25" i="30"/>
  <c r="H25" i="30"/>
  <c r="G25" i="30"/>
  <c r="F25" i="30"/>
  <c r="E25" i="30"/>
  <c r="J24" i="30"/>
  <c r="I24" i="30"/>
  <c r="H24" i="30"/>
  <c r="G24" i="30"/>
  <c r="F24" i="30"/>
  <c r="E24" i="30"/>
  <c r="J23" i="30"/>
  <c r="I23" i="30"/>
  <c r="H23" i="30"/>
  <c r="G23" i="30"/>
  <c r="F23" i="30"/>
  <c r="E23" i="30"/>
  <c r="J22" i="30"/>
  <c r="I22" i="30"/>
  <c r="H22" i="30"/>
  <c r="G22" i="30"/>
  <c r="F22" i="30"/>
  <c r="E22" i="30"/>
  <c r="J21" i="30"/>
  <c r="I21" i="30"/>
  <c r="H21" i="30"/>
  <c r="G21" i="30"/>
  <c r="F21" i="30"/>
  <c r="E21" i="30"/>
  <c r="J20" i="30"/>
  <c r="I20" i="30"/>
  <c r="H20" i="30"/>
  <c r="G20" i="30"/>
  <c r="F20" i="30"/>
  <c r="E20" i="30"/>
  <c r="J19" i="30"/>
  <c r="I19" i="30"/>
  <c r="H19" i="30"/>
  <c r="G19" i="30"/>
  <c r="F19" i="30"/>
  <c r="E19" i="30"/>
  <c r="J18" i="30"/>
  <c r="I18" i="30"/>
  <c r="H18" i="30"/>
  <c r="G18" i="30"/>
  <c r="F18" i="30"/>
  <c r="E18" i="30"/>
  <c r="J17" i="30"/>
  <c r="I17" i="30"/>
  <c r="H17" i="30"/>
  <c r="G17" i="30"/>
  <c r="F17" i="30"/>
  <c r="E17" i="30"/>
  <c r="J16" i="30"/>
  <c r="I16" i="30"/>
  <c r="H16" i="30"/>
  <c r="G16" i="30"/>
  <c r="F16" i="30"/>
  <c r="E16" i="30"/>
  <c r="J15" i="30"/>
  <c r="I15" i="30"/>
  <c r="H15" i="30"/>
  <c r="G15" i="30"/>
  <c r="F15" i="30"/>
  <c r="E15" i="30"/>
  <c r="J14" i="30"/>
  <c r="I14" i="30"/>
  <c r="H14" i="30"/>
  <c r="G14" i="30"/>
  <c r="F14" i="30"/>
  <c r="E14" i="30"/>
  <c r="J13" i="30"/>
  <c r="I13" i="30"/>
  <c r="H13" i="30"/>
  <c r="G13" i="30"/>
  <c r="F13" i="30"/>
  <c r="E13" i="30"/>
  <c r="J12" i="30"/>
  <c r="I12" i="30"/>
  <c r="H12" i="30"/>
  <c r="G12" i="30"/>
  <c r="F12" i="30"/>
  <c r="E12" i="30"/>
  <c r="J11" i="30"/>
  <c r="I11" i="30"/>
  <c r="H11" i="30"/>
  <c r="F11" i="30"/>
  <c r="E11" i="30"/>
  <c r="J10" i="30"/>
  <c r="I10" i="30"/>
  <c r="H10" i="30"/>
  <c r="F10" i="30"/>
  <c r="E10" i="30"/>
  <c r="J6" i="30"/>
  <c r="I6" i="30"/>
  <c r="H6" i="30"/>
  <c r="F6" i="30"/>
  <c r="J7" i="30"/>
  <c r="I7" i="30"/>
  <c r="H7" i="30"/>
  <c r="F7" i="30"/>
  <c r="J9" i="30"/>
  <c r="I9" i="30"/>
  <c r="H9" i="30"/>
  <c r="G9" i="30"/>
  <c r="F9" i="30"/>
  <c r="J8" i="30"/>
  <c r="I8" i="30"/>
  <c r="H8" i="30"/>
  <c r="G8" i="30"/>
  <c r="F8" i="30"/>
  <c r="J84" i="33"/>
  <c r="I84" i="33"/>
  <c r="H84" i="33"/>
  <c r="G84" i="33"/>
  <c r="F84" i="33"/>
  <c r="E84" i="33"/>
  <c r="J83" i="33"/>
  <c r="I83" i="33"/>
  <c r="H83" i="33"/>
  <c r="G83" i="33"/>
  <c r="F83" i="33"/>
  <c r="E83" i="33"/>
  <c r="J82" i="33"/>
  <c r="I82" i="33"/>
  <c r="H82" i="33"/>
  <c r="G82" i="33"/>
  <c r="F82" i="33"/>
  <c r="E82" i="33"/>
  <c r="J81" i="33"/>
  <c r="I81" i="33"/>
  <c r="H81" i="33"/>
  <c r="G81" i="33"/>
  <c r="F81" i="33"/>
  <c r="E81" i="33"/>
  <c r="J80" i="33"/>
  <c r="I80" i="33"/>
  <c r="H80" i="33"/>
  <c r="G80" i="33"/>
  <c r="F80" i="33"/>
  <c r="E80" i="33"/>
  <c r="J79" i="33"/>
  <c r="I79" i="33"/>
  <c r="H79" i="33"/>
  <c r="G79" i="33"/>
  <c r="F79" i="33"/>
  <c r="E79" i="33"/>
  <c r="J78" i="33"/>
  <c r="I78" i="33"/>
  <c r="H78" i="33"/>
  <c r="G78" i="33"/>
  <c r="F78" i="33"/>
  <c r="E78" i="33"/>
  <c r="J77" i="33"/>
  <c r="I77" i="33"/>
  <c r="H77" i="33"/>
  <c r="G77" i="33"/>
  <c r="F77" i="33"/>
  <c r="E77" i="33"/>
  <c r="J76" i="33"/>
  <c r="I76" i="33"/>
  <c r="H76" i="33"/>
  <c r="G76" i="33"/>
  <c r="F76" i="33"/>
  <c r="E76" i="33"/>
  <c r="J75" i="33"/>
  <c r="I75" i="33"/>
  <c r="H75" i="33"/>
  <c r="G75" i="33"/>
  <c r="F75" i="33"/>
  <c r="E75" i="33"/>
  <c r="J74" i="33"/>
  <c r="I74" i="33"/>
  <c r="H74" i="33"/>
  <c r="G74" i="33"/>
  <c r="F74" i="33"/>
  <c r="E74" i="33"/>
  <c r="J73" i="33"/>
  <c r="I73" i="33"/>
  <c r="H73" i="33"/>
  <c r="G73" i="33"/>
  <c r="F73" i="33"/>
  <c r="E73" i="33"/>
  <c r="J72" i="33"/>
  <c r="I72" i="33"/>
  <c r="H72" i="33"/>
  <c r="G72" i="33"/>
  <c r="F72" i="33"/>
  <c r="E72" i="33"/>
  <c r="J71" i="33"/>
  <c r="I71" i="33"/>
  <c r="H71" i="33"/>
  <c r="G71" i="33"/>
  <c r="F71" i="33"/>
  <c r="E71" i="33"/>
  <c r="J70" i="33"/>
  <c r="I70" i="33"/>
  <c r="H70" i="33"/>
  <c r="G70" i="33"/>
  <c r="F70" i="33"/>
  <c r="E70" i="33"/>
  <c r="J69" i="33"/>
  <c r="I69" i="33"/>
  <c r="H69" i="33"/>
  <c r="G69" i="33"/>
  <c r="F69" i="33"/>
  <c r="E69" i="33"/>
  <c r="J68" i="33"/>
  <c r="I68" i="33"/>
  <c r="H68" i="33"/>
  <c r="G68" i="33"/>
  <c r="F68" i="33"/>
  <c r="E68" i="33"/>
  <c r="J67" i="33"/>
  <c r="I67" i="33"/>
  <c r="H67" i="33"/>
  <c r="G67" i="33"/>
  <c r="F67" i="33"/>
  <c r="E67" i="33"/>
  <c r="J66" i="33"/>
  <c r="I66" i="33"/>
  <c r="H66" i="33"/>
  <c r="G66" i="33"/>
  <c r="F66" i="33"/>
  <c r="E66" i="33"/>
  <c r="J65" i="33"/>
  <c r="I65" i="33"/>
  <c r="H65" i="33"/>
  <c r="G65" i="33"/>
  <c r="F65" i="33"/>
  <c r="E65" i="33"/>
  <c r="J64" i="33"/>
  <c r="I64" i="33"/>
  <c r="H64" i="33"/>
  <c r="G64" i="33"/>
  <c r="F64" i="33"/>
  <c r="E64" i="33"/>
  <c r="J63" i="33"/>
  <c r="I63" i="33"/>
  <c r="H63" i="33"/>
  <c r="G63" i="33"/>
  <c r="F63" i="33"/>
  <c r="E63" i="33"/>
  <c r="J62" i="33"/>
  <c r="I62" i="33"/>
  <c r="H62" i="33"/>
  <c r="G62" i="33"/>
  <c r="F62" i="33"/>
  <c r="E62" i="33"/>
  <c r="J61" i="33"/>
  <c r="I61" i="33"/>
  <c r="H61" i="33"/>
  <c r="G61" i="33"/>
  <c r="F61" i="33"/>
  <c r="E61" i="33"/>
  <c r="J60" i="33"/>
  <c r="I60" i="33"/>
  <c r="H60" i="33"/>
  <c r="G60" i="33"/>
  <c r="F60" i="33"/>
  <c r="E60" i="33"/>
  <c r="J59" i="33"/>
  <c r="I59" i="33"/>
  <c r="H59" i="33"/>
  <c r="G59" i="33"/>
  <c r="F59" i="33"/>
  <c r="E59" i="33"/>
  <c r="J58" i="33"/>
  <c r="I58" i="33"/>
  <c r="H58" i="33"/>
  <c r="G58" i="33"/>
  <c r="F58" i="33"/>
  <c r="E58" i="33"/>
  <c r="J57" i="33"/>
  <c r="I57" i="33"/>
  <c r="H57" i="33"/>
  <c r="G57" i="33"/>
  <c r="F57" i="33"/>
  <c r="E57" i="33"/>
  <c r="J56" i="33"/>
  <c r="I56" i="33"/>
  <c r="H56" i="33"/>
  <c r="G56" i="33"/>
  <c r="F56" i="33"/>
  <c r="E56" i="33"/>
  <c r="J55" i="33"/>
  <c r="I55" i="33"/>
  <c r="H55" i="33"/>
  <c r="G55" i="33"/>
  <c r="F55" i="33"/>
  <c r="E55" i="33"/>
  <c r="J54" i="33"/>
  <c r="I54" i="33"/>
  <c r="H54" i="33"/>
  <c r="G54" i="33"/>
  <c r="F54" i="33"/>
  <c r="E54" i="33"/>
  <c r="J53" i="33"/>
  <c r="I53" i="33"/>
  <c r="H53" i="33"/>
  <c r="G53" i="33"/>
  <c r="F53" i="33"/>
  <c r="E53" i="33"/>
  <c r="J52" i="33"/>
  <c r="I52" i="33"/>
  <c r="H52" i="33"/>
  <c r="G52" i="33"/>
  <c r="F52" i="33"/>
  <c r="E52" i="33"/>
  <c r="J51" i="33"/>
  <c r="I51" i="33"/>
  <c r="H51" i="33"/>
  <c r="G51" i="33"/>
  <c r="F51" i="33"/>
  <c r="E51" i="33"/>
  <c r="J50" i="33"/>
  <c r="I50" i="33"/>
  <c r="H50" i="33"/>
  <c r="G50" i="33"/>
  <c r="F50" i="33"/>
  <c r="E50" i="33"/>
  <c r="J49" i="33"/>
  <c r="I49" i="33"/>
  <c r="H49" i="33"/>
  <c r="G49" i="33"/>
  <c r="F49" i="33"/>
  <c r="E49" i="33"/>
  <c r="J48" i="33"/>
  <c r="I48" i="33"/>
  <c r="H48" i="33"/>
  <c r="G48" i="33"/>
  <c r="F48" i="33"/>
  <c r="E48" i="33"/>
  <c r="J47" i="33"/>
  <c r="I47" i="33"/>
  <c r="H47" i="33"/>
  <c r="G47" i="33"/>
  <c r="F47" i="33"/>
  <c r="E47" i="33"/>
  <c r="J46" i="33"/>
  <c r="I46" i="33"/>
  <c r="H46" i="33"/>
  <c r="G46" i="33"/>
  <c r="F46" i="33"/>
  <c r="E46" i="33"/>
  <c r="J45" i="33"/>
  <c r="I45" i="33"/>
  <c r="H45" i="33"/>
  <c r="G45" i="33"/>
  <c r="F45" i="33"/>
  <c r="E45" i="33"/>
  <c r="J44" i="33"/>
  <c r="I44" i="33"/>
  <c r="H44" i="33"/>
  <c r="G44" i="33"/>
  <c r="F44" i="33"/>
  <c r="E44" i="33"/>
  <c r="J43" i="33"/>
  <c r="I43" i="33"/>
  <c r="H43" i="33"/>
  <c r="G43" i="33"/>
  <c r="F43" i="33"/>
  <c r="E43" i="33"/>
  <c r="J42" i="33"/>
  <c r="I42" i="33"/>
  <c r="H42" i="33"/>
  <c r="G42" i="33"/>
  <c r="F42" i="33"/>
  <c r="E42" i="33"/>
  <c r="J41" i="33"/>
  <c r="I41" i="33"/>
  <c r="H41" i="33"/>
  <c r="G41" i="33"/>
  <c r="F41" i="33"/>
  <c r="E41" i="33"/>
  <c r="J40" i="33"/>
  <c r="I40" i="33"/>
  <c r="H40" i="33"/>
  <c r="G40" i="33"/>
  <c r="F40" i="33"/>
  <c r="E40" i="33"/>
  <c r="J39" i="33"/>
  <c r="I39" i="33"/>
  <c r="H39" i="33"/>
  <c r="G39" i="33"/>
  <c r="F39" i="33"/>
  <c r="E39" i="33"/>
  <c r="J38" i="33"/>
  <c r="I38" i="33"/>
  <c r="H38" i="33"/>
  <c r="G38" i="33"/>
  <c r="F38" i="33"/>
  <c r="E38" i="33"/>
  <c r="J37" i="33"/>
  <c r="I37" i="33"/>
  <c r="H37" i="33"/>
  <c r="G37" i="33"/>
  <c r="F37" i="33"/>
  <c r="E37" i="33"/>
  <c r="J36" i="33"/>
  <c r="I36" i="33"/>
  <c r="H36" i="33"/>
  <c r="G36" i="33"/>
  <c r="F36" i="33"/>
  <c r="E36" i="33"/>
  <c r="J35" i="33"/>
  <c r="I35" i="33"/>
  <c r="H35" i="33"/>
  <c r="G35" i="33"/>
  <c r="F35" i="33"/>
  <c r="E35" i="33"/>
  <c r="J34" i="33"/>
  <c r="I34" i="33"/>
  <c r="H34" i="33"/>
  <c r="G34" i="33"/>
  <c r="F34" i="33"/>
  <c r="E34" i="33"/>
  <c r="J33" i="33"/>
  <c r="I33" i="33"/>
  <c r="H33" i="33"/>
  <c r="G33" i="33"/>
  <c r="F33" i="33"/>
  <c r="E33" i="33"/>
  <c r="J32" i="33"/>
  <c r="I32" i="33"/>
  <c r="H32" i="33"/>
  <c r="G32" i="33"/>
  <c r="F32" i="33"/>
  <c r="E32" i="33"/>
  <c r="J31" i="33"/>
  <c r="I31" i="33"/>
  <c r="H31" i="33"/>
  <c r="G31" i="33"/>
  <c r="F31" i="33"/>
  <c r="E31" i="33"/>
  <c r="J30" i="33"/>
  <c r="I30" i="33"/>
  <c r="H30" i="33"/>
  <c r="G30" i="33"/>
  <c r="F30" i="33"/>
  <c r="E30" i="33"/>
  <c r="J29" i="33"/>
  <c r="I29" i="33"/>
  <c r="H29" i="33"/>
  <c r="G29" i="33"/>
  <c r="F29" i="33"/>
  <c r="E29" i="33"/>
  <c r="J28" i="33"/>
  <c r="I28" i="33"/>
  <c r="H28" i="33"/>
  <c r="G28" i="33"/>
  <c r="F28" i="33"/>
  <c r="E28" i="33"/>
  <c r="J27" i="33"/>
  <c r="I27" i="33"/>
  <c r="H27" i="33"/>
  <c r="G27" i="33"/>
  <c r="F27" i="33"/>
  <c r="E27" i="33"/>
  <c r="J26" i="33"/>
  <c r="I26" i="33"/>
  <c r="H26" i="33"/>
  <c r="G26" i="33"/>
  <c r="F26" i="33"/>
  <c r="E26" i="33"/>
  <c r="J25" i="33"/>
  <c r="I25" i="33"/>
  <c r="H25" i="33"/>
  <c r="G25" i="33"/>
  <c r="F25" i="33"/>
  <c r="E25" i="33"/>
  <c r="J24" i="33"/>
  <c r="I24" i="33"/>
  <c r="H24" i="33"/>
  <c r="G24" i="33"/>
  <c r="F24" i="33"/>
  <c r="E24" i="33"/>
  <c r="J23" i="33"/>
  <c r="I23" i="33"/>
  <c r="H23" i="33"/>
  <c r="G23" i="33"/>
  <c r="F23" i="33"/>
  <c r="E23" i="33"/>
  <c r="J22" i="33"/>
  <c r="I22" i="33"/>
  <c r="H22" i="33"/>
  <c r="G22" i="33"/>
  <c r="F22" i="33"/>
  <c r="E22" i="33"/>
  <c r="J21" i="33"/>
  <c r="I21" i="33"/>
  <c r="H21" i="33"/>
  <c r="G21" i="33"/>
  <c r="F21" i="33"/>
  <c r="E21" i="33"/>
  <c r="J20" i="33"/>
  <c r="I20" i="33"/>
  <c r="H20" i="33"/>
  <c r="G20" i="33"/>
  <c r="F20" i="33"/>
  <c r="E20" i="33"/>
  <c r="J19" i="33"/>
  <c r="I19" i="33"/>
  <c r="H19" i="33"/>
  <c r="G19" i="33"/>
  <c r="F19" i="33"/>
  <c r="E19" i="33"/>
  <c r="J15" i="33"/>
  <c r="H15" i="33"/>
  <c r="G15" i="33"/>
  <c r="F15" i="33"/>
  <c r="E15" i="33"/>
  <c r="J18" i="33"/>
  <c r="H18" i="33"/>
  <c r="G18" i="33"/>
  <c r="F18" i="33"/>
  <c r="E18" i="33"/>
  <c r="J17" i="33"/>
  <c r="I17" i="33"/>
  <c r="H17" i="33"/>
  <c r="G17" i="33"/>
  <c r="F17" i="33"/>
  <c r="J16" i="33"/>
  <c r="I16" i="33"/>
  <c r="H16" i="33"/>
  <c r="G16" i="33"/>
  <c r="F16" i="33"/>
  <c r="F9" i="33"/>
  <c r="J12" i="33"/>
  <c r="I8" i="33"/>
  <c r="H8" i="33"/>
  <c r="F8" i="33"/>
  <c r="J13" i="33"/>
  <c r="J14" i="33"/>
  <c r="J10" i="33"/>
  <c r="J84" i="9"/>
  <c r="I84" i="9"/>
  <c r="H84" i="9"/>
  <c r="F84" i="9"/>
  <c r="E84" i="9"/>
  <c r="J83" i="9"/>
  <c r="I83" i="9"/>
  <c r="H83" i="9"/>
  <c r="F83" i="9"/>
  <c r="E83" i="9"/>
  <c r="J82" i="9"/>
  <c r="I82" i="9"/>
  <c r="H82" i="9"/>
  <c r="F82" i="9"/>
  <c r="E82" i="9"/>
  <c r="J81" i="9"/>
  <c r="I81" i="9"/>
  <c r="H81" i="9"/>
  <c r="F81" i="9"/>
  <c r="E81" i="9"/>
  <c r="J80" i="9"/>
  <c r="I80" i="9"/>
  <c r="H80" i="9"/>
  <c r="F80" i="9"/>
  <c r="E80" i="9"/>
  <c r="J79" i="9"/>
  <c r="I79" i="9"/>
  <c r="H79" i="9"/>
  <c r="F79" i="9"/>
  <c r="E79" i="9"/>
  <c r="J78" i="9"/>
  <c r="I78" i="9"/>
  <c r="H78" i="9"/>
  <c r="F78" i="9"/>
  <c r="E78" i="9"/>
  <c r="J77" i="9"/>
  <c r="I77" i="9"/>
  <c r="H77" i="9"/>
  <c r="F77" i="9"/>
  <c r="E77" i="9"/>
  <c r="J76" i="9"/>
  <c r="I76" i="9"/>
  <c r="H76" i="9"/>
  <c r="F76" i="9"/>
  <c r="E76" i="9"/>
  <c r="J75" i="9"/>
  <c r="I75" i="9"/>
  <c r="H75" i="9"/>
  <c r="F75" i="9"/>
  <c r="E75" i="9"/>
  <c r="J74" i="9"/>
  <c r="I74" i="9"/>
  <c r="H74" i="9"/>
  <c r="F74" i="9"/>
  <c r="E74" i="9"/>
  <c r="J73" i="9"/>
  <c r="I73" i="9"/>
  <c r="H73" i="9"/>
  <c r="F73" i="9"/>
  <c r="E73" i="9"/>
  <c r="J72" i="9"/>
  <c r="I72" i="9"/>
  <c r="H72" i="9"/>
  <c r="F72" i="9"/>
  <c r="E72" i="9"/>
  <c r="J71" i="9"/>
  <c r="I71" i="9"/>
  <c r="H71" i="9"/>
  <c r="F71" i="9"/>
  <c r="E71" i="9"/>
  <c r="J70" i="9"/>
  <c r="I70" i="9"/>
  <c r="H70" i="9"/>
  <c r="F70" i="9"/>
  <c r="E70" i="9"/>
  <c r="J69" i="9"/>
  <c r="I69" i="9"/>
  <c r="H69" i="9"/>
  <c r="F69" i="9"/>
  <c r="E69" i="9"/>
  <c r="J68" i="9"/>
  <c r="I68" i="9"/>
  <c r="H68" i="9"/>
  <c r="F68" i="9"/>
  <c r="E68" i="9"/>
  <c r="J67" i="9"/>
  <c r="I67" i="9"/>
  <c r="H67" i="9"/>
  <c r="F67" i="9"/>
  <c r="E67" i="9"/>
  <c r="J66" i="9"/>
  <c r="I66" i="9"/>
  <c r="H66" i="9"/>
  <c r="F66" i="9"/>
  <c r="E66" i="9"/>
  <c r="J65" i="9"/>
  <c r="I65" i="9"/>
  <c r="H65" i="9"/>
  <c r="F65" i="9"/>
  <c r="E65" i="9"/>
  <c r="J64" i="9"/>
  <c r="I64" i="9"/>
  <c r="H64" i="9"/>
  <c r="F64" i="9"/>
  <c r="E64" i="9"/>
  <c r="J63" i="9"/>
  <c r="I63" i="9"/>
  <c r="H63" i="9"/>
  <c r="F63" i="9"/>
  <c r="E63" i="9"/>
  <c r="J62" i="9"/>
  <c r="I62" i="9"/>
  <c r="H62" i="9"/>
  <c r="F62" i="9"/>
  <c r="E62" i="9"/>
  <c r="J61" i="9"/>
  <c r="I61" i="9"/>
  <c r="H61" i="9"/>
  <c r="F61" i="9"/>
  <c r="E61" i="9"/>
  <c r="J60" i="9"/>
  <c r="I60" i="9"/>
  <c r="H60" i="9"/>
  <c r="F60" i="9"/>
  <c r="E60" i="9"/>
  <c r="J59" i="9"/>
  <c r="I59" i="9"/>
  <c r="H59" i="9"/>
  <c r="F59" i="9"/>
  <c r="E59" i="9"/>
  <c r="J58" i="9"/>
  <c r="I58" i="9"/>
  <c r="H58" i="9"/>
  <c r="F58" i="9"/>
  <c r="E58" i="9"/>
  <c r="J57" i="9"/>
  <c r="I57" i="9"/>
  <c r="H57" i="9"/>
  <c r="F57" i="9"/>
  <c r="E57" i="9"/>
  <c r="J56" i="9"/>
  <c r="I56" i="9"/>
  <c r="H56" i="9"/>
  <c r="F56" i="9"/>
  <c r="E56" i="9"/>
  <c r="J55" i="9"/>
  <c r="I55" i="9"/>
  <c r="H55" i="9"/>
  <c r="F55" i="9"/>
  <c r="E55" i="9"/>
  <c r="J54" i="9"/>
  <c r="I54" i="9"/>
  <c r="H54" i="9"/>
  <c r="F54" i="9"/>
  <c r="E54" i="9"/>
  <c r="J53" i="9"/>
  <c r="I53" i="9"/>
  <c r="H53" i="9"/>
  <c r="F53" i="9"/>
  <c r="E53" i="9"/>
  <c r="J52" i="9"/>
  <c r="I52" i="9"/>
  <c r="H52" i="9"/>
  <c r="F52" i="9"/>
  <c r="E52" i="9"/>
  <c r="J51" i="9"/>
  <c r="I51" i="9"/>
  <c r="H51" i="9"/>
  <c r="F51" i="9"/>
  <c r="E51" i="9"/>
  <c r="J50" i="9"/>
  <c r="I50" i="9"/>
  <c r="H50" i="9"/>
  <c r="F50" i="9"/>
  <c r="E50" i="9"/>
  <c r="J49" i="9"/>
  <c r="I49" i="9"/>
  <c r="H49" i="9"/>
  <c r="F49" i="9"/>
  <c r="E49" i="9"/>
  <c r="J48" i="9"/>
  <c r="I48" i="9"/>
  <c r="H48" i="9"/>
  <c r="F48" i="9"/>
  <c r="E48" i="9"/>
  <c r="J47" i="9"/>
  <c r="I47" i="9"/>
  <c r="H47" i="9"/>
  <c r="F47" i="9"/>
  <c r="E47" i="9"/>
  <c r="J46" i="9"/>
  <c r="I46" i="9"/>
  <c r="H46" i="9"/>
  <c r="F46" i="9"/>
  <c r="E46" i="9"/>
  <c r="J45" i="9"/>
  <c r="I45" i="9"/>
  <c r="H45" i="9"/>
  <c r="F45" i="9"/>
  <c r="E45" i="9"/>
  <c r="J44" i="9"/>
  <c r="I44" i="9"/>
  <c r="H44" i="9"/>
  <c r="F44" i="9"/>
  <c r="E44" i="9"/>
  <c r="J43" i="9"/>
  <c r="I43" i="9"/>
  <c r="H43" i="9"/>
  <c r="F43" i="9"/>
  <c r="E43" i="9"/>
  <c r="J42" i="9"/>
  <c r="I42" i="9"/>
  <c r="H42" i="9"/>
  <c r="F42" i="9"/>
  <c r="E42" i="9"/>
  <c r="J41" i="9"/>
  <c r="I41" i="9"/>
  <c r="H41" i="9"/>
  <c r="F41" i="9"/>
  <c r="E41" i="9"/>
  <c r="J40" i="9"/>
  <c r="I40" i="9"/>
  <c r="H40" i="9"/>
  <c r="F40" i="9"/>
  <c r="E40" i="9"/>
  <c r="J39" i="9"/>
  <c r="I39" i="9"/>
  <c r="H39" i="9"/>
  <c r="F39" i="9"/>
  <c r="E39" i="9"/>
  <c r="J38" i="9"/>
  <c r="I38" i="9"/>
  <c r="H38" i="9"/>
  <c r="F38" i="9"/>
  <c r="E38" i="9"/>
  <c r="J37" i="9"/>
  <c r="I37" i="9"/>
  <c r="H37" i="9"/>
  <c r="F37" i="9"/>
  <c r="E37" i="9"/>
  <c r="J34" i="9"/>
  <c r="I34" i="9"/>
  <c r="H34" i="9"/>
  <c r="F34" i="9"/>
  <c r="E34" i="9"/>
  <c r="J32" i="9"/>
  <c r="I32" i="9"/>
  <c r="H32" i="9"/>
  <c r="F32" i="9"/>
  <c r="E32" i="9"/>
  <c r="J27" i="9"/>
  <c r="I27" i="9"/>
  <c r="H27" i="9"/>
  <c r="F27" i="9"/>
  <c r="E27" i="9"/>
  <c r="D27" i="9" s="1"/>
  <c r="I28" i="9"/>
  <c r="H28" i="9"/>
  <c r="F28" i="9"/>
  <c r="E28" i="9"/>
  <c r="I30" i="9"/>
  <c r="H30" i="9"/>
  <c r="F30" i="9"/>
  <c r="E30" i="9"/>
  <c r="J31" i="9"/>
  <c r="I31" i="9"/>
  <c r="H31" i="9"/>
  <c r="F31" i="9"/>
  <c r="E31" i="9"/>
  <c r="J26" i="9"/>
  <c r="I26" i="9"/>
  <c r="H26" i="9"/>
  <c r="F26" i="9"/>
  <c r="E26" i="9"/>
  <c r="D26" i="9" s="1"/>
  <c r="J35" i="9"/>
  <c r="I35" i="9"/>
  <c r="F35" i="9"/>
  <c r="E35" i="9"/>
  <c r="J22" i="9"/>
  <c r="H22" i="9"/>
  <c r="F22" i="9"/>
  <c r="E22" i="9"/>
  <c r="J24" i="9"/>
  <c r="F24" i="9"/>
  <c r="E24" i="9"/>
  <c r="J25" i="9"/>
  <c r="I25" i="9"/>
  <c r="H25" i="9"/>
  <c r="F25" i="9"/>
  <c r="E25" i="9"/>
  <c r="D25" i="9" s="1"/>
  <c r="J21" i="9"/>
  <c r="H21" i="9"/>
  <c r="F21" i="9"/>
  <c r="E21" i="9"/>
  <c r="I15" i="9"/>
  <c r="E15" i="9"/>
  <c r="I14" i="9"/>
  <c r="H14" i="9"/>
  <c r="E14" i="9"/>
  <c r="J19" i="9"/>
  <c r="J11" i="9"/>
  <c r="H11" i="9"/>
  <c r="F11" i="9"/>
  <c r="J29" i="9"/>
  <c r="I29" i="9"/>
  <c r="H29" i="9"/>
  <c r="F29" i="9"/>
  <c r="J23" i="9"/>
  <c r="I23" i="9"/>
  <c r="H23" i="9"/>
  <c r="F23" i="9"/>
  <c r="I33" i="9"/>
  <c r="F33" i="9"/>
  <c r="F16" i="9"/>
  <c r="J36" i="9"/>
  <c r="I36" i="9"/>
  <c r="H36" i="9"/>
  <c r="F36" i="9"/>
  <c r="J84" i="5"/>
  <c r="I84" i="5"/>
  <c r="H84" i="5"/>
  <c r="F84" i="5"/>
  <c r="E84" i="5"/>
  <c r="J83" i="5"/>
  <c r="I83" i="5"/>
  <c r="H83" i="5"/>
  <c r="F83" i="5"/>
  <c r="E83" i="5"/>
  <c r="J82" i="5"/>
  <c r="I82" i="5"/>
  <c r="H82" i="5"/>
  <c r="F82" i="5"/>
  <c r="E82" i="5"/>
  <c r="J81" i="5"/>
  <c r="I81" i="5"/>
  <c r="H81" i="5"/>
  <c r="F81" i="5"/>
  <c r="E81" i="5"/>
  <c r="J80" i="5"/>
  <c r="I80" i="5"/>
  <c r="H80" i="5"/>
  <c r="F80" i="5"/>
  <c r="E80" i="5"/>
  <c r="J79" i="5"/>
  <c r="I79" i="5"/>
  <c r="H79" i="5"/>
  <c r="F79" i="5"/>
  <c r="E79" i="5"/>
  <c r="J78" i="5"/>
  <c r="I78" i="5"/>
  <c r="H78" i="5"/>
  <c r="F78" i="5"/>
  <c r="E78" i="5"/>
  <c r="J77" i="5"/>
  <c r="I77" i="5"/>
  <c r="H77" i="5"/>
  <c r="F77" i="5"/>
  <c r="E77" i="5"/>
  <c r="J76" i="5"/>
  <c r="I76" i="5"/>
  <c r="H76" i="5"/>
  <c r="F76" i="5"/>
  <c r="E76" i="5"/>
  <c r="J75" i="5"/>
  <c r="I75" i="5"/>
  <c r="H75" i="5"/>
  <c r="F75" i="5"/>
  <c r="E75" i="5"/>
  <c r="J74" i="5"/>
  <c r="I74" i="5"/>
  <c r="H74" i="5"/>
  <c r="F74" i="5"/>
  <c r="E74" i="5"/>
  <c r="J73" i="5"/>
  <c r="I73" i="5"/>
  <c r="H73" i="5"/>
  <c r="F73" i="5"/>
  <c r="E73" i="5"/>
  <c r="J72" i="5"/>
  <c r="I72" i="5"/>
  <c r="H72" i="5"/>
  <c r="F72" i="5"/>
  <c r="E72" i="5"/>
  <c r="J71" i="5"/>
  <c r="I71" i="5"/>
  <c r="H71" i="5"/>
  <c r="F71" i="5"/>
  <c r="E71" i="5"/>
  <c r="J70" i="5"/>
  <c r="I70" i="5"/>
  <c r="H70" i="5"/>
  <c r="F70" i="5"/>
  <c r="E70" i="5"/>
  <c r="J69" i="5"/>
  <c r="I69" i="5"/>
  <c r="H69" i="5"/>
  <c r="F69" i="5"/>
  <c r="E69" i="5"/>
  <c r="J68" i="5"/>
  <c r="I68" i="5"/>
  <c r="H68" i="5"/>
  <c r="F68" i="5"/>
  <c r="E68" i="5"/>
  <c r="J67" i="5"/>
  <c r="I67" i="5"/>
  <c r="H67" i="5"/>
  <c r="F67" i="5"/>
  <c r="E67" i="5"/>
  <c r="J66" i="5"/>
  <c r="I66" i="5"/>
  <c r="H66" i="5"/>
  <c r="F66" i="5"/>
  <c r="E66" i="5"/>
  <c r="J65" i="5"/>
  <c r="I65" i="5"/>
  <c r="H65" i="5"/>
  <c r="F65" i="5"/>
  <c r="E65" i="5"/>
  <c r="J64" i="5"/>
  <c r="I64" i="5"/>
  <c r="H64" i="5"/>
  <c r="F64" i="5"/>
  <c r="E64" i="5"/>
  <c r="J63" i="5"/>
  <c r="I63" i="5"/>
  <c r="H63" i="5"/>
  <c r="F63" i="5"/>
  <c r="E63" i="5"/>
  <c r="J62" i="5"/>
  <c r="I62" i="5"/>
  <c r="H62" i="5"/>
  <c r="F62" i="5"/>
  <c r="E62" i="5"/>
  <c r="J61" i="5"/>
  <c r="I61" i="5"/>
  <c r="H61" i="5"/>
  <c r="F61" i="5"/>
  <c r="E61" i="5"/>
  <c r="J60" i="5"/>
  <c r="I60" i="5"/>
  <c r="H60" i="5"/>
  <c r="F60" i="5"/>
  <c r="E60" i="5"/>
  <c r="J59" i="5"/>
  <c r="I59" i="5"/>
  <c r="H59" i="5"/>
  <c r="F59" i="5"/>
  <c r="E59" i="5"/>
  <c r="J58" i="5"/>
  <c r="I58" i="5"/>
  <c r="H58" i="5"/>
  <c r="F58" i="5"/>
  <c r="E58" i="5"/>
  <c r="J57" i="5"/>
  <c r="I57" i="5"/>
  <c r="H57" i="5"/>
  <c r="F57" i="5"/>
  <c r="E57" i="5"/>
  <c r="J56" i="5"/>
  <c r="I56" i="5"/>
  <c r="H56" i="5"/>
  <c r="F56" i="5"/>
  <c r="E56" i="5"/>
  <c r="J55" i="5"/>
  <c r="I55" i="5"/>
  <c r="H55" i="5"/>
  <c r="F55" i="5"/>
  <c r="E55" i="5"/>
  <c r="J54" i="5"/>
  <c r="I54" i="5"/>
  <c r="H54" i="5"/>
  <c r="F54" i="5"/>
  <c r="E54" i="5"/>
  <c r="J53" i="5"/>
  <c r="I53" i="5"/>
  <c r="H53" i="5"/>
  <c r="F53" i="5"/>
  <c r="E53" i="5"/>
  <c r="J52" i="5"/>
  <c r="I52" i="5"/>
  <c r="H52" i="5"/>
  <c r="F52" i="5"/>
  <c r="E52" i="5"/>
  <c r="J51" i="5"/>
  <c r="I51" i="5"/>
  <c r="H51" i="5"/>
  <c r="F51" i="5"/>
  <c r="E51" i="5"/>
  <c r="J50" i="5"/>
  <c r="I50" i="5"/>
  <c r="H50" i="5"/>
  <c r="F50" i="5"/>
  <c r="E50" i="5"/>
  <c r="J49" i="5"/>
  <c r="I49" i="5"/>
  <c r="H49" i="5"/>
  <c r="F49" i="5"/>
  <c r="E49" i="5"/>
  <c r="J48" i="5"/>
  <c r="I48" i="5"/>
  <c r="H48" i="5"/>
  <c r="F48" i="5"/>
  <c r="E48" i="5"/>
  <c r="J47" i="5"/>
  <c r="I47" i="5"/>
  <c r="H47" i="5"/>
  <c r="F47" i="5"/>
  <c r="E47" i="5"/>
  <c r="J45" i="5"/>
  <c r="I45" i="5"/>
  <c r="H45" i="5"/>
  <c r="F45" i="5"/>
  <c r="E45" i="5"/>
  <c r="J32" i="5"/>
  <c r="I32" i="5"/>
  <c r="H32" i="5"/>
  <c r="F32" i="5"/>
  <c r="E32" i="5"/>
  <c r="J36" i="5"/>
  <c r="I36" i="5"/>
  <c r="H36" i="5"/>
  <c r="F36" i="5"/>
  <c r="E36" i="5"/>
  <c r="J41" i="5"/>
  <c r="I41" i="5"/>
  <c r="H41" i="5"/>
  <c r="F41" i="5"/>
  <c r="E41" i="5"/>
  <c r="J42" i="5"/>
  <c r="I42" i="5"/>
  <c r="H42" i="5"/>
  <c r="F42" i="5"/>
  <c r="E42" i="5"/>
  <c r="J44" i="5"/>
  <c r="I44" i="5"/>
  <c r="H44" i="5"/>
  <c r="F44" i="5"/>
  <c r="E44" i="5"/>
  <c r="J46" i="5"/>
  <c r="I46" i="5"/>
  <c r="H46" i="5"/>
  <c r="F46" i="5"/>
  <c r="E46" i="5"/>
  <c r="J39" i="5"/>
  <c r="I39" i="5"/>
  <c r="H39" i="5"/>
  <c r="F39" i="5"/>
  <c r="E39" i="5"/>
  <c r="J33" i="5"/>
  <c r="I33" i="5"/>
  <c r="H33" i="5"/>
  <c r="F33" i="5"/>
  <c r="E33" i="5"/>
  <c r="J43" i="5"/>
  <c r="I43" i="5"/>
  <c r="H43" i="5"/>
  <c r="F43" i="5"/>
  <c r="E43" i="5"/>
  <c r="J30" i="5"/>
  <c r="I30" i="5"/>
  <c r="H30" i="5"/>
  <c r="F30" i="5"/>
  <c r="E30" i="5"/>
  <c r="D30" i="5" s="1"/>
  <c r="J22" i="5"/>
  <c r="J38" i="5"/>
  <c r="I38" i="5"/>
  <c r="H38" i="5"/>
  <c r="E38" i="5"/>
  <c r="J20" i="5"/>
  <c r="I20" i="5"/>
  <c r="E20" i="5"/>
  <c r="I16" i="5"/>
  <c r="J35" i="5"/>
  <c r="I35" i="5"/>
  <c r="H35" i="5"/>
  <c r="E35" i="5"/>
  <c r="J29" i="5"/>
  <c r="I29" i="5"/>
  <c r="H29" i="5"/>
  <c r="E29" i="5"/>
  <c r="J28" i="5"/>
  <c r="I28" i="5"/>
  <c r="H28" i="5"/>
  <c r="E28" i="5"/>
  <c r="E15" i="5"/>
  <c r="J34" i="5"/>
  <c r="I34" i="5"/>
  <c r="H34" i="5"/>
  <c r="E34" i="5"/>
  <c r="H14" i="5"/>
  <c r="I40" i="5"/>
  <c r="J23" i="5"/>
  <c r="J17" i="5"/>
  <c r="H17" i="5"/>
  <c r="H27" i="5"/>
  <c r="I37" i="5"/>
  <c r="J31" i="5"/>
  <c r="J84" i="42"/>
  <c r="I84" i="42"/>
  <c r="H84" i="42"/>
  <c r="G84" i="42"/>
  <c r="D84" i="42" s="1"/>
  <c r="F84" i="42"/>
  <c r="E84" i="42"/>
  <c r="J83" i="42"/>
  <c r="I83" i="42"/>
  <c r="H83" i="42"/>
  <c r="G83" i="42"/>
  <c r="D83" i="42" s="1"/>
  <c r="F83" i="42"/>
  <c r="E83" i="42"/>
  <c r="J82" i="42"/>
  <c r="I82" i="42"/>
  <c r="H82" i="42"/>
  <c r="G82" i="42"/>
  <c r="D82" i="42" s="1"/>
  <c r="F82" i="42"/>
  <c r="E82" i="42"/>
  <c r="J81" i="42"/>
  <c r="I81" i="42"/>
  <c r="H81" i="42"/>
  <c r="G81" i="42"/>
  <c r="D81" i="42" s="1"/>
  <c r="F81" i="42"/>
  <c r="E81" i="42"/>
  <c r="J80" i="42"/>
  <c r="I80" i="42"/>
  <c r="H80" i="42"/>
  <c r="G80" i="42"/>
  <c r="D80" i="42" s="1"/>
  <c r="F80" i="42"/>
  <c r="E80" i="42"/>
  <c r="J79" i="42"/>
  <c r="I79" i="42"/>
  <c r="H79" i="42"/>
  <c r="G79" i="42"/>
  <c r="D79" i="42" s="1"/>
  <c r="F79" i="42"/>
  <c r="E79" i="42"/>
  <c r="J78" i="42"/>
  <c r="I78" i="42"/>
  <c r="H78" i="42"/>
  <c r="G78" i="42"/>
  <c r="D78" i="42" s="1"/>
  <c r="F78" i="42"/>
  <c r="E78" i="42"/>
  <c r="J77" i="42"/>
  <c r="I77" i="42"/>
  <c r="H77" i="42"/>
  <c r="G77" i="42"/>
  <c r="D77" i="42" s="1"/>
  <c r="F77" i="42"/>
  <c r="E77" i="42"/>
  <c r="J76" i="42"/>
  <c r="I76" i="42"/>
  <c r="H76" i="42"/>
  <c r="G76" i="42"/>
  <c r="D76" i="42" s="1"/>
  <c r="F76" i="42"/>
  <c r="E76" i="42"/>
  <c r="J75" i="42"/>
  <c r="I75" i="42"/>
  <c r="H75" i="42"/>
  <c r="G75" i="42"/>
  <c r="D75" i="42" s="1"/>
  <c r="F75" i="42"/>
  <c r="E75" i="42"/>
  <c r="J74" i="42"/>
  <c r="I74" i="42"/>
  <c r="H74" i="42"/>
  <c r="G74" i="42"/>
  <c r="D74" i="42" s="1"/>
  <c r="F74" i="42"/>
  <c r="E74" i="42"/>
  <c r="J73" i="42"/>
  <c r="I73" i="42"/>
  <c r="H73" i="42"/>
  <c r="G73" i="42"/>
  <c r="D73" i="42" s="1"/>
  <c r="F73" i="42"/>
  <c r="E73" i="42"/>
  <c r="J72" i="42"/>
  <c r="I72" i="42"/>
  <c r="H72" i="42"/>
  <c r="G72" i="42"/>
  <c r="D72" i="42" s="1"/>
  <c r="F72" i="42"/>
  <c r="E72" i="42"/>
  <c r="J71" i="42"/>
  <c r="I71" i="42"/>
  <c r="H71" i="42"/>
  <c r="G71" i="42"/>
  <c r="D71" i="42" s="1"/>
  <c r="F71" i="42"/>
  <c r="E71" i="42"/>
  <c r="J70" i="42"/>
  <c r="I70" i="42"/>
  <c r="H70" i="42"/>
  <c r="G70" i="42"/>
  <c r="D70" i="42" s="1"/>
  <c r="F70" i="42"/>
  <c r="E70" i="42"/>
  <c r="J69" i="42"/>
  <c r="I69" i="42"/>
  <c r="H69" i="42"/>
  <c r="G69" i="42"/>
  <c r="D69" i="42" s="1"/>
  <c r="F69" i="42"/>
  <c r="E69" i="42"/>
  <c r="J68" i="42"/>
  <c r="I68" i="42"/>
  <c r="H68" i="42"/>
  <c r="G68" i="42"/>
  <c r="D68" i="42" s="1"/>
  <c r="F68" i="42"/>
  <c r="E68" i="42"/>
  <c r="J67" i="42"/>
  <c r="I67" i="42"/>
  <c r="H67" i="42"/>
  <c r="G67" i="42"/>
  <c r="D67" i="42" s="1"/>
  <c r="F67" i="42"/>
  <c r="E67" i="42"/>
  <c r="J66" i="42"/>
  <c r="I66" i="42"/>
  <c r="H66" i="42"/>
  <c r="G66" i="42"/>
  <c r="D66" i="42" s="1"/>
  <c r="F66" i="42"/>
  <c r="E66" i="42"/>
  <c r="J65" i="42"/>
  <c r="I65" i="42"/>
  <c r="H65" i="42"/>
  <c r="G65" i="42"/>
  <c r="D65" i="42" s="1"/>
  <c r="F65" i="42"/>
  <c r="E65" i="42"/>
  <c r="J64" i="42"/>
  <c r="I64" i="42"/>
  <c r="H64" i="42"/>
  <c r="G64" i="42"/>
  <c r="D64" i="42" s="1"/>
  <c r="F64" i="42"/>
  <c r="E64" i="42"/>
  <c r="J63" i="42"/>
  <c r="I63" i="42"/>
  <c r="H63" i="42"/>
  <c r="G63" i="42"/>
  <c r="D63" i="42" s="1"/>
  <c r="F63" i="42"/>
  <c r="E63" i="42"/>
  <c r="J62" i="42"/>
  <c r="I62" i="42"/>
  <c r="H62" i="42"/>
  <c r="G62" i="42"/>
  <c r="D62" i="42" s="1"/>
  <c r="F62" i="42"/>
  <c r="E62" i="42"/>
  <c r="J61" i="42"/>
  <c r="I61" i="42"/>
  <c r="H61" i="42"/>
  <c r="G61" i="42"/>
  <c r="D61" i="42" s="1"/>
  <c r="F61" i="42"/>
  <c r="E61" i="42"/>
  <c r="J60" i="42"/>
  <c r="I60" i="42"/>
  <c r="H60" i="42"/>
  <c r="G60" i="42"/>
  <c r="D60" i="42" s="1"/>
  <c r="F60" i="42"/>
  <c r="E60" i="42"/>
  <c r="J59" i="42"/>
  <c r="I59" i="42"/>
  <c r="H59" i="42"/>
  <c r="G59" i="42"/>
  <c r="D59" i="42" s="1"/>
  <c r="F59" i="42"/>
  <c r="E59" i="42"/>
  <c r="J58" i="42"/>
  <c r="I58" i="42"/>
  <c r="H58" i="42"/>
  <c r="G58" i="42"/>
  <c r="D58" i="42" s="1"/>
  <c r="F58" i="42"/>
  <c r="E58" i="42"/>
  <c r="J57" i="42"/>
  <c r="I57" i="42"/>
  <c r="H57" i="42"/>
  <c r="G57" i="42"/>
  <c r="D57" i="42" s="1"/>
  <c r="F57" i="42"/>
  <c r="E57" i="42"/>
  <c r="J56" i="42"/>
  <c r="I56" i="42"/>
  <c r="H56" i="42"/>
  <c r="G56" i="42"/>
  <c r="D56" i="42" s="1"/>
  <c r="F56" i="42"/>
  <c r="E56" i="42"/>
  <c r="J55" i="42"/>
  <c r="I55" i="42"/>
  <c r="H55" i="42"/>
  <c r="G55" i="42"/>
  <c r="D55" i="42" s="1"/>
  <c r="F55" i="42"/>
  <c r="E55" i="42"/>
  <c r="J54" i="42"/>
  <c r="J53" i="42"/>
  <c r="I53" i="42"/>
  <c r="H53" i="42"/>
  <c r="G53" i="42"/>
  <c r="D53" i="42" s="1"/>
  <c r="F53" i="42"/>
  <c r="E53" i="42"/>
  <c r="J52" i="42"/>
  <c r="I52" i="42"/>
  <c r="H52" i="42"/>
  <c r="G52" i="42"/>
  <c r="D52" i="42" s="1"/>
  <c r="F52" i="42"/>
  <c r="E52" i="42"/>
  <c r="J51" i="42"/>
  <c r="I51" i="42"/>
  <c r="H51" i="42"/>
  <c r="G51" i="42"/>
  <c r="D51" i="42" s="1"/>
  <c r="F51" i="42"/>
  <c r="E51" i="42"/>
  <c r="J50" i="42"/>
  <c r="I50" i="42"/>
  <c r="H50" i="42"/>
  <c r="G50" i="42"/>
  <c r="D50" i="42" s="1"/>
  <c r="F50" i="42"/>
  <c r="E50" i="42"/>
  <c r="J49" i="42"/>
  <c r="I49" i="42"/>
  <c r="H49" i="42"/>
  <c r="G49" i="42"/>
  <c r="D49" i="42" s="1"/>
  <c r="F49" i="42"/>
  <c r="E49" i="42"/>
  <c r="J48" i="42"/>
  <c r="I48" i="42"/>
  <c r="H48" i="42"/>
  <c r="G48" i="42"/>
  <c r="D48" i="42" s="1"/>
  <c r="F48" i="42"/>
  <c r="E48" i="42"/>
  <c r="J47" i="42"/>
  <c r="I47" i="42"/>
  <c r="H47" i="42"/>
  <c r="G47" i="42"/>
  <c r="D47" i="42" s="1"/>
  <c r="F47" i="42"/>
  <c r="E47" i="42"/>
  <c r="J42" i="42"/>
  <c r="I42" i="42"/>
  <c r="H42" i="42"/>
  <c r="G42" i="42"/>
  <c r="D42" i="42" s="1"/>
  <c r="F42" i="42"/>
  <c r="E42" i="42"/>
  <c r="J40" i="42"/>
  <c r="I40" i="42"/>
  <c r="H40" i="42"/>
  <c r="G40" i="42"/>
  <c r="D40" i="42" s="1"/>
  <c r="F40" i="42"/>
  <c r="E40" i="42"/>
  <c r="J39" i="42"/>
  <c r="I39" i="42"/>
  <c r="H39" i="42"/>
  <c r="G39" i="42"/>
  <c r="D39" i="42" s="1"/>
  <c r="F39" i="42"/>
  <c r="E39" i="42"/>
  <c r="J45" i="42"/>
  <c r="I45" i="42"/>
  <c r="H45" i="42"/>
  <c r="G45" i="42"/>
  <c r="D45" i="42" s="1"/>
  <c r="F45" i="42"/>
  <c r="E45" i="42"/>
  <c r="J35" i="42"/>
  <c r="I35" i="42"/>
  <c r="H35" i="42"/>
  <c r="G35" i="42"/>
  <c r="D35" i="42" s="1"/>
  <c r="F35" i="42"/>
  <c r="E35" i="42"/>
  <c r="J44" i="42"/>
  <c r="I44" i="42"/>
  <c r="H44" i="42"/>
  <c r="G44" i="42"/>
  <c r="D44" i="42" s="1"/>
  <c r="F44" i="42"/>
  <c r="E44" i="42"/>
  <c r="J43" i="42"/>
  <c r="J31" i="42"/>
  <c r="I31" i="42"/>
  <c r="H31" i="42"/>
  <c r="G31" i="42"/>
  <c r="D31" i="42" s="1"/>
  <c r="F31" i="42"/>
  <c r="E31" i="42"/>
  <c r="J34" i="42"/>
  <c r="I34" i="42"/>
  <c r="H34" i="42"/>
  <c r="G34" i="42"/>
  <c r="D34" i="42" s="1"/>
  <c r="F34" i="42"/>
  <c r="E34" i="42"/>
  <c r="J20" i="42"/>
  <c r="I20" i="42"/>
  <c r="H20" i="42"/>
  <c r="F20" i="42"/>
  <c r="E20" i="42"/>
  <c r="F14" i="42"/>
  <c r="E14" i="42"/>
  <c r="J33" i="42"/>
  <c r="I33" i="42"/>
  <c r="H33" i="42"/>
  <c r="G33" i="42"/>
  <c r="D33" i="42" s="1"/>
  <c r="F33" i="42"/>
  <c r="E33" i="42"/>
  <c r="J41" i="42"/>
  <c r="I41" i="42"/>
  <c r="H41" i="42"/>
  <c r="G41" i="42"/>
  <c r="D41" i="42" s="1"/>
  <c r="F41" i="42"/>
  <c r="E41" i="42"/>
  <c r="J23" i="42"/>
  <c r="F23" i="42"/>
  <c r="E23" i="42"/>
  <c r="J36" i="42"/>
  <c r="I36" i="42"/>
  <c r="G36" i="42"/>
  <c r="D36" i="42" s="1"/>
  <c r="F36" i="42"/>
  <c r="E36" i="42"/>
  <c r="G10" i="42"/>
  <c r="E10" i="42"/>
  <c r="I37" i="42"/>
  <c r="H37" i="42"/>
  <c r="G37" i="42"/>
  <c r="D37" i="42" s="1"/>
  <c r="F37" i="42"/>
  <c r="E37" i="42"/>
  <c r="G24" i="42"/>
  <c r="F24" i="42"/>
  <c r="E24" i="42"/>
  <c r="E11" i="42"/>
  <c r="E13" i="42"/>
  <c r="I38" i="42"/>
  <c r="G38" i="42"/>
  <c r="D38" i="42" s="1"/>
  <c r="E38" i="42"/>
  <c r="J32" i="42"/>
  <c r="J15" i="42"/>
  <c r="J30" i="42"/>
  <c r="J27" i="42"/>
  <c r="J84" i="3"/>
  <c r="I84" i="3"/>
  <c r="H84" i="3"/>
  <c r="G84" i="3"/>
  <c r="D84" i="3" s="1"/>
  <c r="F84" i="3"/>
  <c r="E84" i="3"/>
  <c r="J83" i="3"/>
  <c r="I83" i="3"/>
  <c r="H83" i="3"/>
  <c r="G83" i="3"/>
  <c r="D83" i="3" s="1"/>
  <c r="F83" i="3"/>
  <c r="E83" i="3"/>
  <c r="J82" i="3"/>
  <c r="I82" i="3"/>
  <c r="H82" i="3"/>
  <c r="G82" i="3"/>
  <c r="D82" i="3" s="1"/>
  <c r="F82" i="3"/>
  <c r="E82" i="3"/>
  <c r="J81" i="3"/>
  <c r="I81" i="3"/>
  <c r="H81" i="3"/>
  <c r="G81" i="3"/>
  <c r="D81" i="3" s="1"/>
  <c r="F81" i="3"/>
  <c r="E81" i="3"/>
  <c r="J80" i="3"/>
  <c r="I80" i="3"/>
  <c r="H80" i="3"/>
  <c r="G80" i="3"/>
  <c r="D80" i="3" s="1"/>
  <c r="F80" i="3"/>
  <c r="E80" i="3"/>
  <c r="J79" i="3"/>
  <c r="I79" i="3"/>
  <c r="H79" i="3"/>
  <c r="G79" i="3"/>
  <c r="D79" i="3" s="1"/>
  <c r="F79" i="3"/>
  <c r="E79" i="3"/>
  <c r="J78" i="3"/>
  <c r="I78" i="3"/>
  <c r="H78" i="3"/>
  <c r="G78" i="3"/>
  <c r="D78" i="3" s="1"/>
  <c r="F78" i="3"/>
  <c r="E78" i="3"/>
  <c r="J77" i="3"/>
  <c r="I77" i="3"/>
  <c r="H77" i="3"/>
  <c r="G77" i="3"/>
  <c r="D77" i="3" s="1"/>
  <c r="F77" i="3"/>
  <c r="E77" i="3"/>
  <c r="J76" i="3"/>
  <c r="I76" i="3"/>
  <c r="H76" i="3"/>
  <c r="G76" i="3"/>
  <c r="D76" i="3" s="1"/>
  <c r="F76" i="3"/>
  <c r="E76" i="3"/>
  <c r="J75" i="3"/>
  <c r="I75" i="3"/>
  <c r="H75" i="3"/>
  <c r="G75" i="3"/>
  <c r="D75" i="3" s="1"/>
  <c r="F75" i="3"/>
  <c r="E75" i="3"/>
  <c r="J74" i="3"/>
  <c r="I74" i="3"/>
  <c r="H74" i="3"/>
  <c r="G74" i="3"/>
  <c r="D74" i="3" s="1"/>
  <c r="F74" i="3"/>
  <c r="E74" i="3"/>
  <c r="J73" i="3"/>
  <c r="I73" i="3"/>
  <c r="H73" i="3"/>
  <c r="G73" i="3"/>
  <c r="D73" i="3" s="1"/>
  <c r="F73" i="3"/>
  <c r="E73" i="3"/>
  <c r="J72" i="3"/>
  <c r="I72" i="3"/>
  <c r="H72" i="3"/>
  <c r="G72" i="3"/>
  <c r="D72" i="3" s="1"/>
  <c r="F72" i="3"/>
  <c r="E72" i="3"/>
  <c r="J71" i="3"/>
  <c r="I71" i="3"/>
  <c r="H71" i="3"/>
  <c r="G71" i="3"/>
  <c r="D71" i="3" s="1"/>
  <c r="F71" i="3"/>
  <c r="E71" i="3"/>
  <c r="J70" i="3"/>
  <c r="I70" i="3"/>
  <c r="H70" i="3"/>
  <c r="G70" i="3"/>
  <c r="D70" i="3" s="1"/>
  <c r="F70" i="3"/>
  <c r="E70" i="3"/>
  <c r="J69" i="3"/>
  <c r="I69" i="3"/>
  <c r="H69" i="3"/>
  <c r="G69" i="3"/>
  <c r="D69" i="3" s="1"/>
  <c r="F69" i="3"/>
  <c r="E69" i="3"/>
  <c r="J68" i="3"/>
  <c r="I68" i="3"/>
  <c r="H68" i="3"/>
  <c r="G68" i="3"/>
  <c r="D68" i="3" s="1"/>
  <c r="F68" i="3"/>
  <c r="E68" i="3"/>
  <c r="J67" i="3"/>
  <c r="I67" i="3"/>
  <c r="H67" i="3"/>
  <c r="G67" i="3"/>
  <c r="D67" i="3" s="1"/>
  <c r="F67" i="3"/>
  <c r="E67" i="3"/>
  <c r="J66" i="3"/>
  <c r="I66" i="3"/>
  <c r="H66" i="3"/>
  <c r="G66" i="3"/>
  <c r="D66" i="3" s="1"/>
  <c r="F66" i="3"/>
  <c r="E66" i="3"/>
  <c r="J65" i="3"/>
  <c r="I65" i="3"/>
  <c r="H65" i="3"/>
  <c r="G65" i="3"/>
  <c r="D65" i="3" s="1"/>
  <c r="F65" i="3"/>
  <c r="E65" i="3"/>
  <c r="J64" i="3"/>
  <c r="I64" i="3"/>
  <c r="H64" i="3"/>
  <c r="G64" i="3"/>
  <c r="D64" i="3" s="1"/>
  <c r="F64" i="3"/>
  <c r="E64" i="3"/>
  <c r="J63" i="3"/>
  <c r="I63" i="3"/>
  <c r="H63" i="3"/>
  <c r="G63" i="3"/>
  <c r="D63" i="3" s="1"/>
  <c r="F63" i="3"/>
  <c r="E63" i="3"/>
  <c r="J62" i="3"/>
  <c r="I62" i="3"/>
  <c r="H62" i="3"/>
  <c r="G62" i="3"/>
  <c r="D62" i="3" s="1"/>
  <c r="F62" i="3"/>
  <c r="E62" i="3"/>
  <c r="J61" i="3"/>
  <c r="I61" i="3"/>
  <c r="H61" i="3"/>
  <c r="G61" i="3"/>
  <c r="D61" i="3" s="1"/>
  <c r="F61" i="3"/>
  <c r="E61" i="3"/>
  <c r="J60" i="3"/>
  <c r="I60" i="3"/>
  <c r="H60" i="3"/>
  <c r="G60" i="3"/>
  <c r="D60" i="3" s="1"/>
  <c r="F60" i="3"/>
  <c r="E60" i="3"/>
  <c r="J59" i="3"/>
  <c r="I59" i="3"/>
  <c r="H59" i="3"/>
  <c r="G59" i="3"/>
  <c r="D59" i="3" s="1"/>
  <c r="F59" i="3"/>
  <c r="E59" i="3"/>
  <c r="J58" i="3"/>
  <c r="I58" i="3"/>
  <c r="H58" i="3"/>
  <c r="G58" i="3"/>
  <c r="D58" i="3" s="1"/>
  <c r="F58" i="3"/>
  <c r="E58" i="3"/>
  <c r="J57" i="3"/>
  <c r="I57" i="3"/>
  <c r="H57" i="3"/>
  <c r="G57" i="3"/>
  <c r="D57" i="3" s="1"/>
  <c r="F57" i="3"/>
  <c r="E57" i="3"/>
  <c r="J56" i="3"/>
  <c r="I56" i="3"/>
  <c r="H56" i="3"/>
  <c r="G56" i="3"/>
  <c r="D56" i="3" s="1"/>
  <c r="F56" i="3"/>
  <c r="E56" i="3"/>
  <c r="J55" i="3"/>
  <c r="I55" i="3"/>
  <c r="H55" i="3"/>
  <c r="G55" i="3"/>
  <c r="D55" i="3" s="1"/>
  <c r="F55" i="3"/>
  <c r="E55" i="3"/>
  <c r="J54" i="3"/>
  <c r="I54" i="3"/>
  <c r="H54" i="3"/>
  <c r="G54" i="3"/>
  <c r="D54" i="3" s="1"/>
  <c r="F54" i="3"/>
  <c r="E54" i="3"/>
  <c r="J53" i="3"/>
  <c r="I53" i="3"/>
  <c r="H53" i="3"/>
  <c r="G53" i="3"/>
  <c r="D53" i="3" s="1"/>
  <c r="F53" i="3"/>
  <c r="E53" i="3"/>
  <c r="J52" i="3"/>
  <c r="I52" i="3"/>
  <c r="H52" i="3"/>
  <c r="G52" i="3"/>
  <c r="D52" i="3" s="1"/>
  <c r="F52" i="3"/>
  <c r="E52" i="3"/>
  <c r="J51" i="3"/>
  <c r="I51" i="3"/>
  <c r="H51" i="3"/>
  <c r="G51" i="3"/>
  <c r="D51" i="3" s="1"/>
  <c r="F51" i="3"/>
  <c r="E51" i="3"/>
  <c r="J50" i="3"/>
  <c r="I50" i="3"/>
  <c r="H50" i="3"/>
  <c r="G50" i="3"/>
  <c r="D50" i="3" s="1"/>
  <c r="F50" i="3"/>
  <c r="E50" i="3"/>
  <c r="J49" i="3"/>
  <c r="I49" i="3"/>
  <c r="H49" i="3"/>
  <c r="G49" i="3"/>
  <c r="D49" i="3" s="1"/>
  <c r="F49" i="3"/>
  <c r="E49" i="3"/>
  <c r="J48" i="3"/>
  <c r="I48" i="3"/>
  <c r="H48" i="3"/>
  <c r="G48" i="3"/>
  <c r="D48" i="3" s="1"/>
  <c r="F48" i="3"/>
  <c r="E48" i="3"/>
  <c r="J47" i="3"/>
  <c r="I47" i="3"/>
  <c r="H47" i="3"/>
  <c r="G47" i="3"/>
  <c r="D47" i="3" s="1"/>
  <c r="F47" i="3"/>
  <c r="E47" i="3"/>
  <c r="J46" i="3"/>
  <c r="I46" i="3"/>
  <c r="H46" i="3"/>
  <c r="G46" i="3"/>
  <c r="D46" i="3" s="1"/>
  <c r="F46" i="3"/>
  <c r="E46" i="3"/>
  <c r="J45" i="3"/>
  <c r="I45" i="3"/>
  <c r="H45" i="3"/>
  <c r="G45" i="3"/>
  <c r="D45" i="3" s="1"/>
  <c r="F45" i="3"/>
  <c r="E45" i="3"/>
  <c r="J44" i="3"/>
  <c r="I44" i="3"/>
  <c r="H44" i="3"/>
  <c r="G44" i="3"/>
  <c r="D44" i="3" s="1"/>
  <c r="F44" i="3"/>
  <c r="E44" i="3"/>
  <c r="J43" i="3"/>
  <c r="I43" i="3"/>
  <c r="H43" i="3"/>
  <c r="G43" i="3"/>
  <c r="D43" i="3" s="1"/>
  <c r="F43" i="3"/>
  <c r="E43" i="3"/>
  <c r="J37" i="3"/>
  <c r="I37" i="3"/>
  <c r="H37" i="3"/>
  <c r="G37" i="3"/>
  <c r="D37" i="3" s="1"/>
  <c r="F37" i="3"/>
  <c r="E37" i="3"/>
  <c r="J41" i="3"/>
  <c r="I41" i="3"/>
  <c r="H41" i="3"/>
  <c r="G41" i="3"/>
  <c r="D41" i="3" s="1"/>
  <c r="F41" i="3"/>
  <c r="E41" i="3"/>
  <c r="J24" i="3"/>
  <c r="I24" i="3"/>
  <c r="H24" i="3"/>
  <c r="G24" i="3"/>
  <c r="D24" i="3" s="1"/>
  <c r="F24" i="3"/>
  <c r="E24" i="3"/>
  <c r="J40" i="3"/>
  <c r="I40" i="3"/>
  <c r="H40" i="3"/>
  <c r="G40" i="3"/>
  <c r="D40" i="3" s="1"/>
  <c r="F40" i="3"/>
  <c r="E40" i="3"/>
  <c r="J39" i="3"/>
  <c r="I39" i="3"/>
  <c r="H39" i="3"/>
  <c r="G39" i="3"/>
  <c r="D39" i="3" s="1"/>
  <c r="F39" i="3"/>
  <c r="E39" i="3"/>
  <c r="G23" i="3"/>
  <c r="F23" i="3"/>
  <c r="E23" i="3"/>
  <c r="E7" i="3"/>
  <c r="J34" i="3"/>
  <c r="I34" i="3"/>
  <c r="H34" i="3"/>
  <c r="G34" i="3"/>
  <c r="D34" i="3" s="1"/>
  <c r="F34" i="3"/>
  <c r="E34" i="3"/>
  <c r="J35" i="3"/>
  <c r="I35" i="3"/>
  <c r="H35" i="3"/>
  <c r="G35" i="3"/>
  <c r="D35" i="3" s="1"/>
  <c r="F35" i="3"/>
  <c r="E35" i="3"/>
  <c r="J36" i="3"/>
  <c r="I36" i="3"/>
  <c r="H36" i="3"/>
  <c r="G36" i="3"/>
  <c r="D36" i="3" s="1"/>
  <c r="F36" i="3"/>
  <c r="E36" i="3"/>
  <c r="J29" i="3"/>
  <c r="I29" i="3"/>
  <c r="H29" i="3"/>
  <c r="G29" i="3"/>
  <c r="D29" i="3" s="1"/>
  <c r="F29" i="3"/>
  <c r="E29" i="3"/>
  <c r="J27" i="3"/>
  <c r="I27" i="3"/>
  <c r="H27" i="3"/>
  <c r="G27" i="3"/>
  <c r="D27" i="3" s="1"/>
  <c r="F27" i="3"/>
  <c r="E27" i="3"/>
  <c r="J31" i="3"/>
  <c r="I31" i="3"/>
  <c r="H31" i="3"/>
  <c r="G31" i="3"/>
  <c r="D31" i="3" s="1"/>
  <c r="F31" i="3"/>
  <c r="E31" i="3"/>
  <c r="J38" i="3"/>
  <c r="I38" i="3"/>
  <c r="H38" i="3"/>
  <c r="G38" i="3"/>
  <c r="D38" i="3" s="1"/>
  <c r="F38" i="3"/>
  <c r="E38" i="3"/>
  <c r="J33" i="3"/>
  <c r="I33" i="3"/>
  <c r="H33" i="3"/>
  <c r="G33" i="3"/>
  <c r="D33" i="3" s="1"/>
  <c r="F33" i="3"/>
  <c r="E33" i="3"/>
  <c r="J32" i="3"/>
  <c r="I32" i="3"/>
  <c r="H32" i="3"/>
  <c r="G32" i="3"/>
  <c r="D32" i="3" s="1"/>
  <c r="F32" i="3"/>
  <c r="E32" i="3"/>
  <c r="J42" i="3"/>
  <c r="I42" i="3"/>
  <c r="H42" i="3"/>
  <c r="G42" i="3"/>
  <c r="D42" i="3" s="1"/>
  <c r="F42" i="3"/>
  <c r="E42" i="3"/>
  <c r="J20" i="3"/>
  <c r="I20" i="3"/>
  <c r="F20" i="3"/>
  <c r="E20" i="3"/>
  <c r="I21" i="3"/>
  <c r="G21" i="3"/>
  <c r="F21" i="3"/>
  <c r="E21" i="3"/>
  <c r="H16" i="3"/>
  <c r="J30" i="3"/>
  <c r="I30" i="3"/>
  <c r="G30" i="3"/>
  <c r="D30" i="3" s="1"/>
  <c r="F30" i="3"/>
  <c r="G28" i="3"/>
  <c r="D28" i="3" s="1"/>
  <c r="F28" i="3"/>
  <c r="J9" i="3"/>
  <c r="J26" i="3"/>
  <c r="I26" i="3"/>
  <c r="H26" i="3"/>
  <c r="I22" i="3"/>
  <c r="B72" i="24"/>
  <c r="H72" i="24" s="1"/>
  <c r="B73" i="24"/>
  <c r="H73" i="24" s="1"/>
  <c r="B76" i="24"/>
  <c r="H76" i="24" s="1"/>
  <c r="B81" i="24"/>
  <c r="H81" i="24" s="1"/>
  <c r="B64" i="24"/>
  <c r="B88" i="24"/>
  <c r="B92" i="24"/>
  <c r="B95" i="24"/>
  <c r="H95" i="24" s="1"/>
  <c r="B261" i="24"/>
  <c r="H261" i="24" s="1"/>
  <c r="B262" i="24"/>
  <c r="H262" i="24" s="1"/>
  <c r="B263" i="24"/>
  <c r="B264" i="24"/>
  <c r="B265" i="24"/>
  <c r="B266" i="24"/>
  <c r="B267" i="24"/>
  <c r="B268" i="24"/>
  <c r="H268" i="24" s="1"/>
  <c r="B269" i="24"/>
  <c r="H269" i="24" s="1"/>
  <c r="B270" i="24"/>
  <c r="H270" i="24" s="1"/>
  <c r="B271" i="24"/>
  <c r="H271" i="24" s="1"/>
  <c r="B272" i="24"/>
  <c r="H272" i="24" s="1"/>
  <c r="B273" i="24"/>
  <c r="B274" i="24"/>
  <c r="H274" i="24" s="1"/>
  <c r="B275" i="24"/>
  <c r="B276" i="24"/>
  <c r="H276" i="24" s="1"/>
  <c r="B277" i="24"/>
  <c r="B278" i="24"/>
  <c r="H278" i="24" s="1"/>
  <c r="B279" i="24"/>
  <c r="H279" i="24" s="1"/>
  <c r="B280" i="24"/>
  <c r="H280" i="24" s="1"/>
  <c r="B281" i="24"/>
  <c r="B282" i="24"/>
  <c r="H282" i="24" s="1"/>
  <c r="B283" i="24"/>
  <c r="H283" i="24" s="1"/>
  <c r="B284" i="24"/>
  <c r="H284" i="24" s="1"/>
  <c r="B285" i="24"/>
  <c r="B286" i="24"/>
  <c r="H286" i="24" s="1"/>
  <c r="B287" i="24"/>
  <c r="B288" i="24"/>
  <c r="H288" i="24" s="1"/>
  <c r="B289" i="24"/>
  <c r="B290" i="24"/>
  <c r="B291" i="24"/>
  <c r="B292" i="24"/>
  <c r="H292" i="24" s="1"/>
  <c r="B293" i="24"/>
  <c r="H293" i="24" s="1"/>
  <c r="B294" i="24"/>
  <c r="H294" i="24" s="1"/>
  <c r="B295" i="24"/>
  <c r="B296" i="24"/>
  <c r="B297" i="24"/>
  <c r="B298" i="24"/>
  <c r="H298" i="24" s="1"/>
  <c r="B299" i="24"/>
  <c r="B300" i="24"/>
  <c r="H300" i="24" s="1"/>
  <c r="B301" i="24"/>
  <c r="H301" i="24" s="1"/>
  <c r="B302" i="24"/>
  <c r="H302" i="24" s="1"/>
  <c r="B303" i="24"/>
  <c r="H303" i="24" s="1"/>
  <c r="B304" i="24"/>
  <c r="H304" i="24" s="1"/>
  <c r="B305" i="24"/>
  <c r="B306" i="24"/>
  <c r="H306" i="24" s="1"/>
  <c r="B307" i="24"/>
  <c r="B308" i="24"/>
  <c r="H308" i="24" s="1"/>
  <c r="B309" i="24"/>
  <c r="B310" i="24"/>
  <c r="H310" i="24" s="1"/>
  <c r="B311" i="24"/>
  <c r="H311" i="24" s="1"/>
  <c r="B67" i="24"/>
  <c r="H67" i="24" s="1"/>
  <c r="B45" i="24"/>
  <c r="B40" i="24"/>
  <c r="H40" i="24" s="1"/>
  <c r="B41" i="24"/>
  <c r="H41" i="24" s="1"/>
  <c r="B66" i="24"/>
  <c r="H66" i="24" s="1"/>
  <c r="B61" i="24"/>
  <c r="H61" i="24" s="1"/>
  <c r="B69" i="24"/>
  <c r="H69" i="24" s="1"/>
  <c r="B70" i="24"/>
  <c r="H70" i="24" s="1"/>
  <c r="B62" i="24"/>
  <c r="H62" i="24" s="1"/>
  <c r="B68" i="24"/>
  <c r="H68" i="24" s="1"/>
  <c r="B63" i="24"/>
  <c r="H63" i="24" s="1"/>
  <c r="B74" i="24"/>
  <c r="H74" i="24" s="1"/>
  <c r="B75" i="24"/>
  <c r="H75" i="24" s="1"/>
  <c r="B65" i="24"/>
  <c r="H65" i="24" s="1"/>
  <c r="B86" i="24"/>
  <c r="H86" i="24" s="1"/>
  <c r="B59" i="24"/>
  <c r="H59" i="24" s="1"/>
  <c r="B79" i="24"/>
  <c r="H79" i="24" s="1"/>
  <c r="B90" i="24"/>
  <c r="H90" i="24" s="1"/>
  <c r="B91" i="24"/>
  <c r="H91" i="24" s="1"/>
  <c r="B96" i="24"/>
  <c r="H96" i="24" s="1"/>
  <c r="B93" i="24"/>
  <c r="H93" i="24" s="1"/>
  <c r="B242" i="24"/>
  <c r="H242" i="24" s="1"/>
  <c r="B243" i="24"/>
  <c r="H243" i="24" s="1"/>
  <c r="B244" i="24"/>
  <c r="H244" i="24" s="1"/>
  <c r="B245" i="24"/>
  <c r="H245" i="24" s="1"/>
  <c r="B246" i="24"/>
  <c r="H246" i="24" s="1"/>
  <c r="B247" i="24"/>
  <c r="H247" i="24" s="1"/>
  <c r="B248" i="24"/>
  <c r="B249" i="24"/>
  <c r="H249" i="24" s="1"/>
  <c r="B250" i="24"/>
  <c r="B251" i="24"/>
  <c r="H251" i="24" s="1"/>
  <c r="B252" i="24"/>
  <c r="H252" i="24" s="1"/>
  <c r="B253" i="24"/>
  <c r="H253" i="24" s="1"/>
  <c r="B254" i="24"/>
  <c r="B255" i="24"/>
  <c r="H255" i="24" s="1"/>
  <c r="B256" i="24"/>
  <c r="H256" i="24" s="1"/>
  <c r="B257" i="24"/>
  <c r="H257" i="24" s="1"/>
  <c r="B258" i="24"/>
  <c r="B259" i="24"/>
  <c r="H259" i="24" s="1"/>
  <c r="B260" i="24"/>
  <c r="B31" i="24"/>
  <c r="B241" i="24"/>
  <c r="B240" i="24"/>
  <c r="H240" i="24" s="1"/>
  <c r="B239" i="24"/>
  <c r="H239" i="24" s="1"/>
  <c r="B238" i="24"/>
  <c r="B237" i="24"/>
  <c r="B236" i="24"/>
  <c r="H236" i="24" s="1"/>
  <c r="B235" i="24"/>
  <c r="B234" i="24"/>
  <c r="H234" i="24" s="1"/>
  <c r="B233" i="24"/>
  <c r="B232" i="24"/>
  <c r="B231" i="24"/>
  <c r="B230" i="24"/>
  <c r="H230" i="24" s="1"/>
  <c r="B229" i="24"/>
  <c r="H229" i="24" s="1"/>
  <c r="B228" i="24"/>
  <c r="H228" i="24" s="1"/>
  <c r="B85" i="24"/>
  <c r="B78" i="24"/>
  <c r="B77" i="24"/>
  <c r="B57" i="24"/>
  <c r="H57" i="24" s="1"/>
  <c r="B43" i="24"/>
  <c r="H43" i="24" s="1"/>
  <c r="B55" i="24"/>
  <c r="H55" i="24" s="1"/>
  <c r="B38" i="24"/>
  <c r="B36" i="24"/>
  <c r="H36" i="24" s="1"/>
  <c r="B33" i="24"/>
  <c r="B35" i="24"/>
  <c r="H35" i="24" s="1"/>
  <c r="B23" i="24"/>
  <c r="H23" i="24" s="1"/>
  <c r="B22" i="24"/>
  <c r="H22" i="24" s="1"/>
  <c r="B16" i="24"/>
  <c r="H16" i="24" s="1"/>
  <c r="B10" i="24"/>
  <c r="H10" i="24" s="1"/>
  <c r="B9" i="24"/>
  <c r="H9" i="24" s="1"/>
  <c r="B54" i="24"/>
  <c r="B49" i="24"/>
  <c r="B17" i="24"/>
  <c r="H17" i="24" s="1"/>
  <c r="B26" i="24"/>
  <c r="H26" i="24" s="1"/>
  <c r="B24" i="24"/>
  <c r="B27" i="24"/>
  <c r="H27" i="24" s="1"/>
  <c r="B21" i="24"/>
  <c r="H21" i="24" s="1"/>
  <c r="B28" i="24"/>
  <c r="H28" i="24" s="1"/>
  <c r="B53" i="24"/>
  <c r="H53" i="24" s="1"/>
  <c r="B34" i="24"/>
  <c r="H34" i="24" s="1"/>
  <c r="B48" i="24"/>
  <c r="H48" i="24" s="1"/>
  <c r="B51" i="24"/>
  <c r="H51" i="24" s="1"/>
  <c r="B52" i="24"/>
  <c r="H52" i="24" s="1"/>
  <c r="B56" i="24"/>
  <c r="H56" i="24" s="1"/>
  <c r="B46" i="24"/>
  <c r="H46" i="24" s="1"/>
  <c r="B58" i="24"/>
  <c r="B83" i="24"/>
  <c r="H83" i="24" s="1"/>
  <c r="B94" i="24"/>
  <c r="H94" i="24" s="1"/>
  <c r="B98" i="24"/>
  <c r="B101" i="24"/>
  <c r="H101" i="24" s="1"/>
  <c r="B100" i="24"/>
  <c r="B102" i="24"/>
  <c r="H102" i="24" s="1"/>
  <c r="B99" i="24"/>
  <c r="B106" i="24"/>
  <c r="H106" i="24" s="1"/>
  <c r="B105" i="24"/>
  <c r="B115" i="24"/>
  <c r="H115" i="24" s="1"/>
  <c r="B116" i="24"/>
  <c r="H116" i="24" s="1"/>
  <c r="B117" i="24"/>
  <c r="H117" i="24" s="1"/>
  <c r="B118" i="24"/>
  <c r="B212" i="24"/>
  <c r="B213" i="24"/>
  <c r="H213" i="24" s="1"/>
  <c r="B214" i="24"/>
  <c r="H214" i="24" s="1"/>
  <c r="B215" i="24"/>
  <c r="B216" i="24"/>
  <c r="H216" i="24" s="1"/>
  <c r="B217" i="24"/>
  <c r="B218" i="24"/>
  <c r="H218" i="24" s="1"/>
  <c r="B219" i="24"/>
  <c r="B220" i="24"/>
  <c r="H220" i="24" s="1"/>
  <c r="B221" i="24"/>
  <c r="B222" i="24"/>
  <c r="B223" i="24"/>
  <c r="H223" i="24" s="1"/>
  <c r="B224" i="24"/>
  <c r="H224" i="24" s="1"/>
  <c r="B225" i="24"/>
  <c r="B226" i="24"/>
  <c r="H226" i="24" s="1"/>
  <c r="B227" i="24"/>
  <c r="H227" i="24" s="1"/>
  <c r="B32" i="24"/>
  <c r="H32" i="24" s="1"/>
  <c r="B14" i="24"/>
  <c r="H14" i="24" s="1"/>
  <c r="B20" i="24"/>
  <c r="H20" i="24" s="1"/>
  <c r="B12" i="24"/>
  <c r="H12" i="24" s="1"/>
  <c r="B18" i="24"/>
  <c r="B19" i="24"/>
  <c r="B25" i="24"/>
  <c r="H25" i="24" s="1"/>
  <c r="B37" i="24"/>
  <c r="B50" i="24"/>
  <c r="H50" i="24" s="1"/>
  <c r="B47" i="24"/>
  <c r="H47" i="24" s="1"/>
  <c r="B42" i="24"/>
  <c r="H42" i="24" s="1"/>
  <c r="B39" i="24"/>
  <c r="B60" i="24"/>
  <c r="H60" i="24" s="1"/>
  <c r="B71" i="24"/>
  <c r="B87" i="24"/>
  <c r="H87" i="24" s="1"/>
  <c r="B82" i="24"/>
  <c r="B80" i="24"/>
  <c r="H80" i="24" s="1"/>
  <c r="B84" i="24"/>
  <c r="B89" i="24"/>
  <c r="H89" i="24" s="1"/>
  <c r="B196" i="24"/>
  <c r="B197" i="24"/>
  <c r="H197" i="24" s="1"/>
  <c r="B198" i="24"/>
  <c r="H198" i="24" s="1"/>
  <c r="B199" i="24"/>
  <c r="B200" i="24"/>
  <c r="H200" i="24" s="1"/>
  <c r="B201" i="24"/>
  <c r="B202" i="24"/>
  <c r="H202" i="24" s="1"/>
  <c r="B203" i="24"/>
  <c r="B204" i="24"/>
  <c r="H204" i="24" s="1"/>
  <c r="B205" i="24"/>
  <c r="H205" i="24" s="1"/>
  <c r="B206" i="24"/>
  <c r="H206" i="24" s="1"/>
  <c r="B207" i="24"/>
  <c r="B208" i="24"/>
  <c r="H208" i="24" s="1"/>
  <c r="B209" i="24"/>
  <c r="H209" i="24" s="1"/>
  <c r="B210" i="24"/>
  <c r="H210" i="24" s="1"/>
  <c r="B211" i="24"/>
  <c r="B8" i="24"/>
  <c r="H8" i="24" s="1"/>
  <c r="B181" i="24"/>
  <c r="H181" i="24" s="1"/>
  <c r="B182" i="24"/>
  <c r="H182" i="24" s="1"/>
  <c r="B183" i="24"/>
  <c r="H183" i="24" s="1"/>
  <c r="B184" i="24"/>
  <c r="H184" i="24" s="1"/>
  <c r="B185" i="24"/>
  <c r="H185" i="24" s="1"/>
  <c r="B186" i="24"/>
  <c r="H186" i="24" s="1"/>
  <c r="B187" i="24"/>
  <c r="H187" i="24" s="1"/>
  <c r="B188" i="24"/>
  <c r="H188" i="24" s="1"/>
  <c r="B189" i="24"/>
  <c r="H189" i="24" s="1"/>
  <c r="B190" i="24"/>
  <c r="H190" i="24" s="1"/>
  <c r="B191" i="24"/>
  <c r="H191" i="24" s="1"/>
  <c r="B192" i="24"/>
  <c r="H192" i="24" s="1"/>
  <c r="B193" i="24"/>
  <c r="H193" i="24" s="1"/>
  <c r="B194" i="24"/>
  <c r="H194" i="24" s="1"/>
  <c r="B195" i="24"/>
  <c r="H195" i="24" s="1"/>
  <c r="B107" i="24"/>
  <c r="B159" i="24"/>
  <c r="B160" i="24"/>
  <c r="H160" i="24" s="1"/>
  <c r="B161" i="24"/>
  <c r="B162" i="24"/>
  <c r="H162" i="24" s="1"/>
  <c r="B163" i="24"/>
  <c r="B164" i="24"/>
  <c r="H164" i="24" s="1"/>
  <c r="B165" i="24"/>
  <c r="H165" i="24" s="1"/>
  <c r="B166" i="24"/>
  <c r="B167" i="24"/>
  <c r="H167" i="24" s="1"/>
  <c r="B168" i="24"/>
  <c r="B169" i="24"/>
  <c r="H169" i="24" s="1"/>
  <c r="B170" i="24"/>
  <c r="H170" i="24" s="1"/>
  <c r="B171" i="24"/>
  <c r="H171" i="24" s="1"/>
  <c r="B172" i="24"/>
  <c r="B173" i="24"/>
  <c r="H173" i="24" s="1"/>
  <c r="B174" i="24"/>
  <c r="B175" i="24"/>
  <c r="H175" i="24" s="1"/>
  <c r="B176" i="24"/>
  <c r="H176" i="24" s="1"/>
  <c r="B177" i="24"/>
  <c r="H177" i="24" s="1"/>
  <c r="B178" i="24"/>
  <c r="H178" i="24" s="1"/>
  <c r="B179" i="24"/>
  <c r="H179" i="24" s="1"/>
  <c r="B180" i="24"/>
  <c r="B113" i="24"/>
  <c r="H113" i="24" s="1"/>
  <c r="B110" i="24"/>
  <c r="H110" i="24" s="1"/>
  <c r="B111" i="24"/>
  <c r="H111" i="24" s="1"/>
  <c r="B112" i="24"/>
  <c r="B114" i="24"/>
  <c r="B108" i="24"/>
  <c r="B119" i="24"/>
  <c r="B120" i="24"/>
  <c r="B121" i="24"/>
  <c r="B122" i="24"/>
  <c r="B123" i="24"/>
  <c r="B124" i="24"/>
  <c r="B125" i="24"/>
  <c r="B126" i="24"/>
  <c r="B127" i="24"/>
  <c r="H127" i="24" s="1"/>
  <c r="B128" i="24"/>
  <c r="B129" i="24"/>
  <c r="B130" i="24"/>
  <c r="B131" i="24"/>
  <c r="B132" i="24"/>
  <c r="B133" i="24"/>
  <c r="B134" i="24"/>
  <c r="B135" i="24"/>
  <c r="B136" i="24"/>
  <c r="B137" i="24"/>
  <c r="B138" i="24"/>
  <c r="B139" i="24"/>
  <c r="B140" i="24"/>
  <c r="B141" i="24"/>
  <c r="B142" i="24"/>
  <c r="B143" i="24"/>
  <c r="H143" i="24" s="1"/>
  <c r="B144" i="24"/>
  <c r="B145" i="24"/>
  <c r="B146" i="24"/>
  <c r="B147" i="24"/>
  <c r="B148" i="24"/>
  <c r="B149" i="24"/>
  <c r="B150" i="24"/>
  <c r="B151" i="24"/>
  <c r="B152" i="24"/>
  <c r="B153" i="24"/>
  <c r="B154" i="24"/>
  <c r="B155" i="24"/>
  <c r="B156" i="24"/>
  <c r="B157" i="24"/>
  <c r="B158" i="24"/>
  <c r="B109" i="24"/>
  <c r="H109" i="24" s="1"/>
  <c r="V92" i="29"/>
  <c r="R92" i="29"/>
  <c r="N92" i="29"/>
  <c r="J92" i="29"/>
  <c r="F92" i="29"/>
  <c r="B92" i="29"/>
  <c r="V92" i="35"/>
  <c r="R92" i="35"/>
  <c r="N92" i="35"/>
  <c r="J92" i="35"/>
  <c r="F92" i="35"/>
  <c r="B92" i="35"/>
  <c r="V92" i="40"/>
  <c r="R92" i="40"/>
  <c r="N92" i="40"/>
  <c r="J92" i="40"/>
  <c r="F92" i="40"/>
  <c r="B92" i="40"/>
  <c r="V92" i="28"/>
  <c r="R92" i="28"/>
  <c r="N92" i="28"/>
  <c r="J92" i="28"/>
  <c r="F92" i="28"/>
  <c r="B92" i="28"/>
  <c r="V92" i="7"/>
  <c r="R92" i="7"/>
  <c r="N92" i="7"/>
  <c r="J92" i="7"/>
  <c r="F92" i="7"/>
  <c r="B92" i="7"/>
  <c r="V92" i="41"/>
  <c r="R92" i="41"/>
  <c r="N92" i="41"/>
  <c r="J92" i="41"/>
  <c r="F92" i="41"/>
  <c r="B92" i="41"/>
  <c r="V92" i="30"/>
  <c r="R92" i="30"/>
  <c r="N92" i="30"/>
  <c r="J92" i="30"/>
  <c r="F92" i="30"/>
  <c r="B92" i="30"/>
  <c r="B77" i="23"/>
  <c r="B79" i="23"/>
  <c r="B80" i="23"/>
  <c r="B82" i="23"/>
  <c r="B81" i="23"/>
  <c r="B83" i="23"/>
  <c r="J83" i="23" s="1"/>
  <c r="B84" i="23"/>
  <c r="B85" i="23"/>
  <c r="I85" i="23" s="1"/>
  <c r="B86" i="23"/>
  <c r="B87" i="23"/>
  <c r="B89" i="23"/>
  <c r="H89" i="23" s="1"/>
  <c r="B88" i="23"/>
  <c r="B90" i="23"/>
  <c r="H90" i="23" s="1"/>
  <c r="B91" i="23"/>
  <c r="B92" i="23"/>
  <c r="H92" i="23" s="1"/>
  <c r="B93" i="23"/>
  <c r="B94" i="23"/>
  <c r="H94" i="23" s="1"/>
  <c r="B95" i="23"/>
  <c r="B96" i="23"/>
  <c r="H96" i="23" s="1"/>
  <c r="B97" i="23"/>
  <c r="B98" i="23"/>
  <c r="H98" i="23" s="1"/>
  <c r="B99" i="23"/>
  <c r="B78" i="23"/>
  <c r="B8" i="23"/>
  <c r="B10" i="23"/>
  <c r="B11" i="23"/>
  <c r="B17" i="23"/>
  <c r="B12" i="23"/>
  <c r="B23" i="23"/>
  <c r="B24" i="23"/>
  <c r="B26" i="23"/>
  <c r="B28" i="23"/>
  <c r="B33" i="23"/>
  <c r="B34" i="23"/>
  <c r="B37" i="23"/>
  <c r="B39" i="23"/>
  <c r="B35" i="23"/>
  <c r="B38" i="23"/>
  <c r="G38" i="23" s="1"/>
  <c r="B46" i="23"/>
  <c r="G46" i="23" s="1"/>
  <c r="B48" i="23"/>
  <c r="B50" i="23"/>
  <c r="B71" i="23"/>
  <c r="H71" i="23" s="1"/>
  <c r="B58" i="23"/>
  <c r="B62" i="23"/>
  <c r="B56" i="23"/>
  <c r="B61" i="23"/>
  <c r="B57" i="23"/>
  <c r="B7" i="23"/>
  <c r="J7" i="23" s="1"/>
  <c r="B9" i="23"/>
  <c r="B15" i="23"/>
  <c r="B14" i="23"/>
  <c r="B16" i="23"/>
  <c r="B19" i="23"/>
  <c r="B20" i="23"/>
  <c r="B21" i="23"/>
  <c r="B22" i="23"/>
  <c r="B25" i="23"/>
  <c r="B27" i="23"/>
  <c r="B29" i="23"/>
  <c r="B30" i="23"/>
  <c r="B31" i="23"/>
  <c r="B32" i="23"/>
  <c r="B13" i="23"/>
  <c r="G13" i="23" s="1"/>
  <c r="B36" i="23"/>
  <c r="B40" i="23"/>
  <c r="B41" i="23"/>
  <c r="B42" i="23"/>
  <c r="B43" i="23"/>
  <c r="G43" i="23" s="1"/>
  <c r="B47" i="23"/>
  <c r="G47" i="23" s="1"/>
  <c r="B52" i="23"/>
  <c r="G52" i="23" s="1"/>
  <c r="B55" i="23"/>
  <c r="B59" i="23"/>
  <c r="G59" i="23" s="1"/>
  <c r="B53" i="23"/>
  <c r="G53" i="23" s="1"/>
  <c r="B60" i="23"/>
  <c r="G60" i="23" s="1"/>
  <c r="B63" i="23"/>
  <c r="B54" i="23"/>
  <c r="G54" i="23" s="1"/>
  <c r="B66" i="23"/>
  <c r="B6" i="23"/>
  <c r="V92" i="33"/>
  <c r="R92" i="33"/>
  <c r="N92" i="33"/>
  <c r="J92" i="33"/>
  <c r="F92" i="33"/>
  <c r="B92" i="33"/>
  <c r="V92" i="9"/>
  <c r="N92" i="9"/>
  <c r="J92" i="9"/>
  <c r="F92" i="9"/>
  <c r="B92" i="9"/>
  <c r="V92" i="5"/>
  <c r="N92" i="5"/>
  <c r="J92" i="5"/>
  <c r="F92" i="5"/>
  <c r="B92" i="5"/>
  <c r="V92" i="42"/>
  <c r="R92" i="42"/>
  <c r="N92" i="42"/>
  <c r="J92" i="42"/>
  <c r="F92" i="42"/>
  <c r="B92" i="42"/>
  <c r="B9" i="31"/>
  <c r="B10" i="31"/>
  <c r="B13" i="31"/>
  <c r="B17" i="31"/>
  <c r="B14" i="31"/>
  <c r="B20" i="31"/>
  <c r="B19" i="31"/>
  <c r="B23" i="31"/>
  <c r="B21" i="31"/>
  <c r="B27" i="31"/>
  <c r="B22" i="31"/>
  <c r="B28" i="31"/>
  <c r="B29" i="31"/>
  <c r="B25" i="31"/>
  <c r="B34" i="31"/>
  <c r="B35" i="31"/>
  <c r="B32" i="31"/>
  <c r="B38" i="31"/>
  <c r="B36" i="31"/>
  <c r="B39" i="31"/>
  <c r="B37" i="31"/>
  <c r="B52" i="31"/>
  <c r="B54" i="31"/>
  <c r="B55" i="31"/>
  <c r="B43" i="31"/>
  <c r="B57" i="31"/>
  <c r="B49" i="31"/>
  <c r="B59" i="31"/>
  <c r="B56" i="31"/>
  <c r="B60" i="31"/>
  <c r="B63" i="31"/>
  <c r="B74" i="31"/>
  <c r="B76" i="31"/>
  <c r="B77" i="31"/>
  <c r="J77" i="31" s="1"/>
  <c r="B78" i="31"/>
  <c r="B79" i="31"/>
  <c r="B80" i="31"/>
  <c r="B81" i="31"/>
  <c r="B82" i="31"/>
  <c r="B83" i="31"/>
  <c r="B84" i="31"/>
  <c r="B6" i="31"/>
  <c r="B51" i="31"/>
  <c r="B50" i="31"/>
  <c r="B53" i="31"/>
  <c r="B44" i="31"/>
  <c r="B58" i="31"/>
  <c r="B62" i="31"/>
  <c r="J62" i="31" s="1"/>
  <c r="B64" i="31"/>
  <c r="B65" i="31"/>
  <c r="B66" i="31"/>
  <c r="B67" i="31"/>
  <c r="B68" i="31"/>
  <c r="B69" i="31"/>
  <c r="B70" i="31"/>
  <c r="B71" i="31"/>
  <c r="B72" i="31"/>
  <c r="B31" i="31"/>
  <c r="B33" i="31"/>
  <c r="B40" i="31"/>
  <c r="B41" i="31"/>
  <c r="B42" i="31"/>
  <c r="B45" i="31"/>
  <c r="B47" i="31"/>
  <c r="J47" i="31" s="1"/>
  <c r="B46" i="31"/>
  <c r="B48" i="31"/>
  <c r="J48" i="31" s="1"/>
  <c r="B8" i="31"/>
  <c r="J8" i="31" s="1"/>
  <c r="B11" i="31"/>
  <c r="J11" i="31" s="1"/>
  <c r="B12" i="31"/>
  <c r="B26" i="31"/>
  <c r="B15" i="31"/>
  <c r="B16" i="31"/>
  <c r="B18" i="31"/>
  <c r="B24" i="31"/>
  <c r="B30" i="31"/>
  <c r="B7" i="31"/>
  <c r="AJ11" i="22"/>
  <c r="AI11" i="22"/>
  <c r="AJ10" i="22"/>
  <c r="AI10" i="22"/>
  <c r="AJ9" i="22"/>
  <c r="AI9" i="22"/>
  <c r="AJ8" i="22"/>
  <c r="AI8" i="22"/>
  <c r="AJ52" i="22"/>
  <c r="AI52" i="22"/>
  <c r="AJ51" i="22"/>
  <c r="AI51" i="22"/>
  <c r="AJ50" i="22"/>
  <c r="AI50" i="22"/>
  <c r="AJ49" i="22"/>
  <c r="AI49" i="22"/>
  <c r="D52" i="22"/>
  <c r="E52" i="22"/>
  <c r="F52" i="22"/>
  <c r="C52" i="22"/>
  <c r="D51" i="22"/>
  <c r="X94" i="6" s="1"/>
  <c r="J103" i="24" s="1"/>
  <c r="D103" i="24" s="1"/>
  <c r="C51" i="22"/>
  <c r="D50" i="22"/>
  <c r="C50" i="22"/>
  <c r="C49" i="22"/>
  <c r="V92" i="3"/>
  <c r="R92" i="3"/>
  <c r="N92" i="3"/>
  <c r="J92" i="3"/>
  <c r="F92" i="3"/>
  <c r="B92" i="3"/>
  <c r="D81" i="34"/>
  <c r="C81" i="34"/>
  <c r="D80" i="34"/>
  <c r="C80" i="34"/>
  <c r="D79" i="34"/>
  <c r="C79" i="34"/>
  <c r="D78" i="34"/>
  <c r="C78" i="34"/>
  <c r="D77" i="34"/>
  <c r="C77" i="34"/>
  <c r="D76" i="34"/>
  <c r="C76" i="34"/>
  <c r="D75" i="34"/>
  <c r="C75" i="34"/>
  <c r="D74" i="34"/>
  <c r="C74" i="34"/>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D40" i="34"/>
  <c r="C40" i="34"/>
  <c r="D39" i="34"/>
  <c r="C39" i="34"/>
  <c r="D38" i="34"/>
  <c r="C38" i="34"/>
  <c r="D37" i="34"/>
  <c r="C37" i="34"/>
  <c r="D36" i="34"/>
  <c r="C36" i="34"/>
  <c r="D35" i="34"/>
  <c r="C35" i="34"/>
  <c r="D34" i="34"/>
  <c r="C34" i="34"/>
  <c r="D33" i="34"/>
  <c r="C33" i="34"/>
  <c r="D32" i="34"/>
  <c r="C32" i="34"/>
  <c r="D31" i="34"/>
  <c r="C31" i="34"/>
  <c r="D30" i="34"/>
  <c r="C30" i="34"/>
  <c r="D29" i="34"/>
  <c r="C29" i="34"/>
  <c r="D28" i="34"/>
  <c r="C28" i="34"/>
  <c r="D27" i="34"/>
  <c r="C27" i="34"/>
  <c r="D26" i="34"/>
  <c r="C26" i="34"/>
  <c r="D25" i="34"/>
  <c r="C25" i="34"/>
  <c r="D24" i="34"/>
  <c r="C24" i="34"/>
  <c r="D23" i="34"/>
  <c r="C23" i="34"/>
  <c r="D22" i="34"/>
  <c r="C22" i="34"/>
  <c r="D21" i="34"/>
  <c r="C21" i="34"/>
  <c r="D20" i="34"/>
  <c r="C20" i="34"/>
  <c r="D19" i="34"/>
  <c r="C19" i="34"/>
  <c r="D18" i="34"/>
  <c r="C18" i="34"/>
  <c r="D17" i="34"/>
  <c r="C17" i="34"/>
  <c r="D16" i="34"/>
  <c r="C16" i="34"/>
  <c r="D15" i="34"/>
  <c r="C15" i="34"/>
  <c r="D14" i="34"/>
  <c r="C14" i="34"/>
  <c r="D13" i="34"/>
  <c r="C13" i="34"/>
  <c r="D12" i="34"/>
  <c r="C12" i="34"/>
  <c r="D11" i="34"/>
  <c r="C11" i="34"/>
  <c r="D10" i="34"/>
  <c r="C10" i="34"/>
  <c r="D9" i="34"/>
  <c r="C9" i="34"/>
  <c r="D8" i="34"/>
  <c r="C8" i="34"/>
  <c r="D7" i="34"/>
  <c r="C7" i="34"/>
  <c r="D6" i="34"/>
  <c r="C6" i="34"/>
  <c r="D13" i="37"/>
  <c r="D12" i="37"/>
  <c r="D11" i="37"/>
  <c r="D10" i="37"/>
  <c r="D9" i="37"/>
  <c r="D8" i="37"/>
  <c r="D7" i="37"/>
  <c r="D6" i="37"/>
  <c r="D11" i="24" l="1"/>
  <c r="D44" i="24"/>
  <c r="D24" i="40"/>
  <c r="D15" i="40"/>
  <c r="D25" i="7"/>
  <c r="D21" i="7"/>
  <c r="D17" i="7"/>
  <c r="L98" i="9"/>
  <c r="K98" i="9"/>
  <c r="L107" i="5"/>
  <c r="G31" i="23" s="1"/>
  <c r="K97" i="5"/>
  <c r="K94" i="5"/>
  <c r="G9" i="5" s="1"/>
  <c r="L101" i="5"/>
  <c r="K98" i="5"/>
  <c r="L93" i="5"/>
  <c r="K101" i="5"/>
  <c r="L99" i="5"/>
  <c r="L95" i="5"/>
  <c r="K107" i="5"/>
  <c r="G16" i="5" s="1"/>
  <c r="L97" i="5"/>
  <c r="K93" i="5"/>
  <c r="L100" i="5"/>
  <c r="L98" i="5"/>
  <c r="L94" i="5"/>
  <c r="K100" i="5"/>
  <c r="K99" i="5"/>
  <c r="K95" i="5"/>
  <c r="L101" i="3"/>
  <c r="G33" i="31" s="1"/>
  <c r="K93" i="3"/>
  <c r="L97" i="3"/>
  <c r="K97" i="3"/>
  <c r="L98" i="3"/>
  <c r="G31" i="31" s="1"/>
  <c r="K101" i="3"/>
  <c r="G13" i="3" s="1"/>
  <c r="K98" i="3"/>
  <c r="L93" i="3"/>
  <c r="D100" i="9"/>
  <c r="C100" i="9"/>
  <c r="D97" i="9"/>
  <c r="C97" i="9"/>
  <c r="C95" i="9"/>
  <c r="D95" i="9"/>
  <c r="L93" i="29"/>
  <c r="K93" i="29"/>
  <c r="X98" i="40"/>
  <c r="W98" i="40"/>
  <c r="S94" i="40"/>
  <c r="T94" i="40"/>
  <c r="X93" i="28"/>
  <c r="W93" i="28"/>
  <c r="X100" i="28"/>
  <c r="W100" i="28"/>
  <c r="X102" i="28"/>
  <c r="W102" i="28"/>
  <c r="S123" i="28"/>
  <c r="T123" i="28"/>
  <c r="P95" i="28"/>
  <c r="O95" i="28"/>
  <c r="P101" i="28"/>
  <c r="O101" i="28"/>
  <c r="P100" i="28"/>
  <c r="O100" i="28"/>
  <c r="L95" i="28"/>
  <c r="K95" i="28"/>
  <c r="H100" i="28"/>
  <c r="G100" i="28"/>
  <c r="F10" i="28" s="1"/>
  <c r="C93" i="28"/>
  <c r="E8" i="28" s="1"/>
  <c r="D98" i="28"/>
  <c r="C96" i="28"/>
  <c r="C98" i="28"/>
  <c r="D96" i="28"/>
  <c r="S99" i="7"/>
  <c r="S94" i="7"/>
  <c r="T94" i="7"/>
  <c r="T98" i="7"/>
  <c r="T93" i="7"/>
  <c r="S98" i="7"/>
  <c r="S93" i="7"/>
  <c r="T101" i="7"/>
  <c r="T96" i="7"/>
  <c r="S101" i="7"/>
  <c r="S96" i="7"/>
  <c r="T99" i="7"/>
  <c r="T100" i="7"/>
  <c r="T95" i="7"/>
  <c r="S100" i="7"/>
  <c r="S95" i="7"/>
  <c r="P99" i="7"/>
  <c r="P93" i="7"/>
  <c r="P96" i="7"/>
  <c r="O93" i="7"/>
  <c r="O96" i="7"/>
  <c r="O99" i="7"/>
  <c r="L106" i="7"/>
  <c r="K106" i="7"/>
  <c r="L105" i="7"/>
  <c r="K105" i="7"/>
  <c r="L103" i="7"/>
  <c r="K103" i="7"/>
  <c r="H98" i="7"/>
  <c r="G98" i="7"/>
  <c r="H97" i="7"/>
  <c r="G97" i="7"/>
  <c r="F11" i="7" s="1"/>
  <c r="D96" i="7"/>
  <c r="C96" i="7"/>
  <c r="C97" i="7"/>
  <c r="D95" i="7"/>
  <c r="C95" i="7"/>
  <c r="D94" i="7"/>
  <c r="C94" i="7"/>
  <c r="D97" i="7"/>
  <c r="P100" i="5"/>
  <c r="O100" i="5"/>
  <c r="P95" i="5"/>
  <c r="O95" i="5"/>
  <c r="S101" i="42"/>
  <c r="T108" i="42"/>
  <c r="T98" i="42"/>
  <c r="S108" i="42"/>
  <c r="S98" i="42"/>
  <c r="T103" i="42"/>
  <c r="T97" i="42"/>
  <c r="S103" i="42"/>
  <c r="S97" i="42"/>
  <c r="T102" i="42"/>
  <c r="T95" i="42"/>
  <c r="S102" i="42"/>
  <c r="S95" i="42"/>
  <c r="T101" i="42"/>
  <c r="O106" i="42"/>
  <c r="O105" i="42"/>
  <c r="P95" i="42"/>
  <c r="P101" i="42"/>
  <c r="O101" i="42"/>
  <c r="P108" i="42"/>
  <c r="P96" i="42"/>
  <c r="O108" i="42"/>
  <c r="O96" i="42"/>
  <c r="P102" i="42"/>
  <c r="P107" i="42"/>
  <c r="O102" i="42"/>
  <c r="O107" i="42"/>
  <c r="O95" i="42"/>
  <c r="P124" i="42"/>
  <c r="P106" i="42"/>
  <c r="P105" i="42"/>
  <c r="O124" i="42"/>
  <c r="K102" i="42"/>
  <c r="L102" i="42"/>
  <c r="H93" i="42"/>
  <c r="G93" i="42"/>
  <c r="H102" i="42"/>
  <c r="G102" i="42"/>
  <c r="W99" i="3"/>
  <c r="X101" i="3"/>
  <c r="X99" i="3"/>
  <c r="W101" i="3"/>
  <c r="T102" i="3"/>
  <c r="S102" i="3"/>
  <c r="O99" i="3"/>
  <c r="P101" i="3"/>
  <c r="P97" i="3"/>
  <c r="O101" i="3"/>
  <c r="O97" i="3"/>
  <c r="P99" i="3"/>
  <c r="P96" i="3"/>
  <c r="O96" i="3"/>
  <c r="P93" i="3"/>
  <c r="O93" i="3"/>
  <c r="H102" i="3"/>
  <c r="G102" i="3"/>
  <c r="D101" i="3"/>
  <c r="C101" i="3"/>
  <c r="L94" i="40"/>
  <c r="G22" i="24" s="1"/>
  <c r="K94" i="40"/>
  <c r="J49" i="24"/>
  <c r="I49" i="24"/>
  <c r="H49" i="24"/>
  <c r="G31" i="24"/>
  <c r="J31" i="24"/>
  <c r="I31" i="24"/>
  <c r="H31" i="24"/>
  <c r="F31" i="24"/>
  <c r="P93" i="35"/>
  <c r="O93" i="35"/>
  <c r="T93" i="35"/>
  <c r="S93" i="35"/>
  <c r="E6" i="35"/>
  <c r="G95" i="35"/>
  <c r="F11" i="35" s="1"/>
  <c r="H95" i="35"/>
  <c r="H96" i="35"/>
  <c r="G96" i="35"/>
  <c r="F7" i="35" s="1"/>
  <c r="H45" i="24"/>
  <c r="X93" i="35"/>
  <c r="W93" i="35"/>
  <c r="X96" i="9"/>
  <c r="W96" i="9"/>
  <c r="X108" i="42"/>
  <c r="X97" i="42"/>
  <c r="W108" i="42"/>
  <c r="W97" i="42"/>
  <c r="J8" i="42" s="1"/>
  <c r="X103" i="42"/>
  <c r="J34" i="31" s="1"/>
  <c r="W103" i="42"/>
  <c r="J24" i="42" s="1"/>
  <c r="W99" i="42"/>
  <c r="J22" i="42" s="1"/>
  <c r="X100" i="42"/>
  <c r="W100" i="42"/>
  <c r="X99" i="42"/>
  <c r="X94" i="5"/>
  <c r="W94" i="5"/>
  <c r="J6" i="5" s="1"/>
  <c r="X102" i="5"/>
  <c r="W102" i="5"/>
  <c r="X100" i="5"/>
  <c r="W100" i="5"/>
  <c r="J8" i="5" s="1"/>
  <c r="I8" i="23"/>
  <c r="J156" i="24"/>
  <c r="H156" i="24"/>
  <c r="J148" i="24"/>
  <c r="H148" i="24"/>
  <c r="J140" i="24"/>
  <c r="H140" i="24"/>
  <c r="J132" i="24"/>
  <c r="H132" i="24"/>
  <c r="J124" i="24"/>
  <c r="H124" i="24"/>
  <c r="J112" i="24"/>
  <c r="H112" i="24"/>
  <c r="J168" i="24"/>
  <c r="H168" i="24"/>
  <c r="E225" i="24"/>
  <c r="H225" i="24"/>
  <c r="G217" i="24"/>
  <c r="H217" i="24"/>
  <c r="F98" i="24"/>
  <c r="H98" i="24"/>
  <c r="I296" i="24"/>
  <c r="H296" i="24"/>
  <c r="I264" i="24"/>
  <c r="H264" i="24"/>
  <c r="J155" i="24"/>
  <c r="H155" i="24"/>
  <c r="J147" i="24"/>
  <c r="H147" i="24"/>
  <c r="J139" i="24"/>
  <c r="H139" i="24"/>
  <c r="J131" i="24"/>
  <c r="H131" i="24"/>
  <c r="J123" i="24"/>
  <c r="H123" i="24"/>
  <c r="J159" i="24"/>
  <c r="H159" i="24"/>
  <c r="G85" i="24"/>
  <c r="H85" i="24"/>
  <c r="F235" i="24"/>
  <c r="H235" i="24"/>
  <c r="F260" i="24"/>
  <c r="H260" i="24"/>
  <c r="G295" i="24"/>
  <c r="H295" i="24"/>
  <c r="F287" i="24"/>
  <c r="H287" i="24"/>
  <c r="G263" i="24"/>
  <c r="H263" i="24"/>
  <c r="J154" i="24"/>
  <c r="H154" i="24"/>
  <c r="J146" i="24"/>
  <c r="H146" i="24"/>
  <c r="J138" i="24"/>
  <c r="H138" i="24"/>
  <c r="J130" i="24"/>
  <c r="H130" i="24"/>
  <c r="J122" i="24"/>
  <c r="H122" i="24"/>
  <c r="J174" i="24"/>
  <c r="H174" i="24"/>
  <c r="J166" i="24"/>
  <c r="H166" i="24"/>
  <c r="I107" i="24"/>
  <c r="H107" i="24"/>
  <c r="G215" i="24"/>
  <c r="H215" i="24"/>
  <c r="G105" i="24"/>
  <c r="H105" i="24"/>
  <c r="J153" i="24"/>
  <c r="H153" i="24"/>
  <c r="J145" i="24"/>
  <c r="H145" i="24"/>
  <c r="J137" i="24"/>
  <c r="H137" i="24"/>
  <c r="J129" i="24"/>
  <c r="H129" i="24"/>
  <c r="J121" i="24"/>
  <c r="H121" i="24"/>
  <c r="G211" i="24"/>
  <c r="H211" i="24"/>
  <c r="G203" i="24"/>
  <c r="H203" i="24"/>
  <c r="I222" i="24"/>
  <c r="H222" i="24"/>
  <c r="G237" i="24"/>
  <c r="H237" i="24"/>
  <c r="G258" i="24"/>
  <c r="H258" i="24"/>
  <c r="G250" i="24"/>
  <c r="H250" i="24"/>
  <c r="G309" i="24"/>
  <c r="H309" i="24"/>
  <c r="G285" i="24"/>
  <c r="H285" i="24"/>
  <c r="G277" i="24"/>
  <c r="H277" i="24"/>
  <c r="J152" i="24"/>
  <c r="H152" i="24"/>
  <c r="J144" i="24"/>
  <c r="H144" i="24"/>
  <c r="J136" i="24"/>
  <c r="H136" i="24"/>
  <c r="J128" i="24"/>
  <c r="H128" i="24"/>
  <c r="J120" i="24"/>
  <c r="H120" i="24"/>
  <c r="G180" i="24"/>
  <c r="H180" i="24"/>
  <c r="I172" i="24"/>
  <c r="H172" i="24"/>
  <c r="G221" i="24"/>
  <c r="H221" i="24"/>
  <c r="E99" i="24"/>
  <c r="H99" i="24"/>
  <c r="J238" i="24"/>
  <c r="H238" i="24"/>
  <c r="J151" i="24"/>
  <c r="H151" i="24"/>
  <c r="J135" i="24"/>
  <c r="H135" i="24"/>
  <c r="J119" i="24"/>
  <c r="H119" i="24"/>
  <c r="I163" i="24"/>
  <c r="H163" i="24"/>
  <c r="E201" i="24"/>
  <c r="H201" i="24"/>
  <c r="I212" i="24"/>
  <c r="H212" i="24"/>
  <c r="G231" i="24"/>
  <c r="H231" i="24"/>
  <c r="E248" i="24"/>
  <c r="H248" i="24"/>
  <c r="E307" i="24"/>
  <c r="H307" i="24"/>
  <c r="F299" i="24"/>
  <c r="H299" i="24"/>
  <c r="F291" i="24"/>
  <c r="H291" i="24"/>
  <c r="E275" i="24"/>
  <c r="H275" i="24"/>
  <c r="F267" i="24"/>
  <c r="H267" i="24"/>
  <c r="J158" i="24"/>
  <c r="H158" i="24"/>
  <c r="J150" i="24"/>
  <c r="H150" i="24"/>
  <c r="J142" i="24"/>
  <c r="H142" i="24"/>
  <c r="J134" i="24"/>
  <c r="H134" i="24"/>
  <c r="J126" i="24"/>
  <c r="H126" i="24"/>
  <c r="J108" i="24"/>
  <c r="H108" i="24"/>
  <c r="F219" i="24"/>
  <c r="H219" i="24"/>
  <c r="G118" i="24"/>
  <c r="H118" i="24"/>
  <c r="E100" i="24"/>
  <c r="H100" i="24"/>
  <c r="I232" i="24"/>
  <c r="H232" i="24"/>
  <c r="J290" i="24"/>
  <c r="H290" i="24"/>
  <c r="I266" i="24"/>
  <c r="H266" i="24"/>
  <c r="J157" i="24"/>
  <c r="H157" i="24"/>
  <c r="J149" i="24"/>
  <c r="H149" i="24"/>
  <c r="J141" i="24"/>
  <c r="H141" i="24"/>
  <c r="J133" i="24"/>
  <c r="H133" i="24"/>
  <c r="J125" i="24"/>
  <c r="H125" i="24"/>
  <c r="J114" i="24"/>
  <c r="H114" i="24"/>
  <c r="I161" i="24"/>
  <c r="H161" i="24"/>
  <c r="G207" i="24"/>
  <c r="H207" i="24"/>
  <c r="E199" i="24"/>
  <c r="H199" i="24"/>
  <c r="G233" i="24"/>
  <c r="H233" i="24"/>
  <c r="E241" i="24"/>
  <c r="H241" i="24"/>
  <c r="G254" i="24"/>
  <c r="H254" i="24"/>
  <c r="E305" i="24"/>
  <c r="H305" i="24"/>
  <c r="G297" i="24"/>
  <c r="H297" i="24"/>
  <c r="F289" i="24"/>
  <c r="H289" i="24"/>
  <c r="G281" i="24"/>
  <c r="H281" i="24"/>
  <c r="E273" i="24"/>
  <c r="H273" i="24"/>
  <c r="F265" i="24"/>
  <c r="H265" i="24"/>
  <c r="J78" i="24"/>
  <c r="H78" i="24"/>
  <c r="F77" i="24"/>
  <c r="H77" i="24"/>
  <c r="J196" i="24"/>
  <c r="H196" i="24"/>
  <c r="J84" i="24"/>
  <c r="H84" i="24"/>
  <c r="H39" i="24"/>
  <c r="J58" i="24"/>
  <c r="H58" i="24"/>
  <c r="H38" i="24"/>
  <c r="E33" i="24"/>
  <c r="H33" i="24"/>
  <c r="F92" i="24"/>
  <c r="H92" i="24"/>
  <c r="J82" i="24"/>
  <c r="H82" i="24"/>
  <c r="H37" i="24"/>
  <c r="J24" i="24"/>
  <c r="H24" i="24"/>
  <c r="J88" i="24"/>
  <c r="H88" i="24"/>
  <c r="F64" i="24"/>
  <c r="H64" i="24"/>
  <c r="I18" i="24"/>
  <c r="H18" i="24"/>
  <c r="J71" i="24"/>
  <c r="H71" i="24"/>
  <c r="J19" i="24"/>
  <c r="H19" i="24"/>
  <c r="P96" i="40"/>
  <c r="O95" i="40"/>
  <c r="O96" i="40"/>
  <c r="P95" i="40"/>
  <c r="P94" i="40"/>
  <c r="O94" i="40"/>
  <c r="H13" i="40" s="1"/>
  <c r="P93" i="40"/>
  <c r="O93" i="40"/>
  <c r="I6" i="23"/>
  <c r="O99" i="9"/>
  <c r="O101" i="9"/>
  <c r="P97" i="9"/>
  <c r="P99" i="9"/>
  <c r="O97" i="9"/>
  <c r="P98" i="9"/>
  <c r="O98" i="9"/>
  <c r="P101" i="9"/>
  <c r="H123" i="5"/>
  <c r="G123" i="5"/>
  <c r="C130" i="5"/>
  <c r="E17" i="5" s="1"/>
  <c r="C126" i="5"/>
  <c r="E22" i="5" s="1"/>
  <c r="D129" i="5"/>
  <c r="D125" i="5"/>
  <c r="D130" i="5"/>
  <c r="C129" i="5"/>
  <c r="E16" i="5" s="1"/>
  <c r="C125" i="5"/>
  <c r="D123" i="5"/>
  <c r="D128" i="5"/>
  <c r="D124" i="5"/>
  <c r="C123" i="5"/>
  <c r="C128" i="5"/>
  <c r="C124" i="5"/>
  <c r="D126" i="5"/>
  <c r="D131" i="5"/>
  <c r="D127" i="5"/>
  <c r="C131" i="5"/>
  <c r="C127" i="5"/>
  <c r="P94" i="9"/>
  <c r="H8" i="23" s="1"/>
  <c r="O94" i="9"/>
  <c r="H8" i="9" s="1"/>
  <c r="K101" i="9"/>
  <c r="G20" i="9" s="1"/>
  <c r="L101" i="9"/>
  <c r="G34" i="23" s="1"/>
  <c r="L94" i="7"/>
  <c r="K94" i="7"/>
  <c r="L124" i="5"/>
  <c r="K124" i="5"/>
  <c r="L102" i="5"/>
  <c r="G25" i="23" s="1"/>
  <c r="K102" i="5"/>
  <c r="G11" i="5" s="1"/>
  <c r="G13" i="5"/>
  <c r="G20" i="23"/>
  <c r="H94" i="40"/>
  <c r="G94" i="40"/>
  <c r="H97" i="9"/>
  <c r="G97" i="9"/>
  <c r="H106" i="5"/>
  <c r="G106" i="5"/>
  <c r="H101" i="5"/>
  <c r="G101" i="5"/>
  <c r="H100" i="5"/>
  <c r="G100" i="5"/>
  <c r="H66" i="23"/>
  <c r="G66" i="23"/>
  <c r="D98" i="9"/>
  <c r="C98" i="9"/>
  <c r="D96" i="9"/>
  <c r="C96" i="9"/>
  <c r="D102" i="3"/>
  <c r="C102" i="3"/>
  <c r="E13" i="3" s="1"/>
  <c r="D96" i="3"/>
  <c r="C96" i="3"/>
  <c r="D94" i="3"/>
  <c r="C94" i="3"/>
  <c r="D97" i="5"/>
  <c r="C97" i="5"/>
  <c r="P126" i="29"/>
  <c r="O126" i="29"/>
  <c r="P125" i="29"/>
  <c r="P124" i="29"/>
  <c r="O128" i="29"/>
  <c r="O125" i="29"/>
  <c r="O124" i="29"/>
  <c r="P123" i="29"/>
  <c r="O123" i="29"/>
  <c r="P93" i="29"/>
  <c r="O93" i="29"/>
  <c r="P131" i="29"/>
  <c r="O131" i="29"/>
  <c r="P130" i="29"/>
  <c r="O130" i="29"/>
  <c r="P128" i="29"/>
  <c r="P129" i="29"/>
  <c r="O129" i="29"/>
  <c r="P127" i="29"/>
  <c r="O127" i="29"/>
  <c r="X94" i="40"/>
  <c r="W94" i="40"/>
  <c r="J8" i="40" s="1"/>
  <c r="X98" i="28"/>
  <c r="W98" i="28"/>
  <c r="X93" i="7"/>
  <c r="J37" i="24" s="1"/>
  <c r="W93" i="7"/>
  <c r="J7" i="7" s="1"/>
  <c r="O100" i="7"/>
  <c r="P123" i="7"/>
  <c r="O123" i="7"/>
  <c r="P102" i="7"/>
  <c r="O102" i="7"/>
  <c r="H11" i="7" s="1"/>
  <c r="P101" i="7"/>
  <c r="O101" i="7"/>
  <c r="X106" i="5"/>
  <c r="W106" i="5"/>
  <c r="X101" i="5"/>
  <c r="X98" i="5"/>
  <c r="W101" i="5"/>
  <c r="W98" i="5"/>
  <c r="J10" i="5" s="1"/>
  <c r="L105" i="5"/>
  <c r="G29" i="23" s="1"/>
  <c r="K105" i="5"/>
  <c r="X115" i="42"/>
  <c r="W115" i="42"/>
  <c r="X114" i="42"/>
  <c r="W114" i="42"/>
  <c r="X111" i="42"/>
  <c r="X94" i="42"/>
  <c r="W111" i="42"/>
  <c r="W94" i="42"/>
  <c r="X110" i="42"/>
  <c r="W110" i="42"/>
  <c r="W98" i="42"/>
  <c r="J10" i="42" s="1"/>
  <c r="X105" i="42"/>
  <c r="W105" i="42"/>
  <c r="J14" i="42" s="1"/>
  <c r="X104" i="42"/>
  <c r="X101" i="42"/>
  <c r="W101" i="42"/>
  <c r="X102" i="42"/>
  <c r="X98" i="42"/>
  <c r="W104" i="42"/>
  <c r="W102" i="42"/>
  <c r="H123" i="42"/>
  <c r="G123" i="42"/>
  <c r="F10" i="42" s="1"/>
  <c r="P110" i="42"/>
  <c r="O110" i="42"/>
  <c r="L117" i="3"/>
  <c r="K117" i="3"/>
  <c r="G7" i="3"/>
  <c r="K130" i="3"/>
  <c r="K128" i="3"/>
  <c r="K105" i="3"/>
  <c r="L96" i="3"/>
  <c r="L116" i="3"/>
  <c r="L94" i="3"/>
  <c r="K116" i="3"/>
  <c r="K94" i="3"/>
  <c r="K107" i="3"/>
  <c r="L128" i="3"/>
  <c r="K126" i="3"/>
  <c r="G14" i="3" s="1"/>
  <c r="L122" i="3"/>
  <c r="K121" i="3"/>
  <c r="K120" i="3"/>
  <c r="L115" i="3"/>
  <c r="K115" i="3"/>
  <c r="L130" i="3"/>
  <c r="L129" i="3"/>
  <c r="L106" i="3"/>
  <c r="K127" i="3"/>
  <c r="L126" i="3"/>
  <c r="K122" i="3"/>
  <c r="K118" i="3"/>
  <c r="L134" i="3"/>
  <c r="L114" i="3"/>
  <c r="K134" i="3"/>
  <c r="K114" i="3"/>
  <c r="L133" i="3"/>
  <c r="L113" i="3"/>
  <c r="K133" i="3"/>
  <c r="K113" i="3"/>
  <c r="L105" i="3"/>
  <c r="L123" i="3"/>
  <c r="K119" i="3"/>
  <c r="L132" i="3"/>
  <c r="L112" i="3"/>
  <c r="K132" i="3"/>
  <c r="K112" i="3"/>
  <c r="L108" i="3"/>
  <c r="L107" i="3"/>
  <c r="K106" i="3"/>
  <c r="K104" i="3"/>
  <c r="G6" i="3" s="1"/>
  <c r="K125" i="3"/>
  <c r="K102" i="3"/>
  <c r="K123" i="3"/>
  <c r="L120" i="3"/>
  <c r="L119" i="3"/>
  <c r="K96" i="3"/>
  <c r="G8" i="3" s="1"/>
  <c r="L131" i="3"/>
  <c r="L109" i="3"/>
  <c r="K131" i="3"/>
  <c r="K109" i="3"/>
  <c r="K108" i="3"/>
  <c r="K129" i="3"/>
  <c r="L127" i="3"/>
  <c r="L104" i="3"/>
  <c r="L125" i="3"/>
  <c r="L102" i="3"/>
  <c r="L121" i="3"/>
  <c r="L118" i="3"/>
  <c r="S95" i="3"/>
  <c r="T96" i="3"/>
  <c r="S96" i="3"/>
  <c r="T95" i="3"/>
  <c r="W129" i="3"/>
  <c r="X124" i="3"/>
  <c r="W128" i="3"/>
  <c r="W133" i="3"/>
  <c r="X131" i="3"/>
  <c r="X127" i="3"/>
  <c r="W124" i="3"/>
  <c r="W123" i="3"/>
  <c r="W130" i="3"/>
  <c r="W127" i="3"/>
  <c r="X134" i="3"/>
  <c r="W134" i="3"/>
  <c r="X129" i="3"/>
  <c r="X126" i="3"/>
  <c r="J12" i="31" s="1"/>
  <c r="W126" i="3"/>
  <c r="X133" i="3"/>
  <c r="X132" i="3"/>
  <c r="W131" i="3"/>
  <c r="X125" i="3"/>
  <c r="X128" i="3"/>
  <c r="W125" i="3"/>
  <c r="X123" i="3"/>
  <c r="J24" i="31" s="1"/>
  <c r="W132" i="3"/>
  <c r="X130" i="3"/>
  <c r="X102" i="9"/>
  <c r="W102" i="9"/>
  <c r="X102" i="3"/>
  <c r="X100" i="3"/>
  <c r="W111" i="3"/>
  <c r="W115" i="3"/>
  <c r="W119" i="3"/>
  <c r="X93" i="3"/>
  <c r="X113" i="3"/>
  <c r="J42" i="31" s="1"/>
  <c r="X121" i="3"/>
  <c r="W102" i="3"/>
  <c r="W100" i="3"/>
  <c r="X111" i="3"/>
  <c r="X115" i="3"/>
  <c r="X119" i="3"/>
  <c r="W93" i="3"/>
  <c r="X117" i="3"/>
  <c r="X106" i="3"/>
  <c r="X98" i="3"/>
  <c r="X94" i="3"/>
  <c r="W112" i="3"/>
  <c r="W116" i="3"/>
  <c r="W120" i="3"/>
  <c r="W106" i="3"/>
  <c r="J19" i="3" s="1"/>
  <c r="W98" i="3"/>
  <c r="W94" i="3"/>
  <c r="X112" i="3"/>
  <c r="X116" i="3"/>
  <c r="X120" i="3"/>
  <c r="X109" i="3"/>
  <c r="X104" i="3"/>
  <c r="J33" i="31" s="1"/>
  <c r="W109" i="3"/>
  <c r="W113" i="3"/>
  <c r="W117" i="3"/>
  <c r="W121" i="3"/>
  <c r="W104" i="3"/>
  <c r="J18" i="3" s="1"/>
  <c r="X103" i="3"/>
  <c r="W110" i="3"/>
  <c r="W114" i="3"/>
  <c r="W118" i="3"/>
  <c r="W122" i="3"/>
  <c r="W103" i="3"/>
  <c r="J14" i="3" s="1"/>
  <c r="X110" i="3"/>
  <c r="X114" i="3"/>
  <c r="X118" i="3"/>
  <c r="X122" i="3"/>
  <c r="H55" i="23"/>
  <c r="G55" i="23"/>
  <c r="H38" i="23"/>
  <c r="H42" i="23"/>
  <c r="T104" i="3"/>
  <c r="S111" i="3"/>
  <c r="S126" i="3"/>
  <c r="I12" i="3" s="1"/>
  <c r="S118" i="3"/>
  <c r="S108" i="3"/>
  <c r="T103" i="3"/>
  <c r="S110" i="3"/>
  <c r="S125" i="3"/>
  <c r="S117" i="3"/>
  <c r="S107" i="3"/>
  <c r="T100" i="3"/>
  <c r="I24" i="31" s="1"/>
  <c r="S124" i="3"/>
  <c r="I23" i="3" s="1"/>
  <c r="S116" i="3"/>
  <c r="S106" i="3"/>
  <c r="I8" i="3"/>
  <c r="S123" i="3"/>
  <c r="S115" i="3"/>
  <c r="S94" i="3"/>
  <c r="I6" i="3" s="1"/>
  <c r="S122" i="3"/>
  <c r="S114" i="3"/>
  <c r="S104" i="3"/>
  <c r="S93" i="3"/>
  <c r="T107" i="3"/>
  <c r="S129" i="3"/>
  <c r="S121" i="3"/>
  <c r="S113" i="3"/>
  <c r="S103" i="3"/>
  <c r="T106" i="3"/>
  <c r="S120" i="3"/>
  <c r="S112" i="3"/>
  <c r="S100" i="3"/>
  <c r="T94" i="3"/>
  <c r="S127" i="3"/>
  <c r="S119" i="3"/>
  <c r="S109" i="3"/>
  <c r="T126" i="5"/>
  <c r="T129" i="5"/>
  <c r="T124" i="5"/>
  <c r="T120" i="5"/>
  <c r="T116" i="5"/>
  <c r="T108" i="5"/>
  <c r="T100" i="5"/>
  <c r="T96" i="5"/>
  <c r="I63" i="23"/>
  <c r="S126" i="5"/>
  <c r="S129" i="5"/>
  <c r="S124" i="5"/>
  <c r="I12" i="5" s="1"/>
  <c r="S120" i="5"/>
  <c r="S116" i="5"/>
  <c r="S108" i="5"/>
  <c r="I6" i="5" s="1"/>
  <c r="S100" i="5"/>
  <c r="S96" i="5"/>
  <c r="I10" i="5" s="1"/>
  <c r="T128" i="5"/>
  <c r="T123" i="5"/>
  <c r="T119" i="5"/>
  <c r="T115" i="5"/>
  <c r="T111" i="5"/>
  <c r="T107" i="5"/>
  <c r="T103" i="5"/>
  <c r="I9" i="23" s="1"/>
  <c r="T117" i="5"/>
  <c r="S128" i="5"/>
  <c r="S123" i="5"/>
  <c r="I24" i="5" s="1"/>
  <c r="S119" i="5"/>
  <c r="S115" i="5"/>
  <c r="I18" i="5" s="1"/>
  <c r="S111" i="5"/>
  <c r="I14" i="5" s="1"/>
  <c r="S107" i="5"/>
  <c r="S103" i="5"/>
  <c r="I22" i="5" s="1"/>
  <c r="T121" i="5"/>
  <c r="T131" i="5"/>
  <c r="T127" i="5"/>
  <c r="T122" i="5"/>
  <c r="T118" i="5"/>
  <c r="T114" i="5"/>
  <c r="T110" i="5"/>
  <c r="I47" i="23" s="1"/>
  <c r="T106" i="5"/>
  <c r="I42" i="23" s="1"/>
  <c r="S131" i="5"/>
  <c r="S127" i="5"/>
  <c r="S122" i="5"/>
  <c r="S118" i="5"/>
  <c r="S114" i="5"/>
  <c r="S110" i="5"/>
  <c r="I15" i="5" s="1"/>
  <c r="S106" i="5"/>
  <c r="I11" i="5"/>
  <c r="T130" i="5"/>
  <c r="S130" i="5"/>
  <c r="S121" i="5"/>
  <c r="S117" i="5"/>
  <c r="S109" i="5"/>
  <c r="T109" i="5"/>
  <c r="I25" i="23" s="1"/>
  <c r="I19" i="9"/>
  <c r="I6" i="9"/>
  <c r="I9" i="9"/>
  <c r="I10" i="9"/>
  <c r="T129" i="9"/>
  <c r="T125" i="9"/>
  <c r="T121" i="9"/>
  <c r="T113" i="9"/>
  <c r="T105" i="9"/>
  <c r="I28" i="23" s="1"/>
  <c r="T97" i="9"/>
  <c r="I37" i="23" s="1"/>
  <c r="T123" i="9"/>
  <c r="I46" i="23" s="1"/>
  <c r="T130" i="9"/>
  <c r="T122" i="9"/>
  <c r="T114" i="9"/>
  <c r="T94" i="9"/>
  <c r="I7" i="23" s="1"/>
  <c r="I12" i="9"/>
  <c r="I21" i="9"/>
  <c r="D21" i="9" s="1"/>
  <c r="T128" i="9"/>
  <c r="T116" i="9"/>
  <c r="I39" i="23" s="1"/>
  <c r="T127" i="9"/>
  <c r="I11" i="9"/>
  <c r="T131" i="9"/>
  <c r="T119" i="9"/>
  <c r="T115" i="9"/>
  <c r="T111" i="9"/>
  <c r="T107" i="9"/>
  <c r="T103" i="9"/>
  <c r="I35" i="23" s="1"/>
  <c r="I24" i="9"/>
  <c r="T126" i="9"/>
  <c r="T118" i="9"/>
  <c r="T110" i="9"/>
  <c r="T102" i="9"/>
  <c r="H53" i="23"/>
  <c r="H48" i="23"/>
  <c r="G48" i="23"/>
  <c r="J36" i="23"/>
  <c r="P125" i="35"/>
  <c r="O125" i="35"/>
  <c r="P97" i="40"/>
  <c r="O97" i="40"/>
  <c r="P109" i="42"/>
  <c r="O109" i="42"/>
  <c r="P134" i="42"/>
  <c r="P130" i="42"/>
  <c r="P126" i="42"/>
  <c r="P122" i="42"/>
  <c r="P118" i="42"/>
  <c r="P114" i="42"/>
  <c r="O120" i="42"/>
  <c r="O134" i="42"/>
  <c r="O130" i="42"/>
  <c r="O126" i="42"/>
  <c r="H10" i="42" s="1"/>
  <c r="O122" i="42"/>
  <c r="O118" i="42"/>
  <c r="O114" i="42"/>
  <c r="O116" i="42"/>
  <c r="P133" i="42"/>
  <c r="P121" i="42"/>
  <c r="P117" i="42"/>
  <c r="P113" i="42"/>
  <c r="H24" i="42"/>
  <c r="H14" i="42"/>
  <c r="O112" i="42"/>
  <c r="H23" i="42" s="1"/>
  <c r="O133" i="42"/>
  <c r="O121" i="42"/>
  <c r="O117" i="42"/>
  <c r="O113" i="42"/>
  <c r="P98" i="42"/>
  <c r="P132" i="42"/>
  <c r="P120" i="42"/>
  <c r="P116" i="42"/>
  <c r="P112" i="42"/>
  <c r="O98" i="42"/>
  <c r="H9" i="42"/>
  <c r="O132" i="42"/>
  <c r="P97" i="42"/>
  <c r="P131" i="42"/>
  <c r="P127" i="42"/>
  <c r="P119" i="42"/>
  <c r="P115" i="42"/>
  <c r="P111" i="42"/>
  <c r="O97" i="42"/>
  <c r="P128" i="42"/>
  <c r="H49" i="31" s="1"/>
  <c r="H36" i="42"/>
  <c r="O131" i="42"/>
  <c r="O127" i="42"/>
  <c r="H17" i="42" s="1"/>
  <c r="H15" i="42"/>
  <c r="O119" i="42"/>
  <c r="O115" i="42"/>
  <c r="O111" i="42"/>
  <c r="O128" i="42"/>
  <c r="O134" i="3"/>
  <c r="O130" i="3"/>
  <c r="O126" i="3"/>
  <c r="O122" i="3"/>
  <c r="O118" i="3"/>
  <c r="O114" i="3"/>
  <c r="O108" i="3"/>
  <c r="O104" i="3"/>
  <c r="H18" i="3" s="1"/>
  <c r="H12" i="3"/>
  <c r="P131" i="3"/>
  <c r="P119" i="3"/>
  <c r="H47" i="31"/>
  <c r="P133" i="3"/>
  <c r="P129" i="3"/>
  <c r="P125" i="3"/>
  <c r="P121" i="3"/>
  <c r="P117" i="3"/>
  <c r="P113" i="3"/>
  <c r="P107" i="3"/>
  <c r="H31" i="31"/>
  <c r="P127" i="3"/>
  <c r="P105" i="3"/>
  <c r="O133" i="3"/>
  <c r="O129" i="3"/>
  <c r="O125" i="3"/>
  <c r="O121" i="3"/>
  <c r="O117" i="3"/>
  <c r="O113" i="3"/>
  <c r="O107" i="3"/>
  <c r="H21" i="3"/>
  <c r="D21" i="3" s="1"/>
  <c r="P132" i="3"/>
  <c r="P128" i="3"/>
  <c r="P124" i="3"/>
  <c r="P120" i="3"/>
  <c r="P116" i="3"/>
  <c r="P112" i="3"/>
  <c r="P106" i="3"/>
  <c r="H16" i="31"/>
  <c r="P109" i="3"/>
  <c r="O132" i="3"/>
  <c r="O128" i="3"/>
  <c r="O124" i="3"/>
  <c r="H22" i="3" s="1"/>
  <c r="O120" i="3"/>
  <c r="O116" i="3"/>
  <c r="O112" i="3"/>
  <c r="O106" i="3"/>
  <c r="H20" i="3"/>
  <c r="H40" i="31"/>
  <c r="P115" i="3"/>
  <c r="O131" i="3"/>
  <c r="O127" i="3"/>
  <c r="H14" i="3"/>
  <c r="O119" i="3"/>
  <c r="O115" i="3"/>
  <c r="O109" i="3"/>
  <c r="O105" i="3"/>
  <c r="H23" i="3" s="1"/>
  <c r="D23" i="3" s="1"/>
  <c r="H8" i="3"/>
  <c r="P134" i="3"/>
  <c r="P130" i="3"/>
  <c r="P126" i="3"/>
  <c r="P122" i="3"/>
  <c r="P118" i="3"/>
  <c r="P114" i="3"/>
  <c r="P108" i="3"/>
  <c r="P104" i="3"/>
  <c r="H42" i="31" s="1"/>
  <c r="O133" i="5"/>
  <c r="O113" i="5"/>
  <c r="O109" i="5"/>
  <c r="O105" i="5"/>
  <c r="O101" i="5"/>
  <c r="H20" i="5" s="1"/>
  <c r="P132" i="5"/>
  <c r="P128" i="5"/>
  <c r="P124" i="5"/>
  <c r="H9" i="23" s="1"/>
  <c r="P120" i="5"/>
  <c r="P116" i="5"/>
  <c r="P112" i="5"/>
  <c r="P108" i="5"/>
  <c r="P104" i="5"/>
  <c r="P96" i="5"/>
  <c r="H29" i="23" s="1"/>
  <c r="P133" i="5"/>
  <c r="P113" i="5"/>
  <c r="P105" i="5"/>
  <c r="O121" i="5"/>
  <c r="O132" i="5"/>
  <c r="O128" i="5"/>
  <c r="O124" i="5"/>
  <c r="H10" i="5" s="1"/>
  <c r="O120" i="5"/>
  <c r="O116" i="5"/>
  <c r="O112" i="5"/>
  <c r="O108" i="5"/>
  <c r="O104" i="5"/>
  <c r="O96" i="5"/>
  <c r="H18" i="5" s="1"/>
  <c r="P130" i="5"/>
  <c r="P118" i="5"/>
  <c r="P94" i="5"/>
  <c r="O122" i="5"/>
  <c r="O118" i="5"/>
  <c r="O110" i="5"/>
  <c r="O102" i="5"/>
  <c r="H24" i="5" s="1"/>
  <c r="O94" i="5"/>
  <c r="P129" i="5"/>
  <c r="P121" i="5"/>
  <c r="P117" i="5"/>
  <c r="P109" i="5"/>
  <c r="P101" i="5"/>
  <c r="H63" i="23" s="1"/>
  <c r="O117" i="5"/>
  <c r="P131" i="5"/>
  <c r="P127" i="5"/>
  <c r="P123" i="5"/>
  <c r="P119" i="5"/>
  <c r="P115" i="5"/>
  <c r="P111" i="5"/>
  <c r="P107" i="5"/>
  <c r="P103" i="5"/>
  <c r="H47" i="23" s="1"/>
  <c r="P99" i="5"/>
  <c r="H6" i="23" s="1"/>
  <c r="P110" i="5"/>
  <c r="P102" i="5"/>
  <c r="H40" i="23" s="1"/>
  <c r="O130" i="5"/>
  <c r="O114" i="5"/>
  <c r="O106" i="5"/>
  <c r="O98" i="5"/>
  <c r="H13" i="5" s="1"/>
  <c r="P125" i="5"/>
  <c r="O129" i="5"/>
  <c r="O131" i="5"/>
  <c r="O127" i="5"/>
  <c r="H19" i="5" s="1"/>
  <c r="O123" i="5"/>
  <c r="H15" i="5" s="1"/>
  <c r="O119" i="5"/>
  <c r="O115" i="5"/>
  <c r="O111" i="5"/>
  <c r="O107" i="5"/>
  <c r="O103" i="5"/>
  <c r="O99" i="5"/>
  <c r="H6" i="5" s="1"/>
  <c r="H22" i="5"/>
  <c r="P134" i="5"/>
  <c r="P122" i="5"/>
  <c r="P114" i="5"/>
  <c r="P106" i="5"/>
  <c r="P98" i="5"/>
  <c r="H19" i="23" s="1"/>
  <c r="O134" i="5"/>
  <c r="O125" i="5"/>
  <c r="H21" i="5" s="1"/>
  <c r="P134" i="9"/>
  <c r="P96" i="9"/>
  <c r="O134" i="9"/>
  <c r="O96" i="9"/>
  <c r="H15" i="9" s="1"/>
  <c r="P133" i="9"/>
  <c r="O133" i="9"/>
  <c r="P132" i="9"/>
  <c r="O132" i="9"/>
  <c r="P93" i="9"/>
  <c r="H7" i="23" s="1"/>
  <c r="O93" i="9"/>
  <c r="K134" i="9"/>
  <c r="L133" i="9"/>
  <c r="K133" i="9"/>
  <c r="L132" i="9"/>
  <c r="K132" i="9"/>
  <c r="K122" i="9"/>
  <c r="L134" i="9"/>
  <c r="L122" i="9"/>
  <c r="K131" i="35"/>
  <c r="K127" i="35"/>
  <c r="K123" i="35"/>
  <c r="K128" i="35"/>
  <c r="L134" i="35"/>
  <c r="L130" i="35"/>
  <c r="L126" i="35"/>
  <c r="L127" i="35"/>
  <c r="K134" i="35"/>
  <c r="K130" i="35"/>
  <c r="K126" i="35"/>
  <c r="L133" i="35"/>
  <c r="L129" i="35"/>
  <c r="K124" i="35"/>
  <c r="L123" i="35"/>
  <c r="K133" i="35"/>
  <c r="K129" i="35"/>
  <c r="K132" i="35"/>
  <c r="L132" i="35"/>
  <c r="L128" i="35"/>
  <c r="L124" i="35"/>
  <c r="L131" i="35"/>
  <c r="K134" i="40"/>
  <c r="K130" i="40"/>
  <c r="K126" i="40"/>
  <c r="G20" i="40" s="1"/>
  <c r="K122" i="40"/>
  <c r="K118" i="40"/>
  <c r="K114" i="40"/>
  <c r="K110" i="40"/>
  <c r="K106" i="40"/>
  <c r="K98" i="40"/>
  <c r="K121" i="40"/>
  <c r="K113" i="40"/>
  <c r="K105" i="40"/>
  <c r="L133" i="40"/>
  <c r="L125" i="40"/>
  <c r="L121" i="40"/>
  <c r="L117" i="40"/>
  <c r="L113" i="40"/>
  <c r="L109" i="40"/>
  <c r="L105" i="40"/>
  <c r="L93" i="40"/>
  <c r="K133" i="40"/>
  <c r="K125" i="40"/>
  <c r="K117" i="40"/>
  <c r="K109" i="40"/>
  <c r="K93" i="40"/>
  <c r="G6" i="40" s="1"/>
  <c r="L132" i="40"/>
  <c r="L128" i="40"/>
  <c r="L120" i="40"/>
  <c r="L116" i="40"/>
  <c r="L112" i="40"/>
  <c r="L108" i="40"/>
  <c r="L104" i="40"/>
  <c r="L126" i="40"/>
  <c r="G78" i="24" s="1"/>
  <c r="L118" i="40"/>
  <c r="L106" i="40"/>
  <c r="K132" i="40"/>
  <c r="K128" i="40"/>
  <c r="K120" i="40"/>
  <c r="K116" i="40"/>
  <c r="K112" i="40"/>
  <c r="K108" i="40"/>
  <c r="K104" i="40"/>
  <c r="L122" i="40"/>
  <c r="L114" i="40"/>
  <c r="L98" i="40"/>
  <c r="G35" i="24" s="1"/>
  <c r="L131" i="40"/>
  <c r="L123" i="40"/>
  <c r="L119" i="40"/>
  <c r="L115" i="40"/>
  <c r="L111" i="40"/>
  <c r="L107" i="40"/>
  <c r="L103" i="40"/>
  <c r="L130" i="40"/>
  <c r="K131" i="40"/>
  <c r="K123" i="40"/>
  <c r="G7" i="40" s="1"/>
  <c r="K119" i="40"/>
  <c r="K115" i="40"/>
  <c r="K111" i="40"/>
  <c r="K107" i="40"/>
  <c r="K103" i="40"/>
  <c r="L134" i="40"/>
  <c r="L110" i="40"/>
  <c r="L134" i="28"/>
  <c r="L130" i="28"/>
  <c r="L126" i="28"/>
  <c r="L122" i="28"/>
  <c r="L118" i="28"/>
  <c r="L114" i="28"/>
  <c r="L106" i="28"/>
  <c r="G34" i="24"/>
  <c r="L98" i="28"/>
  <c r="K116" i="28"/>
  <c r="L131" i="28"/>
  <c r="K119" i="28"/>
  <c r="K134" i="28"/>
  <c r="K130" i="28"/>
  <c r="K126" i="28"/>
  <c r="K122" i="28"/>
  <c r="K118" i="28"/>
  <c r="K114" i="28"/>
  <c r="K106" i="28"/>
  <c r="K98" i="28"/>
  <c r="G8" i="28"/>
  <c r="K120" i="28"/>
  <c r="L119" i="28"/>
  <c r="K115" i="28"/>
  <c r="L133" i="28"/>
  <c r="L129" i="28"/>
  <c r="L125" i="28"/>
  <c r="L121" i="28"/>
  <c r="L117" i="28"/>
  <c r="L113" i="28"/>
  <c r="L105" i="28"/>
  <c r="G32" i="24"/>
  <c r="L93" i="28"/>
  <c r="K128" i="28"/>
  <c r="K112" i="28"/>
  <c r="K104" i="28"/>
  <c r="G11" i="28" s="1"/>
  <c r="K127" i="28"/>
  <c r="K133" i="28"/>
  <c r="K129" i="28"/>
  <c r="K125" i="28"/>
  <c r="K121" i="28"/>
  <c r="K117" i="28"/>
  <c r="K113" i="28"/>
  <c r="K105" i="28"/>
  <c r="K93" i="28"/>
  <c r="K108" i="28"/>
  <c r="G19" i="28"/>
  <c r="L127" i="28"/>
  <c r="L103" i="28"/>
  <c r="K131" i="28"/>
  <c r="K111" i="28"/>
  <c r="L132" i="28"/>
  <c r="L128" i="28"/>
  <c r="L120" i="28"/>
  <c r="L116" i="28"/>
  <c r="L112" i="28"/>
  <c r="L108" i="28"/>
  <c r="G53" i="24" s="1"/>
  <c r="L104" i="28"/>
  <c r="K132" i="28"/>
  <c r="L115" i="28"/>
  <c r="L111" i="28"/>
  <c r="K103" i="28"/>
  <c r="K119" i="9"/>
  <c r="K115" i="9"/>
  <c r="K111" i="9"/>
  <c r="G14" i="9" s="1"/>
  <c r="K107" i="9"/>
  <c r="G10" i="9"/>
  <c r="K96" i="9"/>
  <c r="G16" i="9" s="1"/>
  <c r="K117" i="9"/>
  <c r="K108" i="9"/>
  <c r="G12" i="9" s="1"/>
  <c r="L115" i="9"/>
  <c r="L107" i="9"/>
  <c r="G12" i="23" s="1"/>
  <c r="G23" i="23"/>
  <c r="L118" i="9"/>
  <c r="L114" i="9"/>
  <c r="L106" i="9"/>
  <c r="G37" i="23" s="1"/>
  <c r="L102" i="9"/>
  <c r="G24" i="23" s="1"/>
  <c r="K121" i="9"/>
  <c r="K113" i="9"/>
  <c r="G15" i="9" s="1"/>
  <c r="L120" i="9"/>
  <c r="L104" i="9"/>
  <c r="K120" i="9"/>
  <c r="K116" i="9"/>
  <c r="K93" i="9"/>
  <c r="L119" i="9"/>
  <c r="K118" i="9"/>
  <c r="K114" i="9"/>
  <c r="K106" i="9"/>
  <c r="G11" i="9" s="1"/>
  <c r="D11" i="9" s="1"/>
  <c r="K102" i="9"/>
  <c r="G13" i="9" s="1"/>
  <c r="G19" i="9"/>
  <c r="L116" i="9"/>
  <c r="L108" i="9"/>
  <c r="L93" i="9"/>
  <c r="K104" i="9"/>
  <c r="G9" i="9" s="1"/>
  <c r="L111" i="9"/>
  <c r="G39" i="23" s="1"/>
  <c r="L96" i="9"/>
  <c r="L121" i="9"/>
  <c r="L117" i="9"/>
  <c r="L113" i="9"/>
  <c r="G35" i="23" s="1"/>
  <c r="G33" i="23"/>
  <c r="L94" i="9"/>
  <c r="K94" i="9"/>
  <c r="G8" i="9" s="1"/>
  <c r="L129" i="5"/>
  <c r="L125" i="5"/>
  <c r="L120" i="5"/>
  <c r="L116" i="5"/>
  <c r="L112" i="5"/>
  <c r="L108" i="5"/>
  <c r="G21" i="23" s="1"/>
  <c r="L110" i="5"/>
  <c r="K129" i="5"/>
  <c r="K125" i="5"/>
  <c r="K120" i="5"/>
  <c r="K116" i="5"/>
  <c r="K112" i="5"/>
  <c r="G26" i="5" s="1"/>
  <c r="K108" i="5"/>
  <c r="G6" i="5"/>
  <c r="L122" i="5"/>
  <c r="K131" i="5"/>
  <c r="K118" i="5"/>
  <c r="L132" i="5"/>
  <c r="L128" i="5"/>
  <c r="L123" i="5"/>
  <c r="L119" i="5"/>
  <c r="L115" i="5"/>
  <c r="L111" i="5"/>
  <c r="G41" i="23" s="1"/>
  <c r="L131" i="5"/>
  <c r="L118" i="5"/>
  <c r="G15" i="23"/>
  <c r="K127" i="5"/>
  <c r="K114" i="5"/>
  <c r="K132" i="5"/>
  <c r="K128" i="5"/>
  <c r="K123" i="5"/>
  <c r="K119" i="5"/>
  <c r="K115" i="5"/>
  <c r="K111" i="5"/>
  <c r="G15" i="5" s="1"/>
  <c r="L127" i="5"/>
  <c r="L114" i="5"/>
  <c r="G40" i="23"/>
  <c r="K122" i="5"/>
  <c r="K110" i="5"/>
  <c r="G12" i="5" s="1"/>
  <c r="G20" i="5"/>
  <c r="L130" i="5"/>
  <c r="L126" i="5"/>
  <c r="L121" i="5"/>
  <c r="L117" i="5"/>
  <c r="L113" i="5"/>
  <c r="L109" i="5"/>
  <c r="G6" i="23"/>
  <c r="K130" i="5"/>
  <c r="K126" i="5"/>
  <c r="K121" i="5"/>
  <c r="K117" i="5"/>
  <c r="K113" i="5"/>
  <c r="K109" i="5"/>
  <c r="L110" i="42"/>
  <c r="K132" i="42"/>
  <c r="K128" i="42"/>
  <c r="K124" i="42"/>
  <c r="K120" i="42"/>
  <c r="K116" i="42"/>
  <c r="K110" i="42"/>
  <c r="K127" i="42"/>
  <c r="K119" i="42"/>
  <c r="K109" i="42"/>
  <c r="K101" i="42"/>
  <c r="K93" i="42"/>
  <c r="K126" i="42"/>
  <c r="K118" i="42"/>
  <c r="L129" i="42"/>
  <c r="L121" i="42"/>
  <c r="L113" i="42"/>
  <c r="K111" i="42"/>
  <c r="G17" i="42" s="1"/>
  <c r="L131" i="42"/>
  <c r="L127" i="42"/>
  <c r="L123" i="42"/>
  <c r="L119" i="42"/>
  <c r="L115" i="42"/>
  <c r="L109" i="42"/>
  <c r="L101" i="42"/>
  <c r="L97" i="42"/>
  <c r="L93" i="42"/>
  <c r="G6" i="31" s="1"/>
  <c r="K131" i="42"/>
  <c r="K123" i="42"/>
  <c r="G20" i="42" s="1"/>
  <c r="K115" i="42"/>
  <c r="K97" i="42"/>
  <c r="L134" i="42"/>
  <c r="L130" i="42"/>
  <c r="L126" i="42"/>
  <c r="L122" i="42"/>
  <c r="L118" i="42"/>
  <c r="L108" i="42"/>
  <c r="K130" i="42"/>
  <c r="G22" i="42"/>
  <c r="L133" i="42"/>
  <c r="L125" i="42"/>
  <c r="L117" i="42"/>
  <c r="G21" i="31"/>
  <c r="K133" i="42"/>
  <c r="K129" i="42"/>
  <c r="K125" i="42"/>
  <c r="K121" i="42"/>
  <c r="K117" i="42"/>
  <c r="K113" i="42"/>
  <c r="K107" i="42"/>
  <c r="G11" i="42"/>
  <c r="K95" i="42"/>
  <c r="G7" i="42" s="1"/>
  <c r="L111" i="42"/>
  <c r="L132" i="42"/>
  <c r="L128" i="42"/>
  <c r="L124" i="42"/>
  <c r="L120" i="42"/>
  <c r="L116" i="42"/>
  <c r="L114" i="42"/>
  <c r="K134" i="42"/>
  <c r="K122" i="42"/>
  <c r="K114" i="42"/>
  <c r="K108" i="42"/>
  <c r="G14" i="42" s="1"/>
  <c r="L107" i="42"/>
  <c r="L95" i="42"/>
  <c r="C44" i="24"/>
  <c r="H134" i="29"/>
  <c r="H130" i="29"/>
  <c r="H126" i="29"/>
  <c r="H122" i="29"/>
  <c r="H118" i="29"/>
  <c r="H114" i="29"/>
  <c r="H110" i="29"/>
  <c r="H106" i="29"/>
  <c r="H102" i="29"/>
  <c r="H98" i="29"/>
  <c r="H94" i="29"/>
  <c r="G120" i="29"/>
  <c r="G108" i="29"/>
  <c r="G100" i="29"/>
  <c r="H127" i="29"/>
  <c r="H107" i="29"/>
  <c r="G127" i="29"/>
  <c r="G99" i="29"/>
  <c r="G134" i="29"/>
  <c r="G130" i="29"/>
  <c r="G126" i="29"/>
  <c r="G122" i="29"/>
  <c r="G118" i="29"/>
  <c r="G114" i="29"/>
  <c r="G110" i="29"/>
  <c r="G106" i="29"/>
  <c r="G102" i="29"/>
  <c r="G98" i="29"/>
  <c r="G94" i="29"/>
  <c r="G116" i="29"/>
  <c r="H119" i="29"/>
  <c r="H99" i="29"/>
  <c r="G115" i="29"/>
  <c r="H133" i="29"/>
  <c r="H129" i="29"/>
  <c r="H125" i="29"/>
  <c r="H121" i="29"/>
  <c r="H117" i="29"/>
  <c r="H113" i="29"/>
  <c r="H109" i="29"/>
  <c r="H105" i="29"/>
  <c r="H101" i="29"/>
  <c r="H97" i="29"/>
  <c r="H93" i="29"/>
  <c r="G124" i="29"/>
  <c r="H131" i="29"/>
  <c r="G119" i="29"/>
  <c r="G133" i="29"/>
  <c r="G129" i="29"/>
  <c r="G125" i="29"/>
  <c r="G121" i="29"/>
  <c r="G117" i="29"/>
  <c r="G113" i="29"/>
  <c r="G109" i="29"/>
  <c r="G105" i="29"/>
  <c r="G101" i="29"/>
  <c r="G97" i="29"/>
  <c r="G93" i="29"/>
  <c r="G132" i="29"/>
  <c r="G112" i="29"/>
  <c r="G96" i="29"/>
  <c r="H115" i="29"/>
  <c r="H111" i="29"/>
  <c r="H103" i="29"/>
  <c r="G123" i="29"/>
  <c r="G111" i="29"/>
  <c r="G103" i="29"/>
  <c r="G95" i="29"/>
  <c r="H132" i="29"/>
  <c r="H128" i="29"/>
  <c r="H124" i="29"/>
  <c r="H120" i="29"/>
  <c r="H116" i="29"/>
  <c r="H112" i="29"/>
  <c r="H108" i="29"/>
  <c r="H104" i="29"/>
  <c r="H100" i="29"/>
  <c r="H96" i="29"/>
  <c r="G128" i="29"/>
  <c r="G104" i="29"/>
  <c r="H123" i="29"/>
  <c r="H95" i="29"/>
  <c r="G131" i="29"/>
  <c r="G107" i="29"/>
  <c r="H134" i="35"/>
  <c r="H130" i="35"/>
  <c r="H126" i="35"/>
  <c r="H122" i="35"/>
  <c r="H118" i="35"/>
  <c r="H114" i="35"/>
  <c r="H110" i="35"/>
  <c r="H106" i="35"/>
  <c r="H102" i="35"/>
  <c r="H98" i="35"/>
  <c r="F75" i="24" s="1"/>
  <c r="H94" i="35"/>
  <c r="G120" i="35"/>
  <c r="G112" i="35"/>
  <c r="G108" i="35"/>
  <c r="G100" i="35"/>
  <c r="G134" i="35"/>
  <c r="G130" i="35"/>
  <c r="G126" i="35"/>
  <c r="G122" i="35"/>
  <c r="G118" i="35"/>
  <c r="G114" i="35"/>
  <c r="G110" i="35"/>
  <c r="G106" i="35"/>
  <c r="G102" i="35"/>
  <c r="G98" i="35"/>
  <c r="G94" i="35"/>
  <c r="G116" i="35"/>
  <c r="H133" i="35"/>
  <c r="H129" i="35"/>
  <c r="H125" i="35"/>
  <c r="H121" i="35"/>
  <c r="H117" i="35"/>
  <c r="H113" i="35"/>
  <c r="H109" i="35"/>
  <c r="H105" i="35"/>
  <c r="H101" i="35"/>
  <c r="H97" i="35"/>
  <c r="H93" i="35"/>
  <c r="G124" i="35"/>
  <c r="G133" i="35"/>
  <c r="G129" i="35"/>
  <c r="G125" i="35"/>
  <c r="G121" i="35"/>
  <c r="G117" i="35"/>
  <c r="G113" i="35"/>
  <c r="G109" i="35"/>
  <c r="G105" i="35"/>
  <c r="G101" i="35"/>
  <c r="F9" i="35" s="1"/>
  <c r="G97" i="35"/>
  <c r="G93" i="35"/>
  <c r="F6" i="35" s="1"/>
  <c r="G128" i="35"/>
  <c r="H132" i="35"/>
  <c r="H128" i="35"/>
  <c r="H124" i="35"/>
  <c r="H120" i="35"/>
  <c r="H116" i="35"/>
  <c r="H112" i="35"/>
  <c r="H108" i="35"/>
  <c r="H104" i="35"/>
  <c r="H100" i="35"/>
  <c r="G132" i="35"/>
  <c r="G104" i="35"/>
  <c r="H131" i="35"/>
  <c r="H127" i="35"/>
  <c r="H123" i="35"/>
  <c r="H119" i="35"/>
  <c r="H115" i="35"/>
  <c r="H111" i="35"/>
  <c r="H107" i="35"/>
  <c r="H103" i="35"/>
  <c r="H99" i="35"/>
  <c r="G131" i="35"/>
  <c r="G127" i="35"/>
  <c r="G123" i="35"/>
  <c r="G119" i="35"/>
  <c r="G115" i="35"/>
  <c r="G111" i="35"/>
  <c r="G107" i="35"/>
  <c r="G103" i="35"/>
  <c r="G99" i="35"/>
  <c r="H132" i="40"/>
  <c r="H128" i="40"/>
  <c r="H124" i="40"/>
  <c r="H120" i="40"/>
  <c r="H116" i="40"/>
  <c r="H112" i="40"/>
  <c r="H108" i="40"/>
  <c r="H104" i="40"/>
  <c r="H100" i="40"/>
  <c r="H96" i="40"/>
  <c r="G127" i="40"/>
  <c r="G111" i="40"/>
  <c r="G99" i="40"/>
  <c r="H117" i="40"/>
  <c r="H93" i="40"/>
  <c r="G125" i="40"/>
  <c r="G132" i="40"/>
  <c r="G128" i="40"/>
  <c r="G124" i="40"/>
  <c r="G120" i="40"/>
  <c r="G116" i="40"/>
  <c r="G112" i="40"/>
  <c r="G108" i="40"/>
  <c r="G104" i="40"/>
  <c r="G100" i="40"/>
  <c r="G96" i="40"/>
  <c r="F14" i="40" s="1"/>
  <c r="G123" i="40"/>
  <c r="G115" i="40"/>
  <c r="G103" i="40"/>
  <c r="H109" i="40"/>
  <c r="G129" i="40"/>
  <c r="G109" i="40"/>
  <c r="G101" i="40"/>
  <c r="H131" i="40"/>
  <c r="H127" i="40"/>
  <c r="H123" i="40"/>
  <c r="H119" i="40"/>
  <c r="H115" i="40"/>
  <c r="H111" i="40"/>
  <c r="H107" i="40"/>
  <c r="H103" i="40"/>
  <c r="H99" i="40"/>
  <c r="H95" i="40"/>
  <c r="G131" i="40"/>
  <c r="G119" i="40"/>
  <c r="G107" i="40"/>
  <c r="G95" i="40"/>
  <c r="F6" i="40" s="1"/>
  <c r="H113" i="40"/>
  <c r="H97" i="40"/>
  <c r="F23" i="24" s="1"/>
  <c r="G133" i="40"/>
  <c r="G121" i="40"/>
  <c r="G117" i="40"/>
  <c r="G113" i="40"/>
  <c r="G105" i="40"/>
  <c r="G97" i="40"/>
  <c r="F11" i="40" s="1"/>
  <c r="G93" i="40"/>
  <c r="H134" i="40"/>
  <c r="H130" i="40"/>
  <c r="H126" i="40"/>
  <c r="H122" i="40"/>
  <c r="H118" i="40"/>
  <c r="H114" i="40"/>
  <c r="H110" i="40"/>
  <c r="H106" i="40"/>
  <c r="H102" i="40"/>
  <c r="H98" i="40"/>
  <c r="G134" i="40"/>
  <c r="G130" i="40"/>
  <c r="G126" i="40"/>
  <c r="G122" i="40"/>
  <c r="G118" i="40"/>
  <c r="G114" i="40"/>
  <c r="G110" i="40"/>
  <c r="G106" i="40"/>
  <c r="G102" i="40"/>
  <c r="G98" i="40"/>
  <c r="H133" i="40"/>
  <c r="H129" i="40"/>
  <c r="H125" i="40"/>
  <c r="H121" i="40"/>
  <c r="H105" i="40"/>
  <c r="H101" i="40"/>
  <c r="H134" i="28"/>
  <c r="H130" i="28"/>
  <c r="H126" i="28"/>
  <c r="H122" i="28"/>
  <c r="H118" i="28"/>
  <c r="H114" i="28"/>
  <c r="H110" i="28"/>
  <c r="H94" i="28"/>
  <c r="G111" i="28"/>
  <c r="G134" i="28"/>
  <c r="G130" i="28"/>
  <c r="G126" i="28"/>
  <c r="G122" i="28"/>
  <c r="G118" i="28"/>
  <c r="G114" i="28"/>
  <c r="G110" i="28"/>
  <c r="G94" i="28"/>
  <c r="H133" i="28"/>
  <c r="H129" i="28"/>
  <c r="H125" i="28"/>
  <c r="H121" i="28"/>
  <c r="H117" i="28"/>
  <c r="H113" i="28"/>
  <c r="H109" i="28"/>
  <c r="H101" i="28"/>
  <c r="H93" i="28"/>
  <c r="G133" i="28"/>
  <c r="G129" i="28"/>
  <c r="G125" i="28"/>
  <c r="G121" i="28"/>
  <c r="G117" i="28"/>
  <c r="G113" i="28"/>
  <c r="G109" i="28"/>
  <c r="G101" i="28"/>
  <c r="G93" i="28"/>
  <c r="F13" i="28" s="1"/>
  <c r="G123" i="28"/>
  <c r="G95" i="28"/>
  <c r="H132" i="28"/>
  <c r="H128" i="28"/>
  <c r="H120" i="28"/>
  <c r="H116" i="28"/>
  <c r="H112" i="28"/>
  <c r="H108" i="28"/>
  <c r="H104" i="28"/>
  <c r="H96" i="28"/>
  <c r="G119" i="28"/>
  <c r="G132" i="28"/>
  <c r="G128" i="28"/>
  <c r="G120" i="28"/>
  <c r="G116" i="28"/>
  <c r="G112" i="28"/>
  <c r="G108" i="28"/>
  <c r="G104" i="28"/>
  <c r="F11" i="28" s="1"/>
  <c r="G96" i="28"/>
  <c r="F18" i="28" s="1"/>
  <c r="G127" i="28"/>
  <c r="G115" i="28"/>
  <c r="F9" i="28"/>
  <c r="H131" i="28"/>
  <c r="H127" i="28"/>
  <c r="H123" i="28"/>
  <c r="H119" i="28"/>
  <c r="H115" i="28"/>
  <c r="H111" i="28"/>
  <c r="H107" i="28"/>
  <c r="H95" i="28"/>
  <c r="G131" i="28"/>
  <c r="G107" i="28"/>
  <c r="G133" i="7"/>
  <c r="G129" i="7"/>
  <c r="G125" i="7"/>
  <c r="G121" i="7"/>
  <c r="G117" i="7"/>
  <c r="G113" i="7"/>
  <c r="G109" i="7"/>
  <c r="G105" i="7"/>
  <c r="G101" i="7"/>
  <c r="H132" i="7"/>
  <c r="H128" i="7"/>
  <c r="H124" i="7"/>
  <c r="H120" i="7"/>
  <c r="H116" i="7"/>
  <c r="H112" i="7"/>
  <c r="H108" i="7"/>
  <c r="H104" i="7"/>
  <c r="H100" i="7"/>
  <c r="H96" i="7"/>
  <c r="F14" i="24" s="1"/>
  <c r="H134" i="7"/>
  <c r="G132" i="7"/>
  <c r="G128" i="7"/>
  <c r="G124" i="7"/>
  <c r="G120" i="7"/>
  <c r="G116" i="7"/>
  <c r="G112" i="7"/>
  <c r="G108" i="7"/>
  <c r="G104" i="7"/>
  <c r="G100" i="7"/>
  <c r="G96" i="7"/>
  <c r="F7" i="7" s="1"/>
  <c r="H130" i="7"/>
  <c r="H122" i="7"/>
  <c r="H114" i="7"/>
  <c r="H102" i="7"/>
  <c r="H131" i="7"/>
  <c r="H127" i="7"/>
  <c r="H123" i="7"/>
  <c r="H119" i="7"/>
  <c r="H115" i="7"/>
  <c r="H111" i="7"/>
  <c r="H107" i="7"/>
  <c r="H103" i="7"/>
  <c r="H99" i="7"/>
  <c r="F20" i="24" s="1"/>
  <c r="H95" i="7"/>
  <c r="F25" i="24" s="1"/>
  <c r="H126" i="7"/>
  <c r="H118" i="7"/>
  <c r="H110" i="7"/>
  <c r="H106" i="7"/>
  <c r="H94" i="7"/>
  <c r="F8" i="24" s="1"/>
  <c r="G131" i="7"/>
  <c r="G127" i="7"/>
  <c r="G123" i="7"/>
  <c r="G119" i="7"/>
  <c r="G115" i="7"/>
  <c r="G111" i="7"/>
  <c r="G107" i="7"/>
  <c r="G103" i="7"/>
  <c r="G99" i="7"/>
  <c r="F15" i="7" s="1"/>
  <c r="G95" i="7"/>
  <c r="F13" i="7" s="1"/>
  <c r="G134" i="7"/>
  <c r="G130" i="7"/>
  <c r="G126" i="7"/>
  <c r="G122" i="7"/>
  <c r="G118" i="7"/>
  <c r="G114" i="7"/>
  <c r="G110" i="7"/>
  <c r="G106" i="7"/>
  <c r="G102" i="7"/>
  <c r="G94" i="7"/>
  <c r="H133" i="7"/>
  <c r="H129" i="7"/>
  <c r="H125" i="7"/>
  <c r="H121" i="7"/>
  <c r="H117" i="7"/>
  <c r="H113" i="7"/>
  <c r="H109" i="7"/>
  <c r="H105" i="7"/>
  <c r="H101" i="7"/>
  <c r="H121" i="9"/>
  <c r="H117" i="9"/>
  <c r="H113" i="9"/>
  <c r="H109" i="9"/>
  <c r="H105" i="9"/>
  <c r="H93" i="9"/>
  <c r="G95" i="9"/>
  <c r="G121" i="9"/>
  <c r="G117" i="9"/>
  <c r="G113" i="9"/>
  <c r="G109" i="9"/>
  <c r="G105" i="9"/>
  <c r="G93" i="9"/>
  <c r="F17" i="9" s="1"/>
  <c r="G107" i="9"/>
  <c r="H120" i="9"/>
  <c r="H116" i="9"/>
  <c r="H112" i="9"/>
  <c r="H108" i="9"/>
  <c r="H104" i="9"/>
  <c r="F46" i="23" s="1"/>
  <c r="H96" i="9"/>
  <c r="G111" i="9"/>
  <c r="G120" i="9"/>
  <c r="G116" i="9"/>
  <c r="G112" i="9"/>
  <c r="G108" i="9"/>
  <c r="G104" i="9"/>
  <c r="F19" i="9" s="1"/>
  <c r="F6" i="9"/>
  <c r="G96" i="9"/>
  <c r="F14" i="9" s="1"/>
  <c r="G119" i="9"/>
  <c r="H119" i="9"/>
  <c r="H115" i="9"/>
  <c r="H111" i="9"/>
  <c r="H107" i="9"/>
  <c r="H103" i="9"/>
  <c r="F12" i="23" s="1"/>
  <c r="F38" i="23"/>
  <c r="H95" i="9"/>
  <c r="G115" i="9"/>
  <c r="H118" i="9"/>
  <c r="H114" i="9"/>
  <c r="H110" i="9"/>
  <c r="H106" i="9"/>
  <c r="H102" i="9"/>
  <c r="H94" i="9"/>
  <c r="G118" i="9"/>
  <c r="G114" i="9"/>
  <c r="G110" i="9"/>
  <c r="G106" i="9"/>
  <c r="G102" i="9"/>
  <c r="F18" i="9" s="1"/>
  <c r="G94" i="9"/>
  <c r="F8" i="9" s="1"/>
  <c r="G103" i="9"/>
  <c r="F15" i="9" s="1"/>
  <c r="H134" i="5"/>
  <c r="H130" i="5"/>
  <c r="H126" i="5"/>
  <c r="F66" i="23" s="1"/>
  <c r="H122" i="5"/>
  <c r="H118" i="5"/>
  <c r="H114" i="5"/>
  <c r="H110" i="5"/>
  <c r="H98" i="5"/>
  <c r="H94" i="5"/>
  <c r="H111" i="5"/>
  <c r="G111" i="5"/>
  <c r="G134" i="5"/>
  <c r="G130" i="5"/>
  <c r="G126" i="5"/>
  <c r="F34" i="5" s="1"/>
  <c r="G122" i="5"/>
  <c r="G118" i="5"/>
  <c r="F20" i="5" s="1"/>
  <c r="G114" i="5"/>
  <c r="F23" i="5" s="1"/>
  <c r="G110" i="5"/>
  <c r="F29" i="5" s="1"/>
  <c r="D29" i="5" s="1"/>
  <c r="G98" i="5"/>
  <c r="G94" i="5"/>
  <c r="H119" i="5"/>
  <c r="H133" i="5"/>
  <c r="H129" i="5"/>
  <c r="H125" i="5"/>
  <c r="H121" i="5"/>
  <c r="H117" i="5"/>
  <c r="H113" i="5"/>
  <c r="H109" i="5"/>
  <c r="H105" i="5"/>
  <c r="F52" i="23" s="1"/>
  <c r="F41" i="23"/>
  <c r="H127" i="5"/>
  <c r="G131" i="5"/>
  <c r="G133" i="5"/>
  <c r="G129" i="5"/>
  <c r="G125" i="5"/>
  <c r="F21" i="5" s="1"/>
  <c r="G121" i="5"/>
  <c r="G117" i="5"/>
  <c r="G113" i="5"/>
  <c r="F19" i="5" s="1"/>
  <c r="G109" i="5"/>
  <c r="F6" i="5" s="1"/>
  <c r="G105" i="5"/>
  <c r="F9" i="5"/>
  <c r="H115" i="5"/>
  <c r="H107" i="5"/>
  <c r="F59" i="23" s="1"/>
  <c r="H95" i="5"/>
  <c r="G119" i="5"/>
  <c r="H132" i="5"/>
  <c r="H128" i="5"/>
  <c r="H124" i="5"/>
  <c r="F30" i="23" s="1"/>
  <c r="H120" i="5"/>
  <c r="H116" i="5"/>
  <c r="H108" i="5"/>
  <c r="H104" i="5"/>
  <c r="H96" i="5"/>
  <c r="F6" i="23" s="1"/>
  <c r="G127" i="5"/>
  <c r="G132" i="5"/>
  <c r="G128" i="5"/>
  <c r="G124" i="5"/>
  <c r="F27" i="5" s="1"/>
  <c r="G120" i="5"/>
  <c r="G116" i="5"/>
  <c r="F16" i="5" s="1"/>
  <c r="G108" i="5"/>
  <c r="G104" i="5"/>
  <c r="F38" i="5" s="1"/>
  <c r="G96" i="5"/>
  <c r="H131" i="5"/>
  <c r="G115" i="5"/>
  <c r="F35" i="5" s="1"/>
  <c r="G107" i="5"/>
  <c r="G95" i="5"/>
  <c r="H134" i="3"/>
  <c r="H130" i="3"/>
  <c r="H126" i="3"/>
  <c r="H122" i="3"/>
  <c r="H118" i="3"/>
  <c r="H114" i="3"/>
  <c r="H106" i="3"/>
  <c r="G134" i="3"/>
  <c r="G130" i="3"/>
  <c r="G126" i="3"/>
  <c r="G122" i="3"/>
  <c r="G118" i="3"/>
  <c r="G114" i="3"/>
  <c r="G106" i="3"/>
  <c r="F16" i="3"/>
  <c r="G129" i="3"/>
  <c r="G93" i="3"/>
  <c r="H133" i="3"/>
  <c r="H129" i="3"/>
  <c r="H125" i="3"/>
  <c r="H121" i="3"/>
  <c r="H117" i="3"/>
  <c r="H105" i="3"/>
  <c r="H97" i="3"/>
  <c r="F26" i="31" s="1"/>
  <c r="H93" i="3"/>
  <c r="F41" i="31" s="1"/>
  <c r="G133" i="3"/>
  <c r="G125" i="3"/>
  <c r="G121" i="3"/>
  <c r="G117" i="3"/>
  <c r="G105" i="3"/>
  <c r="F9" i="3" s="1"/>
  <c r="G97" i="3"/>
  <c r="H132" i="3"/>
  <c r="H128" i="3"/>
  <c r="H124" i="3"/>
  <c r="H120" i="3"/>
  <c r="H116" i="3"/>
  <c r="H112" i="3"/>
  <c r="H108" i="3"/>
  <c r="F33" i="31" s="1"/>
  <c r="H104" i="3"/>
  <c r="H96" i="3"/>
  <c r="G132" i="3"/>
  <c r="G128" i="3"/>
  <c r="G124" i="3"/>
  <c r="G120" i="3"/>
  <c r="G116" i="3"/>
  <c r="G112" i="3"/>
  <c r="G108" i="3"/>
  <c r="F14" i="3" s="1"/>
  <c r="G104" i="3"/>
  <c r="F22" i="3" s="1"/>
  <c r="G96" i="3"/>
  <c r="G127" i="3"/>
  <c r="H131" i="3"/>
  <c r="H127" i="3"/>
  <c r="H123" i="3"/>
  <c r="F15" i="31" s="1"/>
  <c r="H119" i="3"/>
  <c r="H115" i="3"/>
  <c r="H111" i="3"/>
  <c r="H107" i="3"/>
  <c r="H103" i="3"/>
  <c r="H99" i="3"/>
  <c r="H95" i="3"/>
  <c r="F45" i="31" s="1"/>
  <c r="G131" i="3"/>
  <c r="G123" i="3"/>
  <c r="G119" i="3"/>
  <c r="G115" i="3"/>
  <c r="G111" i="3"/>
  <c r="F19" i="3" s="1"/>
  <c r="G107" i="3"/>
  <c r="G103" i="3"/>
  <c r="G99" i="3"/>
  <c r="G95" i="3"/>
  <c r="F8" i="3" s="1"/>
  <c r="D98" i="3"/>
  <c r="E15" i="31"/>
  <c r="E16" i="3"/>
  <c r="C98" i="3"/>
  <c r="H103" i="42"/>
  <c r="G103" i="42"/>
  <c r="D132" i="40"/>
  <c r="D128" i="40"/>
  <c r="D124" i="40"/>
  <c r="D120" i="40"/>
  <c r="D116" i="40"/>
  <c r="D112" i="40"/>
  <c r="D108" i="40"/>
  <c r="D104" i="40"/>
  <c r="D100" i="40"/>
  <c r="D96" i="40"/>
  <c r="C132" i="40"/>
  <c r="C120" i="40"/>
  <c r="C112" i="40"/>
  <c r="C104" i="40"/>
  <c r="C96" i="40"/>
  <c r="E16" i="40" s="1"/>
  <c r="D127" i="40"/>
  <c r="D123" i="40"/>
  <c r="D115" i="40"/>
  <c r="D107" i="40"/>
  <c r="C131" i="40"/>
  <c r="C127" i="40"/>
  <c r="C123" i="40"/>
  <c r="E17" i="40" s="1"/>
  <c r="C119" i="40"/>
  <c r="C115" i="40"/>
  <c r="C111" i="40"/>
  <c r="C107" i="40"/>
  <c r="C103" i="40"/>
  <c r="C95" i="40"/>
  <c r="E6" i="40" s="1"/>
  <c r="C134" i="40"/>
  <c r="C126" i="40"/>
  <c r="C118" i="40"/>
  <c r="C110" i="40"/>
  <c r="C102" i="40"/>
  <c r="C94" i="40"/>
  <c r="D133" i="40"/>
  <c r="D125" i="40"/>
  <c r="D117" i="40"/>
  <c r="D109" i="40"/>
  <c r="D101" i="40"/>
  <c r="D93" i="40"/>
  <c r="D134" i="40"/>
  <c r="D130" i="40"/>
  <c r="D126" i="40"/>
  <c r="D122" i="40"/>
  <c r="D118" i="40"/>
  <c r="D114" i="40"/>
  <c r="D110" i="40"/>
  <c r="D106" i="40"/>
  <c r="D102" i="40"/>
  <c r="D94" i="40"/>
  <c r="C130" i="40"/>
  <c r="C122" i="40"/>
  <c r="C114" i="40"/>
  <c r="C106" i="40"/>
  <c r="D129" i="40"/>
  <c r="D121" i="40"/>
  <c r="D113" i="40"/>
  <c r="D105" i="40"/>
  <c r="D97" i="40"/>
  <c r="C133" i="40"/>
  <c r="C129" i="40"/>
  <c r="C125" i="40"/>
  <c r="C121" i="40"/>
  <c r="C117" i="40"/>
  <c r="C113" i="40"/>
  <c r="C109" i="40"/>
  <c r="C105" i="40"/>
  <c r="C101" i="40"/>
  <c r="C97" i="40"/>
  <c r="E14" i="40" s="1"/>
  <c r="C93" i="40"/>
  <c r="C128" i="40"/>
  <c r="C124" i="40"/>
  <c r="C116" i="40"/>
  <c r="C108" i="40"/>
  <c r="C100" i="40"/>
  <c r="D131" i="40"/>
  <c r="D119" i="40"/>
  <c r="D111" i="40"/>
  <c r="D103" i="40"/>
  <c r="D95" i="40"/>
  <c r="C131" i="7"/>
  <c r="C115" i="7"/>
  <c r="C99" i="7"/>
  <c r="E13" i="7" s="1"/>
  <c r="C134" i="7"/>
  <c r="C130" i="7"/>
  <c r="C126" i="7"/>
  <c r="C122" i="7"/>
  <c r="C118" i="7"/>
  <c r="C114" i="7"/>
  <c r="C110" i="7"/>
  <c r="C106" i="7"/>
  <c r="C102" i="7"/>
  <c r="E8" i="7"/>
  <c r="D133" i="7"/>
  <c r="D129" i="7"/>
  <c r="D125" i="7"/>
  <c r="D121" i="7"/>
  <c r="D117" i="7"/>
  <c r="D113" i="7"/>
  <c r="D109" i="7"/>
  <c r="D105" i="7"/>
  <c r="D132" i="7"/>
  <c r="D124" i="7"/>
  <c r="D116" i="7"/>
  <c r="D108" i="7"/>
  <c r="D100" i="7"/>
  <c r="D102" i="7"/>
  <c r="C133" i="7"/>
  <c r="C129" i="7"/>
  <c r="C125" i="7"/>
  <c r="C121" i="7"/>
  <c r="C117" i="7"/>
  <c r="C113" i="7"/>
  <c r="C109" i="7"/>
  <c r="C105" i="7"/>
  <c r="D128" i="7"/>
  <c r="D120" i="7"/>
  <c r="D112" i="7"/>
  <c r="D104" i="7"/>
  <c r="C132" i="7"/>
  <c r="C128" i="7"/>
  <c r="C124" i="7"/>
  <c r="C120" i="7"/>
  <c r="C116" i="7"/>
  <c r="C112" i="7"/>
  <c r="C108" i="7"/>
  <c r="C104" i="7"/>
  <c r="C100" i="7"/>
  <c r="C123" i="7"/>
  <c r="C103" i="7"/>
  <c r="D130" i="7"/>
  <c r="D122" i="7"/>
  <c r="D114" i="7"/>
  <c r="D106" i="7"/>
  <c r="D131" i="7"/>
  <c r="D127" i="7"/>
  <c r="D123" i="7"/>
  <c r="D119" i="7"/>
  <c r="D115" i="7"/>
  <c r="D111" i="7"/>
  <c r="D107" i="7"/>
  <c r="D103" i="7"/>
  <c r="E50" i="24" s="1"/>
  <c r="D99" i="7"/>
  <c r="C127" i="7"/>
  <c r="C119" i="7"/>
  <c r="C111" i="7"/>
  <c r="C107" i="7"/>
  <c r="D134" i="7"/>
  <c r="D126" i="7"/>
  <c r="D118" i="7"/>
  <c r="D110" i="7"/>
  <c r="D132" i="35"/>
  <c r="D128" i="35"/>
  <c r="D124" i="35"/>
  <c r="D120" i="35"/>
  <c r="D116" i="35"/>
  <c r="D112" i="35"/>
  <c r="D108" i="35"/>
  <c r="D104" i="35"/>
  <c r="D96" i="35"/>
  <c r="D131" i="35"/>
  <c r="D115" i="35"/>
  <c r="D103" i="35"/>
  <c r="C132" i="35"/>
  <c r="C128" i="35"/>
  <c r="C124" i="35"/>
  <c r="C120" i="35"/>
  <c r="C116" i="35"/>
  <c r="C112" i="35"/>
  <c r="C108" i="35"/>
  <c r="C104" i="35"/>
  <c r="C96" i="35"/>
  <c r="D123" i="35"/>
  <c r="D111" i="35"/>
  <c r="C131" i="35"/>
  <c r="C127" i="35"/>
  <c r="C123" i="35"/>
  <c r="C119" i="35"/>
  <c r="C115" i="35"/>
  <c r="C111" i="35"/>
  <c r="C107" i="35"/>
  <c r="C103" i="35"/>
  <c r="E20" i="35" s="1"/>
  <c r="E17" i="35"/>
  <c r="D125" i="35"/>
  <c r="D113" i="35"/>
  <c r="D134" i="35"/>
  <c r="D130" i="35"/>
  <c r="D126" i="35"/>
  <c r="D122" i="35"/>
  <c r="D118" i="35"/>
  <c r="D114" i="35"/>
  <c r="D110" i="35"/>
  <c r="D106" i="35"/>
  <c r="D102" i="35"/>
  <c r="D98" i="35"/>
  <c r="D129" i="35"/>
  <c r="D117" i="35"/>
  <c r="D109" i="35"/>
  <c r="D97" i="35"/>
  <c r="C134" i="35"/>
  <c r="C130" i="35"/>
  <c r="C126" i="35"/>
  <c r="C122" i="35"/>
  <c r="C118" i="35"/>
  <c r="C114" i="35"/>
  <c r="C110" i="35"/>
  <c r="C106" i="35"/>
  <c r="C102" i="35"/>
  <c r="C98" i="35"/>
  <c r="D133" i="35"/>
  <c r="D121" i="35"/>
  <c r="D105" i="35"/>
  <c r="D93" i="35"/>
  <c r="E31" i="24" s="1"/>
  <c r="C133" i="35"/>
  <c r="C129" i="35"/>
  <c r="C125" i="35"/>
  <c r="C121" i="35"/>
  <c r="C117" i="35"/>
  <c r="C113" i="35"/>
  <c r="C109" i="35"/>
  <c r="C105" i="35"/>
  <c r="E25" i="35" s="1"/>
  <c r="E13" i="35"/>
  <c r="C97" i="35"/>
  <c r="C93" i="35"/>
  <c r="D127" i="35"/>
  <c r="D119" i="35"/>
  <c r="D107" i="35"/>
  <c r="P133" i="35"/>
  <c r="P129" i="35"/>
  <c r="P124" i="35"/>
  <c r="O126" i="35"/>
  <c r="H20" i="35" s="1"/>
  <c r="O133" i="35"/>
  <c r="O129" i="35"/>
  <c r="O124" i="35"/>
  <c r="H18" i="35" s="1"/>
  <c r="P132" i="35"/>
  <c r="P128" i="35"/>
  <c r="P123" i="35"/>
  <c r="O132" i="35"/>
  <c r="O128" i="35"/>
  <c r="O123" i="35"/>
  <c r="H12" i="35" s="1"/>
  <c r="O134" i="35"/>
  <c r="P131" i="35"/>
  <c r="P127" i="35"/>
  <c r="O131" i="35"/>
  <c r="O127" i="35"/>
  <c r="P134" i="35"/>
  <c r="P130" i="35"/>
  <c r="P126" i="35"/>
  <c r="O130" i="35"/>
  <c r="E86" i="24"/>
  <c r="P132" i="28"/>
  <c r="P128" i="28"/>
  <c r="O132" i="28"/>
  <c r="O128" i="28"/>
  <c r="P131" i="28"/>
  <c r="P127" i="28"/>
  <c r="O131" i="28"/>
  <c r="O127" i="28"/>
  <c r="P134" i="28"/>
  <c r="P130" i="28"/>
  <c r="P126" i="28"/>
  <c r="H20" i="28"/>
  <c r="O134" i="28"/>
  <c r="O130" i="28"/>
  <c r="O126" i="28"/>
  <c r="H11" i="28" s="1"/>
  <c r="P133" i="28"/>
  <c r="O133" i="28"/>
  <c r="D134" i="28"/>
  <c r="D130" i="28"/>
  <c r="D126" i="28"/>
  <c r="D122" i="28"/>
  <c r="D118" i="28"/>
  <c r="D114" i="28"/>
  <c r="D110" i="28"/>
  <c r="D106" i="28"/>
  <c r="D102" i="28"/>
  <c r="D132" i="28"/>
  <c r="D116" i="28"/>
  <c r="D112" i="28"/>
  <c r="D108" i="28"/>
  <c r="D100" i="28"/>
  <c r="C124" i="28"/>
  <c r="C108" i="28"/>
  <c r="C100" i="28"/>
  <c r="E9" i="28" s="1"/>
  <c r="C134" i="28"/>
  <c r="C130" i="28"/>
  <c r="C126" i="28"/>
  <c r="C122" i="28"/>
  <c r="C118" i="28"/>
  <c r="C114" i="28"/>
  <c r="C110" i="28"/>
  <c r="C106" i="28"/>
  <c r="C102" i="28"/>
  <c r="D120" i="28"/>
  <c r="C132" i="28"/>
  <c r="D133" i="28"/>
  <c r="D129" i="28"/>
  <c r="D125" i="28"/>
  <c r="D121" i="28"/>
  <c r="D117" i="28"/>
  <c r="D113" i="28"/>
  <c r="D109" i="28"/>
  <c r="D105" i="28"/>
  <c r="D93" i="28"/>
  <c r="D124" i="28"/>
  <c r="C120" i="28"/>
  <c r="C133" i="28"/>
  <c r="C129" i="28"/>
  <c r="C125" i="28"/>
  <c r="C121" i="28"/>
  <c r="C117" i="28"/>
  <c r="C113" i="28"/>
  <c r="C109" i="28"/>
  <c r="C105" i="28"/>
  <c r="D128" i="28"/>
  <c r="C128" i="28"/>
  <c r="D131" i="28"/>
  <c r="D127" i="28"/>
  <c r="D119" i="28"/>
  <c r="D115" i="28"/>
  <c r="D111" i="28"/>
  <c r="D107" i="28"/>
  <c r="D103" i="28"/>
  <c r="D99" i="28"/>
  <c r="C131" i="28"/>
  <c r="C127" i="28"/>
  <c r="C119" i="28"/>
  <c r="C115" i="28"/>
  <c r="C111" i="28"/>
  <c r="C107" i="28"/>
  <c r="C103" i="28"/>
  <c r="C99" i="28"/>
  <c r="E19" i="28" s="1"/>
  <c r="C116" i="28"/>
  <c r="C112" i="28"/>
  <c r="D134" i="30"/>
  <c r="D130" i="30"/>
  <c r="D126" i="30"/>
  <c r="D122" i="30"/>
  <c r="D118" i="30"/>
  <c r="D114" i="30"/>
  <c r="D110" i="30"/>
  <c r="D106" i="30"/>
  <c r="D102" i="30"/>
  <c r="D98" i="30"/>
  <c r="D94" i="30"/>
  <c r="D120" i="30"/>
  <c r="D108" i="30"/>
  <c r="C128" i="30"/>
  <c r="C134" i="30"/>
  <c r="C130" i="30"/>
  <c r="C126" i="30"/>
  <c r="C122" i="30"/>
  <c r="C118" i="30"/>
  <c r="C114" i="30"/>
  <c r="C110" i="30"/>
  <c r="C106" i="30"/>
  <c r="C102" i="30"/>
  <c r="C98" i="30"/>
  <c r="C94" i="30"/>
  <c r="D124" i="30"/>
  <c r="D112" i="30"/>
  <c r="D96" i="30"/>
  <c r="C120" i="30"/>
  <c r="C104" i="30"/>
  <c r="D133" i="30"/>
  <c r="D129" i="30"/>
  <c r="D125" i="30"/>
  <c r="D121" i="30"/>
  <c r="D117" i="30"/>
  <c r="D113" i="30"/>
  <c r="D109" i="30"/>
  <c r="D105" i="30"/>
  <c r="D101" i="30"/>
  <c r="D97" i="30"/>
  <c r="D93" i="30"/>
  <c r="D128" i="30"/>
  <c r="D100" i="30"/>
  <c r="C124" i="30"/>
  <c r="C100" i="30"/>
  <c r="C133" i="30"/>
  <c r="C129" i="30"/>
  <c r="C125" i="30"/>
  <c r="C121" i="30"/>
  <c r="C117" i="30"/>
  <c r="C113" i="30"/>
  <c r="C109" i="30"/>
  <c r="C105" i="30"/>
  <c r="C101" i="30"/>
  <c r="C97" i="30"/>
  <c r="C93" i="30"/>
  <c r="D132" i="30"/>
  <c r="D116" i="30"/>
  <c r="D104" i="30"/>
  <c r="C132" i="30"/>
  <c r="C116" i="30"/>
  <c r="C112" i="30"/>
  <c r="C108" i="30"/>
  <c r="C96" i="30"/>
  <c r="D131" i="30"/>
  <c r="D127" i="30"/>
  <c r="D123" i="30"/>
  <c r="D119" i="30"/>
  <c r="D115" i="30"/>
  <c r="D111" i="30"/>
  <c r="D107" i="30"/>
  <c r="D103" i="30"/>
  <c r="D99" i="30"/>
  <c r="D95" i="30"/>
  <c r="C131" i="30"/>
  <c r="C127" i="30"/>
  <c r="C123" i="30"/>
  <c r="C119" i="30"/>
  <c r="C115" i="30"/>
  <c r="C111" i="30"/>
  <c r="C107" i="30"/>
  <c r="C103" i="30"/>
  <c r="C99" i="30"/>
  <c r="C95" i="30"/>
  <c r="K132" i="33"/>
  <c r="L134" i="33"/>
  <c r="K134" i="33"/>
  <c r="L133" i="33"/>
  <c r="K133" i="33"/>
  <c r="L132" i="33"/>
  <c r="G132" i="33"/>
  <c r="G128" i="33"/>
  <c r="G124" i="33"/>
  <c r="H131" i="33"/>
  <c r="H127" i="33"/>
  <c r="H123" i="33"/>
  <c r="H125" i="33"/>
  <c r="G131" i="33"/>
  <c r="G127" i="33"/>
  <c r="G123" i="33"/>
  <c r="G130" i="33"/>
  <c r="H129" i="33"/>
  <c r="H134" i="33"/>
  <c r="H130" i="33"/>
  <c r="H126" i="33"/>
  <c r="G133" i="33"/>
  <c r="G129" i="33"/>
  <c r="G125" i="33"/>
  <c r="H132" i="33"/>
  <c r="H128" i="33"/>
  <c r="H124" i="33"/>
  <c r="G134" i="33"/>
  <c r="G126" i="33"/>
  <c r="H133" i="33"/>
  <c r="D129" i="9"/>
  <c r="D125" i="9"/>
  <c r="D121" i="9"/>
  <c r="D117" i="9"/>
  <c r="D113" i="9"/>
  <c r="D109" i="9"/>
  <c r="E50" i="23" s="1"/>
  <c r="D105" i="9"/>
  <c r="D93" i="9"/>
  <c r="C111" i="9"/>
  <c r="E11" i="9" s="1"/>
  <c r="C118" i="9"/>
  <c r="C129" i="9"/>
  <c r="C125" i="9"/>
  <c r="E18" i="9" s="1"/>
  <c r="C121" i="9"/>
  <c r="C117" i="9"/>
  <c r="C113" i="9"/>
  <c r="E19" i="9" s="1"/>
  <c r="C109" i="9"/>
  <c r="E29" i="9" s="1"/>
  <c r="D29" i="9" s="1"/>
  <c r="C105" i="9"/>
  <c r="E36" i="9" s="1"/>
  <c r="E16" i="9"/>
  <c r="C93" i="9"/>
  <c r="C115" i="9"/>
  <c r="D126" i="9"/>
  <c r="C106" i="9"/>
  <c r="E6" i="9" s="1"/>
  <c r="D128" i="9"/>
  <c r="D124" i="9"/>
  <c r="D120" i="9"/>
  <c r="D116" i="9"/>
  <c r="D112" i="9"/>
  <c r="D108" i="9"/>
  <c r="D104" i="9"/>
  <c r="C119" i="9"/>
  <c r="D118" i="9"/>
  <c r="C128" i="9"/>
  <c r="C124" i="9"/>
  <c r="C120" i="9"/>
  <c r="C116" i="9"/>
  <c r="C112" i="9"/>
  <c r="E9" i="9" s="1"/>
  <c r="C108" i="9"/>
  <c r="E13" i="9" s="1"/>
  <c r="C104" i="9"/>
  <c r="C123" i="9"/>
  <c r="C107" i="9"/>
  <c r="E23" i="9" s="1"/>
  <c r="D23" i="9" s="1"/>
  <c r="D106" i="9"/>
  <c r="E26" i="23" s="1"/>
  <c r="D94" i="9"/>
  <c r="C122" i="9"/>
  <c r="D127" i="9"/>
  <c r="D123" i="9"/>
  <c r="D119" i="9"/>
  <c r="D115" i="9"/>
  <c r="D111" i="9"/>
  <c r="E71" i="23" s="1"/>
  <c r="D107" i="9"/>
  <c r="E38" i="23" s="1"/>
  <c r="D103" i="9"/>
  <c r="C127" i="9"/>
  <c r="D122" i="9"/>
  <c r="C126" i="9"/>
  <c r="C103" i="9"/>
  <c r="E33" i="9" s="1"/>
  <c r="C94" i="9"/>
  <c r="E10" i="9" s="1"/>
  <c r="E12" i="9"/>
  <c r="D100" i="5"/>
  <c r="C100" i="5"/>
  <c r="D104" i="5"/>
  <c r="C104" i="5"/>
  <c r="E6" i="5" s="1"/>
  <c r="C105" i="5"/>
  <c r="D101" i="5"/>
  <c r="C101" i="5"/>
  <c r="D105" i="5"/>
  <c r="H40" i="5"/>
  <c r="D131" i="42"/>
  <c r="D127" i="42"/>
  <c r="D123" i="42"/>
  <c r="D119" i="42"/>
  <c r="D103" i="42"/>
  <c r="D95" i="42"/>
  <c r="C131" i="42"/>
  <c r="C127" i="42"/>
  <c r="C123" i="42"/>
  <c r="C119" i="42"/>
  <c r="C103" i="42"/>
  <c r="C95" i="42"/>
  <c r="D130" i="42"/>
  <c r="D126" i="42"/>
  <c r="D122" i="42"/>
  <c r="D118" i="42"/>
  <c r="D114" i="42"/>
  <c r="D110" i="42"/>
  <c r="D106" i="42"/>
  <c r="D102" i="42"/>
  <c r="D129" i="42"/>
  <c r="C130" i="42"/>
  <c r="C126" i="42"/>
  <c r="C122" i="42"/>
  <c r="C118" i="42"/>
  <c r="C114" i="42"/>
  <c r="C110" i="42"/>
  <c r="C106" i="42"/>
  <c r="C102" i="42"/>
  <c r="D125" i="42"/>
  <c r="D121" i="42"/>
  <c r="D113" i="42"/>
  <c r="D101" i="42"/>
  <c r="C129" i="42"/>
  <c r="C125" i="42"/>
  <c r="C121" i="42"/>
  <c r="C113" i="42"/>
  <c r="C101" i="42"/>
  <c r="C124" i="42"/>
  <c r="C120" i="42"/>
  <c r="C112" i="42"/>
  <c r="C104" i="42"/>
  <c r="D128" i="42"/>
  <c r="D124" i="42"/>
  <c r="D120" i="42"/>
  <c r="D116" i="42"/>
  <c r="D112" i="42"/>
  <c r="D104" i="42"/>
  <c r="C128" i="42"/>
  <c r="C116" i="42"/>
  <c r="C108" i="3"/>
  <c r="E14" i="3" s="1"/>
  <c r="C112" i="3"/>
  <c r="C116" i="3"/>
  <c r="C120" i="3"/>
  <c r="C124" i="3"/>
  <c r="E26" i="3" s="1"/>
  <c r="C128" i="3"/>
  <c r="E30" i="3" s="1"/>
  <c r="C132" i="3"/>
  <c r="D108" i="3"/>
  <c r="D112" i="3"/>
  <c r="D116" i="3"/>
  <c r="D120" i="3"/>
  <c r="D124" i="3"/>
  <c r="D128" i="3"/>
  <c r="D132" i="3"/>
  <c r="C105" i="3"/>
  <c r="E9" i="3" s="1"/>
  <c r="C109" i="3"/>
  <c r="C113" i="3"/>
  <c r="C117" i="3"/>
  <c r="C121" i="3"/>
  <c r="C125" i="3"/>
  <c r="C129" i="3"/>
  <c r="C133" i="3"/>
  <c r="D105" i="3"/>
  <c r="D109" i="3"/>
  <c r="D113" i="3"/>
  <c r="D117" i="3"/>
  <c r="D121" i="3"/>
  <c r="D125" i="3"/>
  <c r="D129" i="3"/>
  <c r="D133" i="3"/>
  <c r="C106" i="3"/>
  <c r="C110" i="3"/>
  <c r="C114" i="3"/>
  <c r="C118" i="3"/>
  <c r="C122" i="3"/>
  <c r="C126" i="3"/>
  <c r="E8" i="3" s="1"/>
  <c r="C130" i="3"/>
  <c r="C134" i="3"/>
  <c r="D106" i="3"/>
  <c r="D110" i="3"/>
  <c r="D114" i="3"/>
  <c r="D118" i="3"/>
  <c r="D122" i="3"/>
  <c r="D126" i="3"/>
  <c r="D130" i="3"/>
  <c r="D134" i="3"/>
  <c r="C95" i="3"/>
  <c r="C103" i="3"/>
  <c r="E11" i="3" s="1"/>
  <c r="C107" i="3"/>
  <c r="E28" i="3" s="1"/>
  <c r="C111" i="3"/>
  <c r="C115" i="3"/>
  <c r="C119" i="3"/>
  <c r="C123" i="3"/>
  <c r="E6" i="3" s="1"/>
  <c r="C131" i="3"/>
  <c r="D95" i="3"/>
  <c r="D103" i="3"/>
  <c r="D107" i="3"/>
  <c r="D111" i="3"/>
  <c r="D115" i="3"/>
  <c r="D119" i="3"/>
  <c r="D123" i="3"/>
  <c r="D131" i="3"/>
  <c r="D132" i="42"/>
  <c r="C132" i="42"/>
  <c r="C134" i="42"/>
  <c r="D134" i="42"/>
  <c r="D133" i="42"/>
  <c r="C133" i="42"/>
  <c r="H131" i="42"/>
  <c r="H127" i="42"/>
  <c r="G131" i="42"/>
  <c r="G127" i="42"/>
  <c r="H129" i="42"/>
  <c r="H134" i="42"/>
  <c r="H130" i="42"/>
  <c r="H133" i="42"/>
  <c r="G129" i="42"/>
  <c r="G134" i="42"/>
  <c r="G130" i="42"/>
  <c r="G133" i="42"/>
  <c r="H132" i="42"/>
  <c r="H128" i="42"/>
  <c r="H125" i="42"/>
  <c r="G132" i="42"/>
  <c r="G128" i="42"/>
  <c r="G125" i="42"/>
  <c r="C104" i="24"/>
  <c r="X129" i="6"/>
  <c r="X128" i="6"/>
  <c r="X123" i="6"/>
  <c r="X131" i="6"/>
  <c r="X130" i="6"/>
  <c r="X125" i="6"/>
  <c r="X124" i="6"/>
  <c r="X127" i="6"/>
  <c r="X126" i="6"/>
  <c r="W123" i="6"/>
  <c r="W127" i="6"/>
  <c r="W126" i="6"/>
  <c r="W131" i="6"/>
  <c r="W128" i="6"/>
  <c r="W124" i="6"/>
  <c r="W130" i="6"/>
  <c r="W129" i="6"/>
  <c r="L131" i="33"/>
  <c r="L129" i="33"/>
  <c r="L127" i="33"/>
  <c r="L125" i="33"/>
  <c r="L123" i="33"/>
  <c r="L130" i="33"/>
  <c r="L128" i="33"/>
  <c r="L126" i="33"/>
  <c r="L124" i="33"/>
  <c r="K131" i="33"/>
  <c r="K129" i="33"/>
  <c r="K127" i="33"/>
  <c r="K125" i="33"/>
  <c r="K123" i="33"/>
  <c r="K130" i="33"/>
  <c r="K128" i="33"/>
  <c r="K126" i="33"/>
  <c r="K124" i="33"/>
  <c r="C103" i="24"/>
  <c r="D20" i="33"/>
  <c r="D22" i="33"/>
  <c r="D24" i="33"/>
  <c r="D26" i="33"/>
  <c r="D28" i="33"/>
  <c r="D30" i="33"/>
  <c r="D32" i="33"/>
  <c r="D34" i="33"/>
  <c r="D36" i="33"/>
  <c r="D38" i="33"/>
  <c r="D40" i="33"/>
  <c r="D42" i="33"/>
  <c r="D44" i="33"/>
  <c r="D46" i="33"/>
  <c r="D48" i="33"/>
  <c r="D50" i="33"/>
  <c r="D52" i="33"/>
  <c r="D54" i="33"/>
  <c r="D56" i="33"/>
  <c r="D58" i="33"/>
  <c r="D60" i="33"/>
  <c r="D62" i="33"/>
  <c r="D64" i="33"/>
  <c r="D66" i="33"/>
  <c r="D68" i="33"/>
  <c r="D70" i="33"/>
  <c r="D72" i="33"/>
  <c r="D74" i="33"/>
  <c r="D76" i="33"/>
  <c r="D78" i="33"/>
  <c r="D80" i="33"/>
  <c r="D82" i="33"/>
  <c r="D84" i="33"/>
  <c r="W125" i="6"/>
  <c r="C11" i="24"/>
  <c r="D19" i="33"/>
  <c r="D21" i="33"/>
  <c r="D23" i="33"/>
  <c r="D25" i="33"/>
  <c r="D27" i="33"/>
  <c r="D29" i="33"/>
  <c r="D31" i="33"/>
  <c r="D33" i="33"/>
  <c r="D35" i="33"/>
  <c r="D37" i="33"/>
  <c r="D39" i="33"/>
  <c r="D41" i="33"/>
  <c r="D43" i="33"/>
  <c r="D45" i="33"/>
  <c r="D47" i="33"/>
  <c r="D49" i="33"/>
  <c r="D51" i="33"/>
  <c r="D53" i="33"/>
  <c r="D55" i="33"/>
  <c r="D57" i="33"/>
  <c r="D59" i="33"/>
  <c r="D61" i="33"/>
  <c r="D63" i="33"/>
  <c r="D65" i="33"/>
  <c r="D67" i="33"/>
  <c r="D69" i="33"/>
  <c r="D71" i="33"/>
  <c r="D73" i="33"/>
  <c r="D75" i="33"/>
  <c r="D77" i="33"/>
  <c r="D79" i="33"/>
  <c r="D81" i="33"/>
  <c r="D83" i="33"/>
  <c r="X133" i="35"/>
  <c r="X131" i="35"/>
  <c r="X129" i="35"/>
  <c r="X127" i="35"/>
  <c r="X125" i="35"/>
  <c r="X123" i="35"/>
  <c r="J61" i="24" s="1"/>
  <c r="W133" i="35"/>
  <c r="W131" i="35"/>
  <c r="W129" i="35"/>
  <c r="J7" i="35" s="1"/>
  <c r="W127" i="35"/>
  <c r="W125" i="35"/>
  <c r="W123" i="35"/>
  <c r="J13" i="35" s="1"/>
  <c r="W134" i="35"/>
  <c r="W128" i="35"/>
  <c r="W124" i="35"/>
  <c r="X134" i="35"/>
  <c r="X132" i="35"/>
  <c r="X130" i="35"/>
  <c r="X128" i="35"/>
  <c r="X126" i="35"/>
  <c r="X124" i="35"/>
  <c r="W132" i="35"/>
  <c r="W130" i="35"/>
  <c r="W126" i="35"/>
  <c r="X134" i="40"/>
  <c r="X132" i="40"/>
  <c r="X130" i="40"/>
  <c r="X128" i="40"/>
  <c r="X126" i="40"/>
  <c r="X124" i="40"/>
  <c r="W133" i="40"/>
  <c r="W129" i="40"/>
  <c r="W125" i="40"/>
  <c r="W134" i="40"/>
  <c r="W132" i="40"/>
  <c r="W130" i="40"/>
  <c r="W128" i="40"/>
  <c r="W126" i="40"/>
  <c r="W124" i="40"/>
  <c r="X133" i="40"/>
  <c r="X131" i="40"/>
  <c r="X129" i="40"/>
  <c r="X127" i="40"/>
  <c r="X125" i="40"/>
  <c r="X123" i="40"/>
  <c r="W131" i="40"/>
  <c r="W127" i="40"/>
  <c r="W123" i="40"/>
  <c r="X134" i="28"/>
  <c r="X132" i="28"/>
  <c r="X130" i="28"/>
  <c r="X128" i="28"/>
  <c r="X126" i="28"/>
  <c r="X124" i="28"/>
  <c r="X125" i="28"/>
  <c r="W134" i="28"/>
  <c r="W132" i="28"/>
  <c r="W130" i="28"/>
  <c r="W128" i="28"/>
  <c r="W126" i="28"/>
  <c r="W124" i="28"/>
  <c r="X129" i="28"/>
  <c r="X133" i="28"/>
  <c r="X131" i="28"/>
  <c r="W133" i="28"/>
  <c r="W131" i="28"/>
  <c r="W129" i="28"/>
  <c r="W127" i="28"/>
  <c r="W125" i="28"/>
  <c r="W123" i="28"/>
  <c r="X127" i="28"/>
  <c r="X123" i="28"/>
  <c r="W133" i="33"/>
  <c r="W131" i="33"/>
  <c r="W129" i="33"/>
  <c r="W127" i="33"/>
  <c r="W125" i="33"/>
  <c r="W123" i="33"/>
  <c r="X125" i="33"/>
  <c r="X134" i="33"/>
  <c r="X132" i="33"/>
  <c r="X130" i="33"/>
  <c r="X128" i="33"/>
  <c r="X126" i="33"/>
  <c r="X124" i="33"/>
  <c r="X133" i="33"/>
  <c r="X127" i="33"/>
  <c r="W134" i="33"/>
  <c r="W132" i="33"/>
  <c r="W130" i="33"/>
  <c r="W128" i="33"/>
  <c r="W126" i="33"/>
  <c r="W124" i="33"/>
  <c r="X131" i="33"/>
  <c r="X129" i="33"/>
  <c r="X123" i="33"/>
  <c r="W130" i="9"/>
  <c r="W128" i="9"/>
  <c r="W126" i="9"/>
  <c r="X131" i="9"/>
  <c r="X129" i="9"/>
  <c r="X127" i="9"/>
  <c r="X125" i="9"/>
  <c r="X123" i="9"/>
  <c r="J8" i="23" s="1"/>
  <c r="X126" i="9"/>
  <c r="W131" i="9"/>
  <c r="W129" i="9"/>
  <c r="W127" i="9"/>
  <c r="W125" i="9"/>
  <c r="W123" i="9"/>
  <c r="J8" i="9" s="1"/>
  <c r="X130" i="9"/>
  <c r="X128" i="9"/>
  <c r="W131" i="5"/>
  <c r="W129" i="5"/>
  <c r="W127" i="5"/>
  <c r="W125" i="5"/>
  <c r="W123" i="5"/>
  <c r="X123" i="5"/>
  <c r="X130" i="5"/>
  <c r="X128" i="5"/>
  <c r="X126" i="5"/>
  <c r="X124" i="5"/>
  <c r="X129" i="5"/>
  <c r="X127" i="5"/>
  <c r="W130" i="5"/>
  <c r="W128" i="5"/>
  <c r="W126" i="5"/>
  <c r="W124" i="5"/>
  <c r="J37" i="5" s="1"/>
  <c r="X131" i="5"/>
  <c r="X125" i="5"/>
  <c r="W133" i="42"/>
  <c r="W131" i="42"/>
  <c r="W129" i="42"/>
  <c r="W127" i="42"/>
  <c r="W125" i="42"/>
  <c r="W123" i="42"/>
  <c r="J38" i="42" s="1"/>
  <c r="W134" i="42"/>
  <c r="W132" i="42"/>
  <c r="W130" i="42"/>
  <c r="W128" i="42"/>
  <c r="W126" i="42"/>
  <c r="W124" i="42"/>
  <c r="X133" i="42"/>
  <c r="X131" i="42"/>
  <c r="X129" i="42"/>
  <c r="X127" i="42"/>
  <c r="X125" i="42"/>
  <c r="X123" i="42"/>
  <c r="J39" i="31" s="1"/>
  <c r="X134" i="42"/>
  <c r="X132" i="42"/>
  <c r="X130" i="42"/>
  <c r="X128" i="42"/>
  <c r="X126" i="42"/>
  <c r="X124" i="42"/>
  <c r="J25" i="3"/>
  <c r="S134" i="35"/>
  <c r="S132" i="35"/>
  <c r="S130" i="35"/>
  <c r="S128" i="35"/>
  <c r="S126" i="35"/>
  <c r="S124" i="35"/>
  <c r="T132" i="35"/>
  <c r="T124" i="35"/>
  <c r="T133" i="35"/>
  <c r="T131" i="35"/>
  <c r="T129" i="35"/>
  <c r="T127" i="35"/>
  <c r="T125" i="35"/>
  <c r="I41" i="24" s="1"/>
  <c r="T123" i="35"/>
  <c r="S133" i="35"/>
  <c r="S131" i="35"/>
  <c r="S129" i="35"/>
  <c r="S127" i="35"/>
  <c r="S125" i="35"/>
  <c r="I18" i="35" s="1"/>
  <c r="S123" i="35"/>
  <c r="I12" i="35" s="1"/>
  <c r="T134" i="35"/>
  <c r="T130" i="35"/>
  <c r="T128" i="35"/>
  <c r="T126" i="35"/>
  <c r="S133" i="40"/>
  <c r="S131" i="40"/>
  <c r="S129" i="40"/>
  <c r="S127" i="40"/>
  <c r="S125" i="40"/>
  <c r="S123" i="40"/>
  <c r="T131" i="40"/>
  <c r="T123" i="40"/>
  <c r="T134" i="40"/>
  <c r="T132" i="40"/>
  <c r="T130" i="40"/>
  <c r="T128" i="40"/>
  <c r="T126" i="40"/>
  <c r="T129" i="40"/>
  <c r="S134" i="40"/>
  <c r="S132" i="40"/>
  <c r="S130" i="40"/>
  <c r="S128" i="40"/>
  <c r="S126" i="40"/>
  <c r="T133" i="40"/>
  <c r="T127" i="40"/>
  <c r="T125" i="40"/>
  <c r="S133" i="28"/>
  <c r="S131" i="28"/>
  <c r="S129" i="28"/>
  <c r="S127" i="28"/>
  <c r="I30" i="28"/>
  <c r="T134" i="28"/>
  <c r="T132" i="28"/>
  <c r="T130" i="28"/>
  <c r="T128" i="28"/>
  <c r="T126" i="28"/>
  <c r="I106" i="24"/>
  <c r="S134" i="28"/>
  <c r="S132" i="28"/>
  <c r="S130" i="28"/>
  <c r="S128" i="28"/>
  <c r="S126" i="28"/>
  <c r="I29" i="28"/>
  <c r="T133" i="28"/>
  <c r="T131" i="28"/>
  <c r="T129" i="28"/>
  <c r="T127" i="28"/>
  <c r="I105" i="24"/>
  <c r="S134" i="30"/>
  <c r="S132" i="30"/>
  <c r="S130" i="30"/>
  <c r="S128" i="30"/>
  <c r="S126" i="30"/>
  <c r="S124" i="30"/>
  <c r="T134" i="30"/>
  <c r="T128" i="30"/>
  <c r="T133" i="30"/>
  <c r="T131" i="30"/>
  <c r="T129" i="30"/>
  <c r="T127" i="30"/>
  <c r="T125" i="30"/>
  <c r="T123" i="30"/>
  <c r="T132" i="30"/>
  <c r="T124" i="30"/>
  <c r="S133" i="30"/>
  <c r="S131" i="30"/>
  <c r="S129" i="30"/>
  <c r="S127" i="30"/>
  <c r="S125" i="30"/>
  <c r="S123" i="30"/>
  <c r="T130" i="30"/>
  <c r="T126" i="30"/>
  <c r="S134" i="33"/>
  <c r="S132" i="33"/>
  <c r="S130" i="33"/>
  <c r="S128" i="33"/>
  <c r="S126" i="33"/>
  <c r="S124" i="33"/>
  <c r="T134" i="33"/>
  <c r="T126" i="33"/>
  <c r="T133" i="33"/>
  <c r="T131" i="33"/>
  <c r="T129" i="33"/>
  <c r="T127" i="33"/>
  <c r="T125" i="33"/>
  <c r="T130" i="33"/>
  <c r="T124" i="33"/>
  <c r="S133" i="33"/>
  <c r="S131" i="33"/>
  <c r="S129" i="33"/>
  <c r="S127" i="33"/>
  <c r="S125" i="33"/>
  <c r="T132" i="33"/>
  <c r="T128" i="33"/>
  <c r="S133" i="42"/>
  <c r="S131" i="42"/>
  <c r="S129" i="42"/>
  <c r="S127" i="42"/>
  <c r="S125" i="42"/>
  <c r="S123" i="42"/>
  <c r="I14" i="42" s="1"/>
  <c r="T129" i="42"/>
  <c r="T123" i="42"/>
  <c r="T134" i="42"/>
  <c r="T132" i="42"/>
  <c r="T130" i="42"/>
  <c r="T128" i="42"/>
  <c r="T126" i="42"/>
  <c r="T124" i="42"/>
  <c r="T133" i="42"/>
  <c r="T127" i="42"/>
  <c r="S134" i="42"/>
  <c r="S132" i="42"/>
  <c r="S130" i="42"/>
  <c r="S128" i="42"/>
  <c r="S126" i="42"/>
  <c r="S124" i="42"/>
  <c r="I30" i="42" s="1"/>
  <c r="T131" i="42"/>
  <c r="T125" i="42"/>
  <c r="S134" i="3"/>
  <c r="T133" i="3"/>
  <c r="T131" i="3"/>
  <c r="T129" i="3"/>
  <c r="T127" i="3"/>
  <c r="T125" i="3"/>
  <c r="T123" i="3"/>
  <c r="T132" i="3"/>
  <c r="T124" i="3"/>
  <c r="S133" i="3"/>
  <c r="S131" i="3"/>
  <c r="I15" i="3"/>
  <c r="T134" i="3"/>
  <c r="T130" i="3"/>
  <c r="T126" i="3"/>
  <c r="S132" i="3"/>
  <c r="S130" i="3"/>
  <c r="L134" i="29"/>
  <c r="L132" i="29"/>
  <c r="L130" i="29"/>
  <c r="L128" i="29"/>
  <c r="L126" i="29"/>
  <c r="L124" i="29"/>
  <c r="L122" i="29"/>
  <c r="L120" i="29"/>
  <c r="L118" i="29"/>
  <c r="L116" i="29"/>
  <c r="L114" i="29"/>
  <c r="L112" i="29"/>
  <c r="L110" i="29"/>
  <c r="L108" i="29"/>
  <c r="L106" i="29"/>
  <c r="L104" i="29"/>
  <c r="L98" i="29"/>
  <c r="L96" i="29"/>
  <c r="L94" i="29"/>
  <c r="G72" i="24" s="1"/>
  <c r="K134" i="29"/>
  <c r="K132" i="29"/>
  <c r="K130" i="29"/>
  <c r="K128" i="29"/>
  <c r="K126" i="29"/>
  <c r="K124" i="29"/>
  <c r="K122" i="29"/>
  <c r="K120" i="29"/>
  <c r="K118" i="29"/>
  <c r="K116" i="29"/>
  <c r="K114" i="29"/>
  <c r="K112" i="29"/>
  <c r="K110" i="29"/>
  <c r="K108" i="29"/>
  <c r="K106" i="29"/>
  <c r="K104" i="29"/>
  <c r="G12" i="29" s="1"/>
  <c r="K98" i="29"/>
  <c r="G11" i="29" s="1"/>
  <c r="D11" i="29" s="1"/>
  <c r="K96" i="29"/>
  <c r="G9" i="29" s="1"/>
  <c r="K94" i="29"/>
  <c r="L133" i="29"/>
  <c r="L131" i="29"/>
  <c r="L129" i="29"/>
  <c r="L127" i="29"/>
  <c r="L125" i="29"/>
  <c r="L121" i="29"/>
  <c r="L119" i="29"/>
  <c r="L117" i="29"/>
  <c r="L115" i="29"/>
  <c r="K131" i="29"/>
  <c r="G7" i="29"/>
  <c r="K115" i="29"/>
  <c r="K111" i="29"/>
  <c r="K107" i="29"/>
  <c r="K103" i="29"/>
  <c r="K95" i="29"/>
  <c r="G8" i="29" s="1"/>
  <c r="D8" i="29" s="1"/>
  <c r="K125" i="29"/>
  <c r="L107" i="29"/>
  <c r="K129" i="29"/>
  <c r="K121" i="29"/>
  <c r="L113" i="29"/>
  <c r="L109" i="29"/>
  <c r="L105" i="29"/>
  <c r="L97" i="29"/>
  <c r="G81" i="24" s="1"/>
  <c r="K117" i="29"/>
  <c r="L95" i="29"/>
  <c r="K127" i="29"/>
  <c r="K119" i="29"/>
  <c r="K113" i="29"/>
  <c r="K109" i="29"/>
  <c r="K105" i="29"/>
  <c r="K97" i="29"/>
  <c r="G10" i="29" s="1"/>
  <c r="K133" i="29"/>
  <c r="L111" i="29"/>
  <c r="L103" i="29"/>
  <c r="T134" i="29"/>
  <c r="T132" i="29"/>
  <c r="T130" i="29"/>
  <c r="T128" i="29"/>
  <c r="T126" i="29"/>
  <c r="T122" i="29"/>
  <c r="T120" i="29"/>
  <c r="T118" i="29"/>
  <c r="T116" i="29"/>
  <c r="T114" i="29"/>
  <c r="T112" i="29"/>
  <c r="T110" i="29"/>
  <c r="T108" i="29"/>
  <c r="T106" i="29"/>
  <c r="T104" i="29"/>
  <c r="T102" i="29"/>
  <c r="T100" i="29"/>
  <c r="S134" i="29"/>
  <c r="S132" i="29"/>
  <c r="S130" i="29"/>
  <c r="S128" i="29"/>
  <c r="S126" i="29"/>
  <c r="S122" i="29"/>
  <c r="S120" i="29"/>
  <c r="S118" i="29"/>
  <c r="S116" i="29"/>
  <c r="S114" i="29"/>
  <c r="S112" i="29"/>
  <c r="S110" i="29"/>
  <c r="S108" i="29"/>
  <c r="I7" i="29" s="1"/>
  <c r="S106" i="29"/>
  <c r="I11" i="29" s="1"/>
  <c r="S104" i="29"/>
  <c r="S102" i="29"/>
  <c r="I8" i="29" s="1"/>
  <c r="S100" i="29"/>
  <c r="I10" i="29" s="1"/>
  <c r="T133" i="29"/>
  <c r="T131" i="29"/>
  <c r="T129" i="29"/>
  <c r="T127" i="29"/>
  <c r="T125" i="29"/>
  <c r="T121" i="29"/>
  <c r="T119" i="29"/>
  <c r="T117" i="29"/>
  <c r="T115" i="29"/>
  <c r="T113" i="29"/>
  <c r="T111" i="29"/>
  <c r="T109" i="29"/>
  <c r="T105" i="29"/>
  <c r="T101" i="29"/>
  <c r="T99" i="29"/>
  <c r="T93" i="29"/>
  <c r="S127" i="29"/>
  <c r="S119" i="29"/>
  <c r="S111" i="29"/>
  <c r="S129" i="29"/>
  <c r="S121" i="29"/>
  <c r="S105" i="29"/>
  <c r="I9" i="29" s="1"/>
  <c r="S133" i="29"/>
  <c r="S125" i="29"/>
  <c r="S117" i="29"/>
  <c r="S109" i="29"/>
  <c r="S101" i="29"/>
  <c r="S93" i="29"/>
  <c r="I6" i="29" s="1"/>
  <c r="S131" i="29"/>
  <c r="S115" i="29"/>
  <c r="S99" i="29"/>
  <c r="S113" i="29"/>
  <c r="P134" i="29"/>
  <c r="P132" i="29"/>
  <c r="P122" i="29"/>
  <c r="P120" i="29"/>
  <c r="P118" i="29"/>
  <c r="P116" i="29"/>
  <c r="P114" i="29"/>
  <c r="P106" i="29"/>
  <c r="P96" i="29"/>
  <c r="O134" i="29"/>
  <c r="O132" i="29"/>
  <c r="H13" i="29"/>
  <c r="D13" i="29" s="1"/>
  <c r="H11" i="29"/>
  <c r="O122" i="29"/>
  <c r="O120" i="29"/>
  <c r="O118" i="29"/>
  <c r="O116" i="29"/>
  <c r="O114" i="29"/>
  <c r="H12" i="29" s="1"/>
  <c r="O106" i="29"/>
  <c r="H6" i="29" s="1"/>
  <c r="O96" i="29"/>
  <c r="H10" i="29" s="1"/>
  <c r="P133" i="29"/>
  <c r="P121" i="29"/>
  <c r="P119" i="29"/>
  <c r="P117" i="29"/>
  <c r="P105" i="29"/>
  <c r="P103" i="29"/>
  <c r="O121" i="29"/>
  <c r="O105" i="29"/>
  <c r="H9" i="29" s="1"/>
  <c r="O119" i="29"/>
  <c r="O103" i="29"/>
  <c r="H7" i="29" s="1"/>
  <c r="O133" i="29"/>
  <c r="O117" i="29"/>
  <c r="X134" i="29"/>
  <c r="X132" i="29"/>
  <c r="X130" i="29"/>
  <c r="X128" i="29"/>
  <c r="X126" i="29"/>
  <c r="X124" i="29"/>
  <c r="X122" i="29"/>
  <c r="X120" i="29"/>
  <c r="X118" i="29"/>
  <c r="X116" i="29"/>
  <c r="X114" i="29"/>
  <c r="X112" i="29"/>
  <c r="X110" i="29"/>
  <c r="X108" i="29"/>
  <c r="X106" i="29"/>
  <c r="X104" i="29"/>
  <c r="X102" i="29"/>
  <c r="X100" i="29"/>
  <c r="X98" i="29"/>
  <c r="X96" i="29"/>
  <c r="J64" i="24" s="1"/>
  <c r="W134" i="29"/>
  <c r="W132" i="29"/>
  <c r="W130" i="29"/>
  <c r="W128" i="29"/>
  <c r="W126" i="29"/>
  <c r="W124" i="29"/>
  <c r="W122" i="29"/>
  <c r="W120" i="29"/>
  <c r="W118" i="29"/>
  <c r="W116" i="29"/>
  <c r="W114" i="29"/>
  <c r="W112" i="29"/>
  <c r="W110" i="29"/>
  <c r="W108" i="29"/>
  <c r="W106" i="29"/>
  <c r="W104" i="29"/>
  <c r="W102" i="29"/>
  <c r="W100" i="29"/>
  <c r="W98" i="29"/>
  <c r="W96" i="29"/>
  <c r="J8" i="29" s="1"/>
  <c r="X133" i="29"/>
  <c r="X131" i="29"/>
  <c r="X129" i="29"/>
  <c r="X127" i="29"/>
  <c r="X125" i="29"/>
  <c r="X123" i="29"/>
  <c r="X121" i="29"/>
  <c r="X119" i="29"/>
  <c r="X117" i="29"/>
  <c r="X115" i="29"/>
  <c r="X113" i="29"/>
  <c r="X111" i="29"/>
  <c r="X109" i="29"/>
  <c r="X107" i="29"/>
  <c r="X105" i="29"/>
  <c r="X103" i="29"/>
  <c r="X101" i="29"/>
  <c r="X99" i="29"/>
  <c r="X97" i="29"/>
  <c r="J73" i="24" s="1"/>
  <c r="X95" i="29"/>
  <c r="J72" i="24" s="1"/>
  <c r="X93" i="29"/>
  <c r="J76" i="24" s="1"/>
  <c r="W133" i="29"/>
  <c r="W125" i="29"/>
  <c r="W117" i="29"/>
  <c r="W109" i="29"/>
  <c r="W101" i="29"/>
  <c r="W93" i="29"/>
  <c r="J6" i="29" s="1"/>
  <c r="W111" i="29"/>
  <c r="W103" i="29"/>
  <c r="W131" i="29"/>
  <c r="W123" i="29"/>
  <c r="W115" i="29"/>
  <c r="W107" i="29"/>
  <c r="W99" i="29"/>
  <c r="W119" i="29"/>
  <c r="W129" i="29"/>
  <c r="W121" i="29"/>
  <c r="W113" i="29"/>
  <c r="W105" i="29"/>
  <c r="W97" i="29"/>
  <c r="J9" i="29" s="1"/>
  <c r="W127" i="29"/>
  <c r="W95" i="29"/>
  <c r="J10" i="29" s="1"/>
  <c r="P134" i="40"/>
  <c r="P132" i="40"/>
  <c r="P130" i="40"/>
  <c r="P128" i="40"/>
  <c r="P124" i="40"/>
  <c r="O134" i="40"/>
  <c r="O132" i="40"/>
  <c r="O130" i="40"/>
  <c r="O128" i="40"/>
  <c r="H19" i="40"/>
  <c r="O124" i="40"/>
  <c r="P133" i="40"/>
  <c r="P131" i="40"/>
  <c r="P129" i="40"/>
  <c r="P127" i="40"/>
  <c r="P125" i="40"/>
  <c r="P123" i="40"/>
  <c r="O133" i="40"/>
  <c r="O131" i="40"/>
  <c r="O129" i="40"/>
  <c r="O127" i="40"/>
  <c r="O125" i="40"/>
  <c r="O123" i="40"/>
  <c r="S133" i="7"/>
  <c r="S131" i="7"/>
  <c r="S129" i="7"/>
  <c r="S126" i="7"/>
  <c r="S123" i="7"/>
  <c r="T134" i="7"/>
  <c r="T133" i="7"/>
  <c r="T132" i="7"/>
  <c r="T131" i="7"/>
  <c r="T130" i="7"/>
  <c r="T129" i="7"/>
  <c r="T128" i="7"/>
  <c r="T127" i="7"/>
  <c r="T126" i="7"/>
  <c r="T123" i="7"/>
  <c r="S134" i="7"/>
  <c r="S132" i="7"/>
  <c r="S130" i="7"/>
  <c r="S128" i="7"/>
  <c r="S127" i="7"/>
  <c r="X134" i="7"/>
  <c r="X133" i="7"/>
  <c r="X132" i="7"/>
  <c r="X131" i="7"/>
  <c r="X130" i="7"/>
  <c r="X129" i="7"/>
  <c r="X128" i="7"/>
  <c r="X127" i="7"/>
  <c r="X126" i="7"/>
  <c r="X125" i="7"/>
  <c r="X124" i="7"/>
  <c r="X123" i="7"/>
  <c r="W134" i="7"/>
  <c r="W133" i="7"/>
  <c r="W132" i="7"/>
  <c r="W131" i="7"/>
  <c r="W130" i="7"/>
  <c r="W129" i="7"/>
  <c r="W128" i="7"/>
  <c r="W127" i="7"/>
  <c r="W126" i="7"/>
  <c r="W125" i="7"/>
  <c r="W124" i="7"/>
  <c r="W123" i="7"/>
  <c r="K134" i="7"/>
  <c r="K132" i="7"/>
  <c r="K130" i="7"/>
  <c r="K125" i="7"/>
  <c r="K124" i="7"/>
  <c r="K123" i="7"/>
  <c r="G6" i="7" s="1"/>
  <c r="L134" i="7"/>
  <c r="L133" i="7"/>
  <c r="L132" i="7"/>
  <c r="L131" i="7"/>
  <c r="L130" i="7"/>
  <c r="L129" i="7"/>
  <c r="L128" i="7"/>
  <c r="L127" i="7"/>
  <c r="L126" i="7"/>
  <c r="L125" i="7"/>
  <c r="L124" i="7"/>
  <c r="L123" i="7"/>
  <c r="K133" i="7"/>
  <c r="K131" i="7"/>
  <c r="K129" i="7"/>
  <c r="K128" i="7"/>
  <c r="K127" i="7"/>
  <c r="K126" i="7"/>
  <c r="P134" i="7"/>
  <c r="P133" i="7"/>
  <c r="P132" i="7"/>
  <c r="P131" i="7"/>
  <c r="P130" i="7"/>
  <c r="P129" i="7"/>
  <c r="P128" i="7"/>
  <c r="P127" i="7"/>
  <c r="P126" i="7"/>
  <c r="P125" i="7"/>
  <c r="P124" i="7"/>
  <c r="O134" i="7"/>
  <c r="O133" i="7"/>
  <c r="O132" i="7"/>
  <c r="O131" i="7"/>
  <c r="O130" i="7"/>
  <c r="O129" i="7"/>
  <c r="O128" i="7"/>
  <c r="O127" i="7"/>
  <c r="O126" i="7"/>
  <c r="O125" i="7"/>
  <c r="O124" i="7"/>
  <c r="K134" i="41"/>
  <c r="K133" i="41"/>
  <c r="K132" i="41"/>
  <c r="K130" i="41"/>
  <c r="K128" i="41"/>
  <c r="K126" i="41"/>
  <c r="K123" i="41"/>
  <c r="K125" i="41"/>
  <c r="L134" i="41"/>
  <c r="L133" i="41"/>
  <c r="L132" i="41"/>
  <c r="L131" i="41"/>
  <c r="L130" i="41"/>
  <c r="L129" i="41"/>
  <c r="L128" i="41"/>
  <c r="L127" i="41"/>
  <c r="L126" i="41"/>
  <c r="L125" i="41"/>
  <c r="L124" i="41"/>
  <c r="L123" i="41"/>
  <c r="K131" i="41"/>
  <c r="K129" i="41"/>
  <c r="K127" i="41"/>
  <c r="K124" i="41"/>
  <c r="P134" i="41"/>
  <c r="P133" i="41"/>
  <c r="P132" i="41"/>
  <c r="P131" i="41"/>
  <c r="P130" i="41"/>
  <c r="P129" i="41"/>
  <c r="P128" i="41"/>
  <c r="P127" i="41"/>
  <c r="P126" i="41"/>
  <c r="P125" i="41"/>
  <c r="P124" i="41"/>
  <c r="P123" i="41"/>
  <c r="O134" i="41"/>
  <c r="O133" i="41"/>
  <c r="O132" i="41"/>
  <c r="O131" i="41"/>
  <c r="O130" i="41"/>
  <c r="O129" i="41"/>
  <c r="O128" i="41"/>
  <c r="O127" i="41"/>
  <c r="O126" i="41"/>
  <c r="O125" i="41"/>
  <c r="O124" i="41"/>
  <c r="O123" i="41"/>
  <c r="S132" i="41"/>
  <c r="S131" i="41"/>
  <c r="S129" i="41"/>
  <c r="S127" i="41"/>
  <c r="S125" i="41"/>
  <c r="S124" i="41"/>
  <c r="T134" i="41"/>
  <c r="T133" i="41"/>
  <c r="T132" i="41"/>
  <c r="T131" i="41"/>
  <c r="T130" i="41"/>
  <c r="T129" i="41"/>
  <c r="T128" i="41"/>
  <c r="T127" i="41"/>
  <c r="T126" i="41"/>
  <c r="T125" i="41"/>
  <c r="T124" i="41"/>
  <c r="T123" i="41"/>
  <c r="S134" i="41"/>
  <c r="S133" i="41"/>
  <c r="S130" i="41"/>
  <c r="S128" i="41"/>
  <c r="S126" i="41"/>
  <c r="S123" i="41"/>
  <c r="H134" i="41"/>
  <c r="H133" i="41"/>
  <c r="H132" i="41"/>
  <c r="H131" i="41"/>
  <c r="H130" i="41"/>
  <c r="H129" i="41"/>
  <c r="H128" i="41"/>
  <c r="H127" i="41"/>
  <c r="H126" i="41"/>
  <c r="H125" i="41"/>
  <c r="H124" i="41"/>
  <c r="H123" i="41"/>
  <c r="G134" i="41"/>
  <c r="G133" i="41"/>
  <c r="G132" i="41"/>
  <c r="G131" i="41"/>
  <c r="G130" i="41"/>
  <c r="G129" i="41"/>
  <c r="G128" i="41"/>
  <c r="G127" i="41"/>
  <c r="G126" i="41"/>
  <c r="G125" i="41"/>
  <c r="G124" i="41"/>
  <c r="G123" i="41"/>
  <c r="X134" i="41"/>
  <c r="X133" i="41"/>
  <c r="X132" i="41"/>
  <c r="X131" i="41"/>
  <c r="X130" i="41"/>
  <c r="X129" i="41"/>
  <c r="X128" i="41"/>
  <c r="X127" i="41"/>
  <c r="X126" i="41"/>
  <c r="X125" i="41"/>
  <c r="X124" i="41"/>
  <c r="X123" i="41"/>
  <c r="W134" i="41"/>
  <c r="W133" i="41"/>
  <c r="W132" i="41"/>
  <c r="W131" i="41"/>
  <c r="W130" i="41"/>
  <c r="W129" i="41"/>
  <c r="W128" i="41"/>
  <c r="W127" i="41"/>
  <c r="W126" i="41"/>
  <c r="W125" i="41"/>
  <c r="W124" i="41"/>
  <c r="W123" i="41"/>
  <c r="H30" i="42"/>
  <c r="H28" i="3"/>
  <c r="H30" i="3"/>
  <c r="H25" i="3"/>
  <c r="H33" i="9"/>
  <c r="P131" i="33"/>
  <c r="P133" i="33"/>
  <c r="O132" i="33"/>
  <c r="P128" i="33"/>
  <c r="P124" i="33"/>
  <c r="O126" i="33"/>
  <c r="P129" i="33"/>
  <c r="O130" i="33"/>
  <c r="P126" i="33"/>
  <c r="O124" i="33"/>
  <c r="P134" i="33"/>
  <c r="O133" i="33"/>
  <c r="P125" i="33"/>
  <c r="O127" i="33"/>
  <c r="O123" i="33"/>
  <c r="P130" i="33"/>
  <c r="P132" i="33"/>
  <c r="O131" i="33"/>
  <c r="P127" i="33"/>
  <c r="P123" i="33"/>
  <c r="O125" i="33"/>
  <c r="O134" i="33"/>
  <c r="O128" i="33"/>
  <c r="O129" i="33"/>
  <c r="D134" i="5"/>
  <c r="D132" i="5"/>
  <c r="C134" i="5"/>
  <c r="C132" i="5"/>
  <c r="E14" i="5"/>
  <c r="E11" i="5"/>
  <c r="D133" i="5"/>
  <c r="C133" i="5"/>
  <c r="L134" i="5"/>
  <c r="K134" i="5"/>
  <c r="L133" i="5"/>
  <c r="K133" i="5"/>
  <c r="D134" i="9"/>
  <c r="D132" i="9"/>
  <c r="D130" i="9"/>
  <c r="C134" i="9"/>
  <c r="C132" i="9"/>
  <c r="C130" i="9"/>
  <c r="D133" i="9"/>
  <c r="D131" i="9"/>
  <c r="C133" i="9"/>
  <c r="C131" i="9"/>
  <c r="D62" i="30"/>
  <c r="D70" i="30"/>
  <c r="D78" i="30"/>
  <c r="D66" i="30"/>
  <c r="D74" i="30"/>
  <c r="D82" i="30"/>
  <c r="D8" i="41"/>
  <c r="D10" i="41"/>
  <c r="D9" i="41"/>
  <c r="D13" i="41"/>
  <c r="D17" i="41"/>
  <c r="D21" i="41"/>
  <c r="D25" i="41"/>
  <c r="D29" i="41"/>
  <c r="D33" i="41"/>
  <c r="D37" i="41"/>
  <c r="D41" i="41"/>
  <c r="D45" i="41"/>
  <c r="D49" i="41"/>
  <c r="D53" i="41"/>
  <c r="D57" i="41"/>
  <c r="D61" i="41"/>
  <c r="D65" i="41"/>
  <c r="D69" i="41"/>
  <c r="D73" i="41"/>
  <c r="D77" i="41"/>
  <c r="D81" i="41"/>
  <c r="D14" i="30"/>
  <c r="D18" i="30"/>
  <c r="D22" i="30"/>
  <c r="D26" i="30"/>
  <c r="D30" i="30"/>
  <c r="D34" i="30"/>
  <c r="D38" i="30"/>
  <c r="D42" i="30"/>
  <c r="D46" i="30"/>
  <c r="D50" i="30"/>
  <c r="D54" i="30"/>
  <c r="D58" i="30"/>
  <c r="D13" i="30"/>
  <c r="D25" i="30"/>
  <c r="D37" i="30"/>
  <c r="D49" i="30"/>
  <c r="D53" i="30"/>
  <c r="D61" i="30"/>
  <c r="D73" i="30"/>
  <c r="D17" i="30"/>
  <c r="D29" i="30"/>
  <c r="D33" i="30"/>
  <c r="D69" i="30"/>
  <c r="D81" i="30"/>
  <c r="D12" i="30"/>
  <c r="D16" i="30"/>
  <c r="D20" i="30"/>
  <c r="D24" i="30"/>
  <c r="D28" i="30"/>
  <c r="D32" i="30"/>
  <c r="D36" i="30"/>
  <c r="D40" i="30"/>
  <c r="D44" i="30"/>
  <c r="D48" i="30"/>
  <c r="D52" i="30"/>
  <c r="D56" i="30"/>
  <c r="D60" i="30"/>
  <c r="D64" i="30"/>
  <c r="D68" i="30"/>
  <c r="D72" i="30"/>
  <c r="D76" i="30"/>
  <c r="D80" i="30"/>
  <c r="D84" i="30"/>
  <c r="D21" i="30"/>
  <c r="D41" i="30"/>
  <c r="D45" i="30"/>
  <c r="D57" i="30"/>
  <c r="D65" i="30"/>
  <c r="D77" i="30"/>
  <c r="D15" i="30"/>
  <c r="D19" i="30"/>
  <c r="D23" i="30"/>
  <c r="D27" i="30"/>
  <c r="D31" i="30"/>
  <c r="D35" i="30"/>
  <c r="D39" i="30"/>
  <c r="D43" i="30"/>
  <c r="D47" i="30"/>
  <c r="D51" i="30"/>
  <c r="D55" i="30"/>
  <c r="D59" i="30"/>
  <c r="D63" i="30"/>
  <c r="D67" i="30"/>
  <c r="D71" i="30"/>
  <c r="D75" i="30"/>
  <c r="D79" i="30"/>
  <c r="D83" i="30"/>
  <c r="D20" i="41"/>
  <c r="D24" i="41"/>
  <c r="D28" i="41"/>
  <c r="D32" i="41"/>
  <c r="D36" i="41"/>
  <c r="D40" i="41"/>
  <c r="D44" i="41"/>
  <c r="D48" i="41"/>
  <c r="D52" i="41"/>
  <c r="D56" i="41"/>
  <c r="D60" i="41"/>
  <c r="D64" i="41"/>
  <c r="D68" i="41"/>
  <c r="D72" i="41"/>
  <c r="D76" i="41"/>
  <c r="D80" i="41"/>
  <c r="D84" i="41"/>
  <c r="D11" i="41"/>
  <c r="D15" i="41"/>
  <c r="D19" i="41"/>
  <c r="D23" i="41"/>
  <c r="D27" i="41"/>
  <c r="D31" i="41"/>
  <c r="D35" i="41"/>
  <c r="D39" i="41"/>
  <c r="D43" i="41"/>
  <c r="D47" i="41"/>
  <c r="D51" i="41"/>
  <c r="D55" i="41"/>
  <c r="D59" i="41"/>
  <c r="D63" i="41"/>
  <c r="D67" i="41"/>
  <c r="D71" i="41"/>
  <c r="D75" i="41"/>
  <c r="D79" i="41"/>
  <c r="D83" i="41"/>
  <c r="D12" i="41"/>
  <c r="D16" i="41"/>
  <c r="D14" i="41"/>
  <c r="D18" i="41"/>
  <c r="D22" i="41"/>
  <c r="D26" i="41"/>
  <c r="D30" i="41"/>
  <c r="D34" i="41"/>
  <c r="D38" i="41"/>
  <c r="D42" i="41"/>
  <c r="D46" i="41"/>
  <c r="D50" i="41"/>
  <c r="D54" i="41"/>
  <c r="D58" i="41"/>
  <c r="D62" i="41"/>
  <c r="D66" i="41"/>
  <c r="D70" i="41"/>
  <c r="D74" i="41"/>
  <c r="D78" i="41"/>
  <c r="D82" i="41"/>
  <c r="W97" i="7"/>
  <c r="J6" i="7" s="1"/>
  <c r="W101" i="7"/>
  <c r="J14" i="7" s="1"/>
  <c r="X101" i="7"/>
  <c r="J25" i="24" s="1"/>
  <c r="K106" i="41"/>
  <c r="W96" i="41"/>
  <c r="K100" i="41"/>
  <c r="G106" i="41"/>
  <c r="X95" i="33"/>
  <c r="W98" i="33"/>
  <c r="J6" i="33" s="1"/>
  <c r="W94" i="33"/>
  <c r="J11" i="33" s="1"/>
  <c r="W99" i="9"/>
  <c r="W104" i="5"/>
  <c r="E9" i="40"/>
  <c r="E20" i="40"/>
  <c r="O111" i="7"/>
  <c r="T104" i="42"/>
  <c r="S120" i="42"/>
  <c r="S93" i="42"/>
  <c r="S114" i="42"/>
  <c r="I15" i="42" s="1"/>
  <c r="T117" i="42"/>
  <c r="H10" i="7"/>
  <c r="O119" i="7"/>
  <c r="P110" i="35"/>
  <c r="P120" i="35"/>
  <c r="O103" i="28"/>
  <c r="P120" i="9"/>
  <c r="O115" i="9"/>
  <c r="H37" i="5"/>
  <c r="H39" i="31"/>
  <c r="G73" i="24"/>
  <c r="G48" i="24"/>
  <c r="C9" i="6"/>
  <c r="C7" i="6"/>
  <c r="C8" i="6"/>
  <c r="C6" i="6"/>
  <c r="L94" i="33"/>
  <c r="G78" i="23" s="1"/>
  <c r="K114" i="33"/>
  <c r="G36" i="31"/>
  <c r="P102" i="35"/>
  <c r="P116" i="35"/>
  <c r="P111" i="35"/>
  <c r="P117" i="35"/>
  <c r="E19" i="35"/>
  <c r="C35" i="40"/>
  <c r="C51" i="40"/>
  <c r="C67" i="40"/>
  <c r="C83" i="40"/>
  <c r="E35" i="24"/>
  <c r="O111" i="28"/>
  <c r="H17" i="28"/>
  <c r="O115" i="28"/>
  <c r="O119" i="28"/>
  <c r="O107" i="28"/>
  <c r="W106" i="7"/>
  <c r="W108" i="7"/>
  <c r="W95" i="7"/>
  <c r="J13" i="7" s="1"/>
  <c r="W111" i="7"/>
  <c r="X97" i="7"/>
  <c r="W116" i="7"/>
  <c r="W117" i="7"/>
  <c r="W105" i="7"/>
  <c r="O112" i="7"/>
  <c r="O116" i="7"/>
  <c r="H15" i="7"/>
  <c r="O103" i="7"/>
  <c r="O117" i="7"/>
  <c r="O94" i="7"/>
  <c r="O122" i="7"/>
  <c r="O106" i="7"/>
  <c r="O97" i="7"/>
  <c r="H13" i="7" s="1"/>
  <c r="C38" i="7"/>
  <c r="W94" i="41"/>
  <c r="S96" i="41"/>
  <c r="S98" i="41"/>
  <c r="O98" i="41"/>
  <c r="O100" i="41"/>
  <c r="O108" i="41"/>
  <c r="O111" i="41"/>
  <c r="O117" i="41"/>
  <c r="K108" i="41"/>
  <c r="K111" i="41"/>
  <c r="L93" i="41"/>
  <c r="L114" i="41"/>
  <c r="K121" i="41"/>
  <c r="K102" i="41"/>
  <c r="K104" i="41"/>
  <c r="H93" i="41"/>
  <c r="G115" i="41"/>
  <c r="G121" i="41"/>
  <c r="W93" i="33"/>
  <c r="X94" i="33"/>
  <c r="W95" i="33"/>
  <c r="W96" i="33"/>
  <c r="J9" i="33" s="1"/>
  <c r="X96" i="33"/>
  <c r="W97" i="33"/>
  <c r="J8" i="33" s="1"/>
  <c r="T106" i="33"/>
  <c r="S119" i="33"/>
  <c r="S107" i="33"/>
  <c r="T120" i="33"/>
  <c r="S96" i="33"/>
  <c r="I15" i="33" s="1"/>
  <c r="D15" i="33" s="1"/>
  <c r="S108" i="33"/>
  <c r="S97" i="33"/>
  <c r="I13" i="33" s="1"/>
  <c r="S111" i="33"/>
  <c r="T108" i="33"/>
  <c r="T97" i="33"/>
  <c r="S112" i="33"/>
  <c r="S93" i="33"/>
  <c r="I14" i="33" s="1"/>
  <c r="T112" i="33"/>
  <c r="S99" i="33"/>
  <c r="I11" i="33" s="1"/>
  <c r="S100" i="33"/>
  <c r="I18" i="33" s="1"/>
  <c r="D18" i="33" s="1"/>
  <c r="S115" i="33"/>
  <c r="S113" i="33"/>
  <c r="S94" i="33"/>
  <c r="T100" i="33"/>
  <c r="T115" i="33"/>
  <c r="T94" i="33"/>
  <c r="T102" i="33"/>
  <c r="T116" i="33"/>
  <c r="S103" i="33"/>
  <c r="S117" i="33"/>
  <c r="T110" i="33"/>
  <c r="S104" i="33"/>
  <c r="T117" i="33"/>
  <c r="T93" i="33"/>
  <c r="S95" i="33"/>
  <c r="T104" i="33"/>
  <c r="S118" i="33"/>
  <c r="L104" i="33"/>
  <c r="K122" i="33"/>
  <c r="K94" i="33"/>
  <c r="G10" i="33" s="1"/>
  <c r="L98" i="33"/>
  <c r="G84" i="23" s="1"/>
  <c r="K106" i="33"/>
  <c r="L99" i="33"/>
  <c r="G86" i="23" s="1"/>
  <c r="L107" i="33"/>
  <c r="K115" i="33"/>
  <c r="K100" i="33"/>
  <c r="K108" i="33"/>
  <c r="L100" i="33"/>
  <c r="L108" i="33"/>
  <c r="K116" i="33"/>
  <c r="K117" i="33"/>
  <c r="K102" i="33"/>
  <c r="K110" i="33"/>
  <c r="L96" i="33"/>
  <c r="G80" i="23" s="1"/>
  <c r="L103" i="33"/>
  <c r="L111" i="33"/>
  <c r="K104" i="33"/>
  <c r="K112" i="33"/>
  <c r="L112" i="33"/>
  <c r="I17" i="9"/>
  <c r="O121" i="9"/>
  <c r="O104" i="9"/>
  <c r="H6" i="9" s="1"/>
  <c r="P104" i="9"/>
  <c r="P109" i="9"/>
  <c r="W120" i="5"/>
  <c r="W108" i="5"/>
  <c r="J12" i="5" s="1"/>
  <c r="W109" i="5"/>
  <c r="W112" i="5"/>
  <c r="W116" i="5"/>
  <c r="W117" i="5"/>
  <c r="T93" i="42"/>
  <c r="S117" i="42"/>
  <c r="I10" i="42" s="1"/>
  <c r="T120" i="42"/>
  <c r="I6" i="42"/>
  <c r="S111" i="42"/>
  <c r="T111" i="42"/>
  <c r="I22" i="42"/>
  <c r="C56" i="42"/>
  <c r="C58" i="42"/>
  <c r="C62" i="42"/>
  <c r="C64" i="42"/>
  <c r="C68" i="42"/>
  <c r="C70" i="42"/>
  <c r="C72" i="42"/>
  <c r="C74" i="42"/>
  <c r="C76" i="42"/>
  <c r="C78" i="42"/>
  <c r="C84" i="42"/>
  <c r="T111" i="3"/>
  <c r="C32" i="3"/>
  <c r="C38" i="3"/>
  <c r="C27" i="3"/>
  <c r="C36" i="3"/>
  <c r="C34" i="3"/>
  <c r="C40" i="3"/>
  <c r="C41" i="3"/>
  <c r="C43" i="3"/>
  <c r="C45" i="3"/>
  <c r="C47" i="3"/>
  <c r="C49" i="3"/>
  <c r="C51" i="3"/>
  <c r="C53" i="3"/>
  <c r="C55" i="3"/>
  <c r="C57" i="3"/>
  <c r="C59" i="3"/>
  <c r="C61" i="3"/>
  <c r="C63" i="3"/>
  <c r="C65" i="3"/>
  <c r="C69" i="3"/>
  <c r="C71" i="3"/>
  <c r="C73" i="3"/>
  <c r="C75" i="3"/>
  <c r="C77" i="3"/>
  <c r="C79" i="3"/>
  <c r="C81" i="3"/>
  <c r="C27" i="35"/>
  <c r="C29" i="35"/>
  <c r="C31" i="35"/>
  <c r="C33" i="35"/>
  <c r="C35" i="35"/>
  <c r="C37" i="35"/>
  <c r="C39" i="35"/>
  <c r="C41" i="35"/>
  <c r="C43" i="35"/>
  <c r="C45" i="35"/>
  <c r="C47" i="35"/>
  <c r="C49" i="35"/>
  <c r="C51" i="35"/>
  <c r="C53" i="35"/>
  <c r="C55" i="35"/>
  <c r="C57" i="35"/>
  <c r="C59" i="35"/>
  <c r="C61" i="35"/>
  <c r="C63" i="35"/>
  <c r="C65" i="35"/>
  <c r="C67" i="35"/>
  <c r="C69" i="35"/>
  <c r="C71" i="35"/>
  <c r="C73" i="35"/>
  <c r="C75" i="35"/>
  <c r="C77" i="35"/>
  <c r="C79" i="35"/>
  <c r="C81" i="35"/>
  <c r="C83" i="35"/>
  <c r="F7" i="40"/>
  <c r="H95" i="41"/>
  <c r="H118" i="41"/>
  <c r="G102" i="41"/>
  <c r="G104" i="41"/>
  <c r="C38" i="30"/>
  <c r="C31" i="9"/>
  <c r="C32" i="9"/>
  <c r="C37" i="9"/>
  <c r="C39" i="9"/>
  <c r="C41" i="9"/>
  <c r="C43" i="9"/>
  <c r="C45" i="9"/>
  <c r="C47" i="9"/>
  <c r="C49" i="9"/>
  <c r="C51" i="9"/>
  <c r="C53" i="9"/>
  <c r="C55" i="9"/>
  <c r="C57" i="9"/>
  <c r="C59" i="9"/>
  <c r="C61" i="9"/>
  <c r="C63" i="9"/>
  <c r="C65" i="9"/>
  <c r="C67" i="9"/>
  <c r="C69" i="9"/>
  <c r="C80" i="42"/>
  <c r="C60" i="42"/>
  <c r="C66" i="42"/>
  <c r="C82" i="42"/>
  <c r="C71" i="9"/>
  <c r="C73" i="9"/>
  <c r="C75" i="9"/>
  <c r="C77" i="9"/>
  <c r="C79" i="9"/>
  <c r="C81" i="9"/>
  <c r="C83" i="9"/>
  <c r="C33" i="42"/>
  <c r="C67" i="3"/>
  <c r="C31" i="42"/>
  <c r="C42" i="5"/>
  <c r="C50" i="5"/>
  <c r="C58" i="5"/>
  <c r="C66" i="5"/>
  <c r="C78" i="5"/>
  <c r="C30" i="5"/>
  <c r="C36" i="5"/>
  <c r="C52" i="5"/>
  <c r="C60" i="5"/>
  <c r="C68" i="5"/>
  <c r="C76" i="5"/>
  <c r="C84" i="5"/>
  <c r="C51" i="42"/>
  <c r="C46" i="5"/>
  <c r="C48" i="5"/>
  <c r="C56" i="5"/>
  <c r="C64" i="5"/>
  <c r="C74" i="5"/>
  <c r="C82" i="5"/>
  <c r="C45" i="5"/>
  <c r="C62" i="5"/>
  <c r="C72" i="5"/>
  <c r="C80" i="5"/>
  <c r="C45" i="42"/>
  <c r="C42" i="3"/>
  <c r="C31" i="3"/>
  <c r="C35" i="3"/>
  <c r="C24" i="3"/>
  <c r="C37" i="3"/>
  <c r="C44" i="3"/>
  <c r="C48" i="3"/>
  <c r="C50" i="3"/>
  <c r="C52" i="3"/>
  <c r="C54" i="3"/>
  <c r="C56" i="3"/>
  <c r="C58" i="3"/>
  <c r="C60" i="3"/>
  <c r="C62" i="3"/>
  <c r="C64" i="3"/>
  <c r="C66" i="3"/>
  <c r="C68" i="3"/>
  <c r="C70" i="3"/>
  <c r="C72" i="3"/>
  <c r="C76" i="3"/>
  <c r="C42" i="9"/>
  <c r="C58" i="9"/>
  <c r="C74" i="9"/>
  <c r="C66" i="41"/>
  <c r="C33" i="3"/>
  <c r="C29" i="3"/>
  <c r="C46" i="3"/>
  <c r="C39" i="3"/>
  <c r="C22" i="40"/>
  <c r="C24" i="40"/>
  <c r="C26" i="40"/>
  <c r="C28" i="40"/>
  <c r="C30" i="40"/>
  <c r="C32" i="40"/>
  <c r="C34" i="40"/>
  <c r="C36" i="40"/>
  <c r="C38" i="40"/>
  <c r="C42" i="40"/>
  <c r="C44" i="40"/>
  <c r="C46" i="40"/>
  <c r="C48" i="40"/>
  <c r="C50" i="40"/>
  <c r="C52" i="40"/>
  <c r="C54" i="40"/>
  <c r="C56" i="40"/>
  <c r="C58" i="40"/>
  <c r="C60" i="40"/>
  <c r="C62" i="40"/>
  <c r="C64" i="40"/>
  <c r="C66" i="40"/>
  <c r="C68" i="40"/>
  <c r="C70" i="40"/>
  <c r="C72" i="40"/>
  <c r="C74" i="40"/>
  <c r="C76" i="40"/>
  <c r="C78" i="40"/>
  <c r="C80" i="40"/>
  <c r="C82" i="40"/>
  <c r="C84" i="40"/>
  <c r="C40" i="40"/>
  <c r="C43" i="5"/>
  <c r="C39" i="5"/>
  <c r="C44" i="5"/>
  <c r="C41" i="5"/>
  <c r="C32" i="5"/>
  <c r="C47" i="5"/>
  <c r="C49" i="5"/>
  <c r="C51" i="5"/>
  <c r="C53" i="5"/>
  <c r="C55" i="5"/>
  <c r="C57" i="5"/>
  <c r="C59" i="5"/>
  <c r="C61" i="5"/>
  <c r="C63" i="5"/>
  <c r="C65" i="5"/>
  <c r="C67" i="5"/>
  <c r="C69" i="5"/>
  <c r="C71" i="5"/>
  <c r="C73" i="5"/>
  <c r="C75" i="5"/>
  <c r="C77" i="5"/>
  <c r="C79" i="5"/>
  <c r="C81" i="5"/>
  <c r="C83" i="5"/>
  <c r="C68" i="29"/>
  <c r="C20" i="29"/>
  <c r="C36" i="29"/>
  <c r="C66" i="29"/>
  <c r="C82" i="29"/>
  <c r="C35" i="42"/>
  <c r="C42" i="42"/>
  <c r="C48" i="42"/>
  <c r="C52" i="42"/>
  <c r="C20" i="30"/>
  <c r="C22" i="30"/>
  <c r="C36" i="30"/>
  <c r="C52" i="30"/>
  <c r="C54" i="30"/>
  <c r="C68" i="30"/>
  <c r="C70" i="30"/>
  <c r="C84" i="30"/>
  <c r="C83" i="3"/>
  <c r="C55" i="42"/>
  <c r="C57" i="42"/>
  <c r="C61" i="42"/>
  <c r="C63" i="42"/>
  <c r="C65" i="42"/>
  <c r="C69" i="42"/>
  <c r="C71" i="42"/>
  <c r="C73" i="42"/>
  <c r="C77" i="42"/>
  <c r="C79" i="42"/>
  <c r="C81" i="42"/>
  <c r="C23" i="40"/>
  <c r="C27" i="40"/>
  <c r="C39" i="40"/>
  <c r="C43" i="40"/>
  <c r="C55" i="40"/>
  <c r="C59" i="40"/>
  <c r="C71" i="40"/>
  <c r="C75" i="40"/>
  <c r="C15" i="40"/>
  <c r="C37" i="40"/>
  <c r="C53" i="40"/>
  <c r="C69" i="40"/>
  <c r="C34" i="28"/>
  <c r="C38" i="28"/>
  <c r="C40" i="28"/>
  <c r="C42" i="28"/>
  <c r="C44" i="28"/>
  <c r="C46" i="28"/>
  <c r="C48" i="28"/>
  <c r="C54" i="28"/>
  <c r="C56" i="28"/>
  <c r="C58" i="28"/>
  <c r="C60" i="28"/>
  <c r="C62" i="28"/>
  <c r="C64" i="28"/>
  <c r="C70" i="28"/>
  <c r="C72" i="28"/>
  <c r="C74" i="28"/>
  <c r="C76" i="28"/>
  <c r="C78" i="28"/>
  <c r="C80" i="28"/>
  <c r="C20" i="33"/>
  <c r="C31" i="29"/>
  <c r="C39" i="42"/>
  <c r="C50" i="42"/>
  <c r="C59" i="42"/>
  <c r="C67" i="42"/>
  <c r="C75" i="42"/>
  <c r="C83" i="42"/>
  <c r="C74" i="3"/>
  <c r="C78" i="3"/>
  <c r="C80" i="3"/>
  <c r="C82" i="3"/>
  <c r="C84" i="3"/>
  <c r="C26" i="9"/>
  <c r="C27" i="9"/>
  <c r="C34" i="9"/>
  <c r="C38" i="9"/>
  <c r="C40" i="9"/>
  <c r="C44" i="9"/>
  <c r="C46" i="9"/>
  <c r="C48" i="9"/>
  <c r="C50" i="9"/>
  <c r="C52" i="9"/>
  <c r="C54" i="9"/>
  <c r="C56" i="9"/>
  <c r="C60" i="9"/>
  <c r="C62" i="9"/>
  <c r="C64" i="9"/>
  <c r="C66" i="9"/>
  <c r="C68" i="9"/>
  <c r="C70" i="9"/>
  <c r="C72" i="9"/>
  <c r="C76" i="9"/>
  <c r="C78" i="9"/>
  <c r="C80" i="9"/>
  <c r="C82" i="9"/>
  <c r="C84" i="9"/>
  <c r="C33" i="33"/>
  <c r="C49" i="33"/>
  <c r="C65" i="33"/>
  <c r="C81" i="33"/>
  <c r="C8" i="41"/>
  <c r="C10" i="41"/>
  <c r="C12" i="41"/>
  <c r="C14" i="41"/>
  <c r="C16" i="41"/>
  <c r="C18" i="41"/>
  <c r="C20" i="41"/>
  <c r="C22" i="41"/>
  <c r="C24" i="41"/>
  <c r="C26" i="41"/>
  <c r="C28" i="41"/>
  <c r="C30" i="41"/>
  <c r="C32" i="41"/>
  <c r="C34" i="41"/>
  <c r="C36" i="41"/>
  <c r="C38" i="41"/>
  <c r="C40" i="41"/>
  <c r="C42" i="41"/>
  <c r="C44" i="41"/>
  <c r="C46" i="41"/>
  <c r="C48" i="41"/>
  <c r="C50" i="41"/>
  <c r="C52" i="41"/>
  <c r="C54" i="41"/>
  <c r="C56" i="41"/>
  <c r="C58" i="41"/>
  <c r="C60" i="41"/>
  <c r="C62" i="41"/>
  <c r="C64" i="41"/>
  <c r="C68" i="41"/>
  <c r="C70" i="41"/>
  <c r="C72" i="41"/>
  <c r="C74" i="41"/>
  <c r="C76" i="41"/>
  <c r="C78" i="41"/>
  <c r="C80" i="41"/>
  <c r="C82" i="41"/>
  <c r="C84" i="41"/>
  <c r="C41" i="42"/>
  <c r="C34" i="42"/>
  <c r="C33" i="5"/>
  <c r="C54" i="5"/>
  <c r="C70" i="5"/>
  <c r="C44" i="42"/>
  <c r="C40" i="42"/>
  <c r="C47" i="42"/>
  <c r="C49" i="42"/>
  <c r="C53" i="42"/>
  <c r="C13" i="30"/>
  <c r="C15" i="30"/>
  <c r="C17" i="7"/>
  <c r="C54" i="7"/>
  <c r="C70" i="7"/>
  <c r="C36" i="33"/>
  <c r="C52" i="33"/>
  <c r="C68" i="33"/>
  <c r="C84" i="33"/>
  <c r="C17" i="41"/>
  <c r="C19" i="41"/>
  <c r="C33" i="41"/>
  <c r="C35" i="41"/>
  <c r="C49" i="41"/>
  <c r="C51" i="41"/>
  <c r="C65" i="41"/>
  <c r="C67" i="41"/>
  <c r="C81" i="41"/>
  <c r="C83" i="41"/>
  <c r="C33" i="7"/>
  <c r="C35" i="7"/>
  <c r="C37" i="7"/>
  <c r="C49" i="7"/>
  <c r="C51" i="7"/>
  <c r="C53" i="7"/>
  <c r="C65" i="7"/>
  <c r="C67" i="7"/>
  <c r="C69" i="7"/>
  <c r="C81" i="7"/>
  <c r="C83" i="7"/>
  <c r="C50" i="28"/>
  <c r="C66" i="28"/>
  <c r="C82" i="28"/>
  <c r="C73" i="40"/>
  <c r="C57" i="40"/>
  <c r="C41" i="40"/>
  <c r="C25" i="40"/>
  <c r="C19" i="33"/>
  <c r="C21" i="33"/>
  <c r="C23" i="33"/>
  <c r="C25" i="33"/>
  <c r="C27" i="33"/>
  <c r="C29" i="33"/>
  <c r="C31" i="33"/>
  <c r="C35" i="33"/>
  <c r="C37" i="33"/>
  <c r="C39" i="33"/>
  <c r="C41" i="33"/>
  <c r="C43" i="33"/>
  <c r="C45" i="33"/>
  <c r="C47" i="33"/>
  <c r="C51" i="33"/>
  <c r="C53" i="33"/>
  <c r="C55" i="33"/>
  <c r="C57" i="33"/>
  <c r="C59" i="33"/>
  <c r="C61" i="33"/>
  <c r="C63" i="33"/>
  <c r="C67" i="33"/>
  <c r="C69" i="33"/>
  <c r="C71" i="33"/>
  <c r="C73" i="33"/>
  <c r="C75" i="33"/>
  <c r="C77" i="33"/>
  <c r="C79" i="33"/>
  <c r="C83" i="33"/>
  <c r="C81" i="29"/>
  <c r="C30" i="35"/>
  <c r="C32" i="35"/>
  <c r="C34" i="35"/>
  <c r="C36" i="35"/>
  <c r="C38" i="35"/>
  <c r="C46" i="35"/>
  <c r="C48" i="35"/>
  <c r="C50" i="35"/>
  <c r="C52" i="35"/>
  <c r="C54" i="35"/>
  <c r="C62" i="35"/>
  <c r="C64" i="35"/>
  <c r="C66" i="35"/>
  <c r="C68" i="35"/>
  <c r="C70" i="35"/>
  <c r="C78" i="35"/>
  <c r="C80" i="35"/>
  <c r="C82" i="35"/>
  <c r="C84" i="35"/>
  <c r="C36" i="28"/>
  <c r="C52" i="28"/>
  <c r="C68" i="28"/>
  <c r="C84" i="28"/>
  <c r="C15" i="29"/>
  <c r="C47" i="29"/>
  <c r="C63" i="29"/>
  <c r="C79" i="29"/>
  <c r="C17" i="30"/>
  <c r="C19" i="30"/>
  <c r="C21" i="30"/>
  <c r="C23" i="30"/>
  <c r="C25" i="30"/>
  <c r="C27" i="30"/>
  <c r="C29" i="30"/>
  <c r="C31" i="30"/>
  <c r="C33" i="30"/>
  <c r="C35" i="30"/>
  <c r="C37" i="30"/>
  <c r="C39" i="30"/>
  <c r="C41" i="30"/>
  <c r="C43" i="30"/>
  <c r="C45" i="30"/>
  <c r="C47" i="30"/>
  <c r="C49" i="30"/>
  <c r="C51" i="30"/>
  <c r="C53" i="30"/>
  <c r="C55" i="30"/>
  <c r="C57" i="30"/>
  <c r="C59" i="30"/>
  <c r="C61" i="30"/>
  <c r="C63" i="30"/>
  <c r="C65" i="30"/>
  <c r="C67" i="30"/>
  <c r="C69" i="30"/>
  <c r="C71" i="30"/>
  <c r="C73" i="30"/>
  <c r="C75" i="30"/>
  <c r="C77" i="30"/>
  <c r="C79" i="30"/>
  <c r="C81" i="30"/>
  <c r="C83" i="30"/>
  <c r="C21" i="7"/>
  <c r="C26" i="7"/>
  <c r="C28" i="7"/>
  <c r="C30" i="7"/>
  <c r="C32" i="7"/>
  <c r="C34" i="7"/>
  <c r="C36" i="7"/>
  <c r="C40" i="7"/>
  <c r="C42" i="7"/>
  <c r="C44" i="7"/>
  <c r="C46" i="7"/>
  <c r="C48" i="7"/>
  <c r="C50" i="7"/>
  <c r="C52" i="7"/>
  <c r="C56" i="7"/>
  <c r="C58" i="7"/>
  <c r="C60" i="7"/>
  <c r="C62" i="7"/>
  <c r="C64" i="7"/>
  <c r="C66" i="7"/>
  <c r="C68" i="7"/>
  <c r="C72" i="7"/>
  <c r="C74" i="7"/>
  <c r="C76" i="7"/>
  <c r="C78" i="7"/>
  <c r="C80" i="7"/>
  <c r="C82" i="7"/>
  <c r="C84" i="7"/>
  <c r="C35" i="28"/>
  <c r="C37" i="28"/>
  <c r="C39" i="28"/>
  <c r="C41" i="28"/>
  <c r="C45" i="28"/>
  <c r="C49" i="28"/>
  <c r="C51" i="28"/>
  <c r="C55" i="28"/>
  <c r="C57" i="28"/>
  <c r="C61" i="28"/>
  <c r="C65" i="28"/>
  <c r="C67" i="28"/>
  <c r="C71" i="28"/>
  <c r="C73" i="28"/>
  <c r="C77" i="28"/>
  <c r="C81" i="28"/>
  <c r="C83" i="28"/>
  <c r="C81" i="40"/>
  <c r="C65" i="40"/>
  <c r="C49" i="40"/>
  <c r="C33" i="40"/>
  <c r="C22" i="33"/>
  <c r="C24" i="33"/>
  <c r="C26" i="33"/>
  <c r="C28" i="33"/>
  <c r="C30" i="33"/>
  <c r="C32" i="33"/>
  <c r="C34" i="33"/>
  <c r="C38" i="33"/>
  <c r="C40" i="33"/>
  <c r="C42" i="33"/>
  <c r="C44" i="33"/>
  <c r="C46" i="33"/>
  <c r="C48" i="33"/>
  <c r="C50" i="33"/>
  <c r="C54" i="33"/>
  <c r="C56" i="33"/>
  <c r="C58" i="33"/>
  <c r="C60" i="33"/>
  <c r="C62" i="33"/>
  <c r="C64" i="33"/>
  <c r="C66" i="33"/>
  <c r="C70" i="33"/>
  <c r="C72" i="33"/>
  <c r="C74" i="33"/>
  <c r="C76" i="33"/>
  <c r="C78" i="33"/>
  <c r="C80" i="33"/>
  <c r="C82" i="33"/>
  <c r="C16" i="29"/>
  <c r="C18" i="29"/>
  <c r="C22" i="29"/>
  <c r="C32" i="29"/>
  <c r="C34" i="29"/>
  <c r="C38" i="29"/>
  <c r="C48" i="29"/>
  <c r="C50" i="29"/>
  <c r="C54" i="29"/>
  <c r="C64" i="29"/>
  <c r="C70" i="29"/>
  <c r="C80" i="29"/>
  <c r="C43" i="28"/>
  <c r="C47" i="28"/>
  <c r="C53" i="28"/>
  <c r="C59" i="28"/>
  <c r="C63" i="28"/>
  <c r="C69" i="28"/>
  <c r="C75" i="28"/>
  <c r="C79" i="28"/>
  <c r="C79" i="40"/>
  <c r="C63" i="40"/>
  <c r="C47" i="40"/>
  <c r="C31" i="40"/>
  <c r="C9" i="41"/>
  <c r="C11" i="41"/>
  <c r="C13" i="41"/>
  <c r="C15" i="41"/>
  <c r="C21" i="41"/>
  <c r="C23" i="41"/>
  <c r="C25" i="41"/>
  <c r="C27" i="41"/>
  <c r="C29" i="41"/>
  <c r="C31" i="41"/>
  <c r="C37" i="41"/>
  <c r="C39" i="41"/>
  <c r="C41" i="41"/>
  <c r="C43" i="41"/>
  <c r="C45" i="41"/>
  <c r="C47" i="41"/>
  <c r="C53" i="41"/>
  <c r="C55" i="41"/>
  <c r="C57" i="41"/>
  <c r="C59" i="41"/>
  <c r="C61" i="41"/>
  <c r="C63" i="41"/>
  <c r="C69" i="41"/>
  <c r="C71" i="41"/>
  <c r="C73" i="41"/>
  <c r="C75" i="41"/>
  <c r="C77" i="41"/>
  <c r="C79" i="41"/>
  <c r="C77" i="40"/>
  <c r="C61" i="40"/>
  <c r="C45" i="40"/>
  <c r="C29" i="40"/>
  <c r="C12" i="30"/>
  <c r="C14" i="30"/>
  <c r="C16" i="30"/>
  <c r="C18" i="30"/>
  <c r="C24" i="30"/>
  <c r="C26" i="30"/>
  <c r="C28" i="30"/>
  <c r="C30" i="30"/>
  <c r="C32" i="30"/>
  <c r="C34" i="30"/>
  <c r="C40" i="30"/>
  <c r="C42" i="30"/>
  <c r="C44" i="30"/>
  <c r="C46" i="30"/>
  <c r="C48" i="30"/>
  <c r="C50" i="30"/>
  <c r="C56" i="30"/>
  <c r="C58" i="30"/>
  <c r="C60" i="30"/>
  <c r="C62" i="30"/>
  <c r="C64" i="30"/>
  <c r="C66" i="30"/>
  <c r="C72" i="30"/>
  <c r="C74" i="30"/>
  <c r="C76" i="30"/>
  <c r="C78" i="30"/>
  <c r="C80" i="30"/>
  <c r="C82" i="30"/>
  <c r="C25" i="7"/>
  <c r="C27" i="7"/>
  <c r="C29" i="7"/>
  <c r="C31" i="7"/>
  <c r="C39" i="7"/>
  <c r="C41" i="7"/>
  <c r="C43" i="7"/>
  <c r="C45" i="7"/>
  <c r="C47" i="7"/>
  <c r="C55" i="7"/>
  <c r="C57" i="7"/>
  <c r="C59" i="7"/>
  <c r="C61" i="7"/>
  <c r="C63" i="7"/>
  <c r="C71" i="7"/>
  <c r="C73" i="7"/>
  <c r="C75" i="7"/>
  <c r="C77" i="7"/>
  <c r="C79" i="7"/>
  <c r="C24" i="35"/>
  <c r="C28" i="35"/>
  <c r="C40" i="35"/>
  <c r="C42" i="35"/>
  <c r="C44" i="35"/>
  <c r="C56" i="35"/>
  <c r="C58" i="35"/>
  <c r="C60" i="35"/>
  <c r="C72" i="35"/>
  <c r="C74" i="35"/>
  <c r="C76" i="35"/>
  <c r="E187" i="24"/>
  <c r="G235" i="24"/>
  <c r="J171" i="24"/>
  <c r="J189" i="24"/>
  <c r="F105" i="24"/>
  <c r="I10" i="24"/>
  <c r="I236" i="24"/>
  <c r="I251" i="24"/>
  <c r="E260" i="24"/>
  <c r="G273" i="24"/>
  <c r="C69" i="29"/>
  <c r="C53" i="29"/>
  <c r="C37" i="29"/>
  <c r="C21" i="29"/>
  <c r="I268" i="24"/>
  <c r="C83" i="29"/>
  <c r="C67" i="29"/>
  <c r="C51" i="29"/>
  <c r="C35" i="29"/>
  <c r="C19" i="29"/>
  <c r="C84" i="29"/>
  <c r="C52" i="29"/>
  <c r="C65" i="29"/>
  <c r="C49" i="29"/>
  <c r="C33" i="29"/>
  <c r="C17" i="29"/>
  <c r="F273" i="24"/>
  <c r="G291" i="24"/>
  <c r="C78" i="29"/>
  <c r="C62" i="29"/>
  <c r="C46" i="29"/>
  <c r="C30" i="29"/>
  <c r="C14" i="29"/>
  <c r="I292" i="24"/>
  <c r="C77" i="29"/>
  <c r="C61" i="29"/>
  <c r="C45" i="29"/>
  <c r="C29" i="29"/>
  <c r="J296" i="24"/>
  <c r="C76" i="29"/>
  <c r="C60" i="29"/>
  <c r="C44" i="29"/>
  <c r="C28" i="29"/>
  <c r="C75" i="29"/>
  <c r="C59" i="29"/>
  <c r="C43" i="29"/>
  <c r="C27" i="29"/>
  <c r="C74" i="29"/>
  <c r="C58" i="29"/>
  <c r="C42" i="29"/>
  <c r="C26" i="29"/>
  <c r="C73" i="29"/>
  <c r="C57" i="29"/>
  <c r="C41" i="29"/>
  <c r="C25" i="29"/>
  <c r="C72" i="29"/>
  <c r="C56" i="29"/>
  <c r="C40" i="29"/>
  <c r="C24" i="29"/>
  <c r="C71" i="29"/>
  <c r="C55" i="29"/>
  <c r="C39" i="29"/>
  <c r="C23" i="29"/>
  <c r="G267" i="24"/>
  <c r="J310" i="24"/>
  <c r="E295" i="24"/>
  <c r="J272" i="24"/>
  <c r="F295" i="24"/>
  <c r="I300" i="24"/>
  <c r="G299" i="24"/>
  <c r="E277" i="24"/>
  <c r="I278" i="24"/>
  <c r="J304" i="24"/>
  <c r="G92" i="24"/>
  <c r="J278" i="24"/>
  <c r="F76" i="24"/>
  <c r="I95" i="24"/>
  <c r="F281" i="24"/>
  <c r="F305" i="24"/>
  <c r="G76" i="24"/>
  <c r="E263" i="24"/>
  <c r="E287" i="24"/>
  <c r="G305" i="24"/>
  <c r="F263" i="24"/>
  <c r="J264" i="24"/>
  <c r="E309" i="24"/>
  <c r="I310" i="24"/>
  <c r="E11" i="35"/>
  <c r="P105" i="35"/>
  <c r="P112" i="35"/>
  <c r="P118" i="35"/>
  <c r="P100" i="35"/>
  <c r="P106" i="35"/>
  <c r="P101" i="35"/>
  <c r="P107" i="35"/>
  <c r="P119" i="35"/>
  <c r="P113" i="35"/>
  <c r="I23" i="35"/>
  <c r="P108" i="35"/>
  <c r="P114" i="35"/>
  <c r="E250" i="24"/>
  <c r="P109" i="35"/>
  <c r="P115" i="35"/>
  <c r="P121" i="35"/>
  <c r="J251" i="24"/>
  <c r="I14" i="35"/>
  <c r="P97" i="35"/>
  <c r="P103" i="35"/>
  <c r="P122" i="35"/>
  <c r="F254" i="24"/>
  <c r="F231" i="24"/>
  <c r="E237" i="24"/>
  <c r="J240" i="24"/>
  <c r="F21" i="40"/>
  <c r="G17" i="40"/>
  <c r="G16" i="24"/>
  <c r="G23" i="24"/>
  <c r="F241" i="24"/>
  <c r="G241" i="24"/>
  <c r="E43" i="24"/>
  <c r="F43" i="24"/>
  <c r="E231" i="24"/>
  <c r="J106" i="24"/>
  <c r="E105" i="24"/>
  <c r="G225" i="24"/>
  <c r="G12" i="28"/>
  <c r="P103" i="28"/>
  <c r="P107" i="28"/>
  <c r="P111" i="28"/>
  <c r="P115" i="28"/>
  <c r="P119" i="28"/>
  <c r="P104" i="28"/>
  <c r="P108" i="28"/>
  <c r="P112" i="28"/>
  <c r="P116" i="28"/>
  <c r="P120" i="28"/>
  <c r="H8" i="28"/>
  <c r="G83" i="24"/>
  <c r="J216" i="24"/>
  <c r="O116" i="28"/>
  <c r="H16" i="28"/>
  <c r="O105" i="28"/>
  <c r="O109" i="28"/>
  <c r="O113" i="28"/>
  <c r="O117" i="28"/>
  <c r="O121" i="28"/>
  <c r="I220" i="24"/>
  <c r="O104" i="28"/>
  <c r="O112" i="28"/>
  <c r="O120" i="28"/>
  <c r="G21" i="28"/>
  <c r="P105" i="28"/>
  <c r="G219" i="24"/>
  <c r="O93" i="28"/>
  <c r="P113" i="28"/>
  <c r="P93" i="28"/>
  <c r="H7" i="28"/>
  <c r="O106" i="28"/>
  <c r="O110" i="28"/>
  <c r="O114" i="28"/>
  <c r="O118" i="28"/>
  <c r="O122" i="28"/>
  <c r="E221" i="24"/>
  <c r="H22" i="28"/>
  <c r="O99" i="28"/>
  <c r="H14" i="28" s="1"/>
  <c r="P106" i="28"/>
  <c r="P110" i="28"/>
  <c r="P114" i="28"/>
  <c r="P118" i="28"/>
  <c r="P122" i="28"/>
  <c r="J224" i="24"/>
  <c r="P109" i="28"/>
  <c r="P121" i="28"/>
  <c r="P99" i="28"/>
  <c r="O108" i="28"/>
  <c r="P117" i="28"/>
  <c r="G17" i="28"/>
  <c r="G24" i="24"/>
  <c r="G46" i="24"/>
  <c r="F225" i="24"/>
  <c r="F207" i="24"/>
  <c r="J204" i="24"/>
  <c r="W94" i="7"/>
  <c r="J8" i="7" s="1"/>
  <c r="O107" i="7"/>
  <c r="W112" i="7"/>
  <c r="X94" i="7"/>
  <c r="W98" i="7"/>
  <c r="W107" i="7"/>
  <c r="O118" i="7"/>
  <c r="X98" i="7"/>
  <c r="J39" i="24" s="1"/>
  <c r="J60" i="24"/>
  <c r="O113" i="7"/>
  <c r="W118" i="7"/>
  <c r="O108" i="7"/>
  <c r="W113" i="7"/>
  <c r="X95" i="7"/>
  <c r="W103" i="7"/>
  <c r="J18" i="7" s="1"/>
  <c r="D18" i="7" s="1"/>
  <c r="O114" i="7"/>
  <c r="W119" i="7"/>
  <c r="O109" i="7"/>
  <c r="W114" i="7"/>
  <c r="O104" i="7"/>
  <c r="W109" i="7"/>
  <c r="O120" i="7"/>
  <c r="J198" i="24"/>
  <c r="W96" i="7"/>
  <c r="H19" i="7"/>
  <c r="W104" i="7"/>
  <c r="O115" i="7"/>
  <c r="W120" i="7"/>
  <c r="E203" i="24"/>
  <c r="I204" i="24"/>
  <c r="X96" i="7"/>
  <c r="W100" i="7"/>
  <c r="J15" i="7" s="1"/>
  <c r="O110" i="7"/>
  <c r="W115" i="7"/>
  <c r="F199" i="24"/>
  <c r="X100" i="7"/>
  <c r="O105" i="7"/>
  <c r="W110" i="7"/>
  <c r="O121" i="7"/>
  <c r="G199" i="24"/>
  <c r="J172" i="24"/>
  <c r="K93" i="41"/>
  <c r="G95" i="41"/>
  <c r="T96" i="41"/>
  <c r="P98" i="41"/>
  <c r="L100" i="41"/>
  <c r="H102" i="41"/>
  <c r="H104" i="41"/>
  <c r="H106" i="41"/>
  <c r="L108" i="41"/>
  <c r="L111" i="41"/>
  <c r="O114" i="41"/>
  <c r="G118" i="41"/>
  <c r="H121" i="41"/>
  <c r="I189" i="24"/>
  <c r="O93" i="41"/>
  <c r="K95" i="41"/>
  <c r="G97" i="41"/>
  <c r="T98" i="41"/>
  <c r="P100" i="41"/>
  <c r="L102" i="41"/>
  <c r="L104" i="41"/>
  <c r="L106" i="41"/>
  <c r="S108" i="41"/>
  <c r="G112" i="41"/>
  <c r="H115" i="41"/>
  <c r="K118" i="41"/>
  <c r="L121" i="41"/>
  <c r="G162" i="24"/>
  <c r="G175" i="24"/>
  <c r="F191" i="24"/>
  <c r="P93" i="41"/>
  <c r="L95" i="41"/>
  <c r="H97" i="41"/>
  <c r="W98" i="41"/>
  <c r="S100" i="41"/>
  <c r="O102" i="41"/>
  <c r="O104" i="41"/>
  <c r="O106" i="41"/>
  <c r="G109" i="41"/>
  <c r="H112" i="41"/>
  <c r="K115" i="41"/>
  <c r="L118" i="41"/>
  <c r="O121" i="41"/>
  <c r="S93" i="41"/>
  <c r="O95" i="41"/>
  <c r="K97" i="41"/>
  <c r="G99" i="41"/>
  <c r="T100" i="41"/>
  <c r="P102" i="41"/>
  <c r="P104" i="41"/>
  <c r="P106" i="41"/>
  <c r="H109" i="41"/>
  <c r="K112" i="41"/>
  <c r="L115" i="41"/>
  <c r="O118" i="41"/>
  <c r="G122" i="41"/>
  <c r="T93" i="41"/>
  <c r="P95" i="41"/>
  <c r="L97" i="41"/>
  <c r="H99" i="41"/>
  <c r="W100" i="41"/>
  <c r="S102" i="41"/>
  <c r="S104" i="41"/>
  <c r="S106" i="41"/>
  <c r="K109" i="41"/>
  <c r="L112" i="41"/>
  <c r="O115" i="41"/>
  <c r="G119" i="41"/>
  <c r="H122" i="41"/>
  <c r="I177" i="24"/>
  <c r="W93" i="41"/>
  <c r="S95" i="41"/>
  <c r="O97" i="41"/>
  <c r="K99" i="41"/>
  <c r="G101" i="41"/>
  <c r="T102" i="41"/>
  <c r="T104" i="41"/>
  <c r="G107" i="41"/>
  <c r="L109" i="41"/>
  <c r="O112" i="41"/>
  <c r="G116" i="41"/>
  <c r="H119" i="41"/>
  <c r="K122" i="41"/>
  <c r="G164" i="24"/>
  <c r="G178" i="24"/>
  <c r="G94" i="41"/>
  <c r="T95" i="41"/>
  <c r="P97" i="41"/>
  <c r="L99" i="41"/>
  <c r="H101" i="41"/>
  <c r="G103" i="41"/>
  <c r="G105" i="41"/>
  <c r="H107" i="41"/>
  <c r="O109" i="41"/>
  <c r="G113" i="41"/>
  <c r="H116" i="41"/>
  <c r="K119" i="41"/>
  <c r="L122" i="41"/>
  <c r="I178" i="24"/>
  <c r="H94" i="41"/>
  <c r="W95" i="41"/>
  <c r="S97" i="41"/>
  <c r="O99" i="41"/>
  <c r="K101" i="41"/>
  <c r="H103" i="41"/>
  <c r="H105" i="41"/>
  <c r="K107" i="41"/>
  <c r="G110" i="41"/>
  <c r="H113" i="41"/>
  <c r="K116" i="41"/>
  <c r="L119" i="41"/>
  <c r="O122" i="41"/>
  <c r="E166" i="24"/>
  <c r="E181" i="24"/>
  <c r="K94" i="41"/>
  <c r="G96" i="41"/>
  <c r="T97" i="41"/>
  <c r="P99" i="41"/>
  <c r="L101" i="41"/>
  <c r="K103" i="41"/>
  <c r="K105" i="41"/>
  <c r="L107" i="41"/>
  <c r="H110" i="41"/>
  <c r="K113" i="41"/>
  <c r="L116" i="41"/>
  <c r="O119" i="41"/>
  <c r="G166" i="24"/>
  <c r="F181" i="24"/>
  <c r="L94" i="41"/>
  <c r="H96" i="41"/>
  <c r="W97" i="41"/>
  <c r="S99" i="41"/>
  <c r="O101" i="41"/>
  <c r="L103" i="41"/>
  <c r="L105" i="41"/>
  <c r="O107" i="41"/>
  <c r="K110" i="41"/>
  <c r="L113" i="41"/>
  <c r="O116" i="41"/>
  <c r="G120" i="41"/>
  <c r="I181" i="24"/>
  <c r="O94" i="41"/>
  <c r="K96" i="41"/>
  <c r="G98" i="41"/>
  <c r="T99" i="41"/>
  <c r="P101" i="41"/>
  <c r="O103" i="41"/>
  <c r="O105" i="41"/>
  <c r="P107" i="41"/>
  <c r="L110" i="41"/>
  <c r="O113" i="41"/>
  <c r="G117" i="41"/>
  <c r="H120" i="41"/>
  <c r="E167" i="24"/>
  <c r="J181" i="24"/>
  <c r="P94" i="41"/>
  <c r="L96" i="41"/>
  <c r="H98" i="41"/>
  <c r="W99" i="41"/>
  <c r="S101" i="41"/>
  <c r="P103" i="41"/>
  <c r="P105" i="41"/>
  <c r="S107" i="41"/>
  <c r="O110" i="41"/>
  <c r="G114" i="41"/>
  <c r="H117" i="41"/>
  <c r="K120" i="41"/>
  <c r="G185" i="24"/>
  <c r="S94" i="41"/>
  <c r="O96" i="41"/>
  <c r="K98" i="41"/>
  <c r="G100" i="41"/>
  <c r="T101" i="41"/>
  <c r="S103" i="41"/>
  <c r="S105" i="41"/>
  <c r="G108" i="41"/>
  <c r="G111" i="41"/>
  <c r="H114" i="41"/>
  <c r="K117" i="41"/>
  <c r="L120" i="41"/>
  <c r="G93" i="41"/>
  <c r="T94" i="41"/>
  <c r="P96" i="41"/>
  <c r="L98" i="41"/>
  <c r="H100" i="41"/>
  <c r="W101" i="41"/>
  <c r="T103" i="41"/>
  <c r="T105" i="41"/>
  <c r="H108" i="41"/>
  <c r="H111" i="41"/>
  <c r="K114" i="41"/>
  <c r="L117" i="41"/>
  <c r="O120" i="41"/>
  <c r="I171" i="24"/>
  <c r="I110" i="24"/>
  <c r="J110" i="24"/>
  <c r="F111" i="24"/>
  <c r="G114" i="24"/>
  <c r="G125" i="24"/>
  <c r="I96" i="23"/>
  <c r="K96" i="33"/>
  <c r="K99" i="33"/>
  <c r="G12" i="33" s="1"/>
  <c r="K103" i="33"/>
  <c r="K107" i="33"/>
  <c r="K111" i="33"/>
  <c r="K121" i="33"/>
  <c r="J95" i="23"/>
  <c r="X93" i="33"/>
  <c r="T96" i="33"/>
  <c r="T99" i="33"/>
  <c r="I84" i="23" s="1"/>
  <c r="T103" i="33"/>
  <c r="T107" i="33"/>
  <c r="T111" i="33"/>
  <c r="S116" i="33"/>
  <c r="K97" i="33"/>
  <c r="G13" i="33" s="1"/>
  <c r="L97" i="33"/>
  <c r="K101" i="33"/>
  <c r="G11" i="33" s="1"/>
  <c r="K105" i="33"/>
  <c r="K109" i="33"/>
  <c r="K113" i="33"/>
  <c r="K118" i="33"/>
  <c r="L101" i="33"/>
  <c r="L105" i="33"/>
  <c r="L109" i="33"/>
  <c r="L113" i="33"/>
  <c r="T118" i="33"/>
  <c r="K95" i="33"/>
  <c r="S101" i="33"/>
  <c r="S105" i="33"/>
  <c r="S109" i="33"/>
  <c r="L95" i="33"/>
  <c r="G77" i="23" s="1"/>
  <c r="K98" i="33"/>
  <c r="T101" i="33"/>
  <c r="T105" i="33"/>
  <c r="T109" i="33"/>
  <c r="T113" i="33"/>
  <c r="K119" i="33"/>
  <c r="T95" i="33"/>
  <c r="S98" i="33"/>
  <c r="L102" i="33"/>
  <c r="L106" i="33"/>
  <c r="L110" i="33"/>
  <c r="S114" i="33"/>
  <c r="T119" i="33"/>
  <c r="T98" i="33"/>
  <c r="S102" i="33"/>
  <c r="S106" i="33"/>
  <c r="S110" i="33"/>
  <c r="T114" i="33"/>
  <c r="K120" i="33"/>
  <c r="P102" i="9"/>
  <c r="H62" i="23" s="1"/>
  <c r="O113" i="9"/>
  <c r="P118" i="9"/>
  <c r="W94" i="9"/>
  <c r="W98" i="9"/>
  <c r="P103" i="9"/>
  <c r="H61" i="23" s="1"/>
  <c r="O114" i="9"/>
  <c r="P119" i="9"/>
  <c r="O109" i="9"/>
  <c r="P114" i="9"/>
  <c r="O120" i="9"/>
  <c r="P115" i="9"/>
  <c r="O100" i="9"/>
  <c r="H13" i="9" s="1"/>
  <c r="H12" i="23"/>
  <c r="P100" i="9"/>
  <c r="H39" i="23" s="1"/>
  <c r="P105" i="9"/>
  <c r="O116" i="9"/>
  <c r="I16" i="9"/>
  <c r="O111" i="9"/>
  <c r="P116" i="9"/>
  <c r="P110" i="9"/>
  <c r="W100" i="9"/>
  <c r="O106" i="9"/>
  <c r="H18" i="9" s="1"/>
  <c r="P111" i="9"/>
  <c r="O110" i="9"/>
  <c r="O122" i="9"/>
  <c r="H20" i="9"/>
  <c r="P106" i="9"/>
  <c r="O117" i="9"/>
  <c r="H12" i="9"/>
  <c r="O112" i="9"/>
  <c r="P117" i="9"/>
  <c r="H16" i="9"/>
  <c r="O107" i="9"/>
  <c r="P112" i="9"/>
  <c r="I34" i="23"/>
  <c r="W93" i="9"/>
  <c r="J18" i="9" s="1"/>
  <c r="W97" i="9"/>
  <c r="O102" i="9"/>
  <c r="H35" i="9" s="1"/>
  <c r="P107" i="9"/>
  <c r="H34" i="23" s="1"/>
  <c r="O118" i="9"/>
  <c r="P113" i="9"/>
  <c r="H58" i="23"/>
  <c r="O105" i="9"/>
  <c r="H9" i="9" s="1"/>
  <c r="O103" i="9"/>
  <c r="H24" i="9" s="1"/>
  <c r="D24" i="9" s="1"/>
  <c r="O119" i="9"/>
  <c r="H57" i="23"/>
  <c r="W95" i="5"/>
  <c r="J25" i="5" s="1"/>
  <c r="W111" i="5"/>
  <c r="W119" i="5"/>
  <c r="W114" i="5"/>
  <c r="W122" i="5"/>
  <c r="H21" i="23"/>
  <c r="H43" i="23"/>
  <c r="J7" i="5"/>
  <c r="W107" i="5"/>
  <c r="W115" i="5"/>
  <c r="H52" i="23"/>
  <c r="J52" i="23"/>
  <c r="J13" i="5"/>
  <c r="W110" i="5"/>
  <c r="W118" i="5"/>
  <c r="W97" i="5"/>
  <c r="J24" i="5" s="1"/>
  <c r="W105" i="5"/>
  <c r="J15" i="5" s="1"/>
  <c r="W113" i="5"/>
  <c r="W121" i="5"/>
  <c r="I17" i="42"/>
  <c r="G34" i="31"/>
  <c r="T106" i="42"/>
  <c r="S104" i="42"/>
  <c r="I10" i="31"/>
  <c r="H38" i="42"/>
  <c r="T114" i="42"/>
  <c r="H19" i="31"/>
  <c r="S105" i="42"/>
  <c r="S121" i="42"/>
  <c r="T105" i="42"/>
  <c r="I35" i="31" s="1"/>
  <c r="S118" i="42"/>
  <c r="I23" i="42" s="1"/>
  <c r="T121" i="42"/>
  <c r="H22" i="42"/>
  <c r="I25" i="42"/>
  <c r="S115" i="42"/>
  <c r="I27" i="42" s="1"/>
  <c r="T118" i="42"/>
  <c r="S94" i="42"/>
  <c r="I9" i="42" s="1"/>
  <c r="H20" i="31"/>
  <c r="I28" i="31"/>
  <c r="S110" i="42"/>
  <c r="T115" i="42"/>
  <c r="T94" i="42"/>
  <c r="I22" i="31" s="1"/>
  <c r="G32" i="31"/>
  <c r="T110" i="42"/>
  <c r="I7" i="42"/>
  <c r="S122" i="42"/>
  <c r="S99" i="42"/>
  <c r="I12" i="42" s="1"/>
  <c r="S119" i="42"/>
  <c r="T122" i="42"/>
  <c r="T99" i="42"/>
  <c r="I17" i="31" s="1"/>
  <c r="S106" i="42"/>
  <c r="T119" i="42"/>
  <c r="T110" i="3"/>
  <c r="G30" i="31"/>
  <c r="J23" i="3"/>
  <c r="I169" i="24"/>
  <c r="J197" i="24"/>
  <c r="I197" i="24"/>
  <c r="G216" i="24"/>
  <c r="F216" i="24"/>
  <c r="E216" i="24"/>
  <c r="J85" i="24"/>
  <c r="I85" i="24"/>
  <c r="J260" i="24"/>
  <c r="I260" i="24"/>
  <c r="J303" i="24"/>
  <c r="I303" i="24"/>
  <c r="J287" i="24"/>
  <c r="I287" i="24"/>
  <c r="J271" i="24"/>
  <c r="I271" i="24"/>
  <c r="I67" i="24"/>
  <c r="I72" i="24"/>
  <c r="G155" i="24"/>
  <c r="J161" i="24"/>
  <c r="J163" i="24"/>
  <c r="I174" i="24"/>
  <c r="G177" i="24"/>
  <c r="F185" i="24"/>
  <c r="J193" i="24"/>
  <c r="I198" i="24"/>
  <c r="E207" i="24"/>
  <c r="J117" i="24"/>
  <c r="I224" i="24"/>
  <c r="E23" i="24"/>
  <c r="I240" i="24"/>
  <c r="E254" i="24"/>
  <c r="I272" i="24"/>
  <c r="E281" i="24"/>
  <c r="I304" i="24"/>
  <c r="F54" i="24"/>
  <c r="G286" i="24"/>
  <c r="F286" i="24"/>
  <c r="E286" i="24"/>
  <c r="G270" i="24"/>
  <c r="F270" i="24"/>
  <c r="E270" i="24"/>
  <c r="E215" i="24"/>
  <c r="J211" i="24"/>
  <c r="I211" i="24"/>
  <c r="G214" i="24"/>
  <c r="F214" i="24"/>
  <c r="E214" i="24"/>
  <c r="I9" i="24"/>
  <c r="J258" i="24"/>
  <c r="I258" i="24"/>
  <c r="J107" i="24"/>
  <c r="F215" i="24"/>
  <c r="J286" i="24"/>
  <c r="F172" i="24"/>
  <c r="E172" i="24"/>
  <c r="J194" i="24"/>
  <c r="I194" i="24"/>
  <c r="G194" i="24"/>
  <c r="F194" i="24"/>
  <c r="E194" i="24"/>
  <c r="D194" i="24" s="1"/>
  <c r="G210" i="24"/>
  <c r="F210" i="24"/>
  <c r="E210" i="24"/>
  <c r="J213" i="24"/>
  <c r="I213" i="24"/>
  <c r="G230" i="24"/>
  <c r="F230" i="24"/>
  <c r="E230" i="24"/>
  <c r="G257" i="24"/>
  <c r="F257" i="24"/>
  <c r="E257" i="24"/>
  <c r="G300" i="24"/>
  <c r="F300" i="24"/>
  <c r="E300" i="24"/>
  <c r="G284" i="24"/>
  <c r="F284" i="24"/>
  <c r="E284" i="24"/>
  <c r="G268" i="24"/>
  <c r="F268" i="24"/>
  <c r="E268" i="24"/>
  <c r="G141" i="24"/>
  <c r="G149" i="24"/>
  <c r="E162" i="24"/>
  <c r="E164" i="24"/>
  <c r="I166" i="24"/>
  <c r="F169" i="24"/>
  <c r="E175" i="24"/>
  <c r="J177" i="24"/>
  <c r="G181" i="24"/>
  <c r="I185" i="24"/>
  <c r="F195" i="24"/>
  <c r="F203" i="24"/>
  <c r="I208" i="24"/>
  <c r="E118" i="24"/>
  <c r="J220" i="24"/>
  <c r="E85" i="24"/>
  <c r="J236" i="24"/>
  <c r="F250" i="24"/>
  <c r="I255" i="24"/>
  <c r="E92" i="24"/>
  <c r="J268" i="24"/>
  <c r="F277" i="24"/>
  <c r="I282" i="24"/>
  <c r="E291" i="24"/>
  <c r="J300" i="24"/>
  <c r="F309" i="24"/>
  <c r="G302" i="24"/>
  <c r="F302" i="24"/>
  <c r="E302" i="24"/>
  <c r="I259" i="24"/>
  <c r="I286" i="24"/>
  <c r="J229" i="24"/>
  <c r="I229" i="24"/>
  <c r="J301" i="24"/>
  <c r="I301" i="24"/>
  <c r="J285" i="24"/>
  <c r="I285" i="24"/>
  <c r="J269" i="24"/>
  <c r="I269" i="24"/>
  <c r="G133" i="24"/>
  <c r="E169" i="24"/>
  <c r="E195" i="24"/>
  <c r="J259" i="24"/>
  <c r="J209" i="24"/>
  <c r="I209" i="24"/>
  <c r="G212" i="24"/>
  <c r="F212" i="24"/>
  <c r="E212" i="24"/>
  <c r="J231" i="24"/>
  <c r="I231" i="24"/>
  <c r="J256" i="24"/>
  <c r="I256" i="24"/>
  <c r="J299" i="24"/>
  <c r="I299" i="24"/>
  <c r="J283" i="24"/>
  <c r="I283" i="24"/>
  <c r="J267" i="24"/>
  <c r="I267" i="24"/>
  <c r="E108" i="24"/>
  <c r="G157" i="24"/>
  <c r="F162" i="24"/>
  <c r="F164" i="24"/>
  <c r="G169" i="24"/>
  <c r="G172" i="24"/>
  <c r="F175" i="24"/>
  <c r="J185" i="24"/>
  <c r="E191" i="24"/>
  <c r="G195" i="24"/>
  <c r="J208" i="24"/>
  <c r="F118" i="24"/>
  <c r="I216" i="24"/>
  <c r="G9" i="24"/>
  <c r="F85" i="24"/>
  <c r="J255" i="24"/>
  <c r="J282" i="24"/>
  <c r="F170" i="24"/>
  <c r="E170" i="24"/>
  <c r="G232" i="24"/>
  <c r="F232" i="24"/>
  <c r="E232" i="24"/>
  <c r="J232" i="24"/>
  <c r="F168" i="24"/>
  <c r="J190" i="24"/>
  <c r="I190" i="24"/>
  <c r="G190" i="24"/>
  <c r="F190" i="24"/>
  <c r="E190" i="24"/>
  <c r="D190" i="24" s="1"/>
  <c r="G206" i="24"/>
  <c r="F206" i="24"/>
  <c r="E206" i="24"/>
  <c r="J225" i="24"/>
  <c r="I225" i="24"/>
  <c r="J116" i="24"/>
  <c r="F35" i="24"/>
  <c r="G234" i="24"/>
  <c r="F234" i="24"/>
  <c r="E234" i="24"/>
  <c r="G253" i="24"/>
  <c r="F253" i="24"/>
  <c r="E253" i="24"/>
  <c r="G296" i="24"/>
  <c r="F296" i="24"/>
  <c r="E296" i="24"/>
  <c r="D296" i="24" s="1"/>
  <c r="G280" i="24"/>
  <c r="F280" i="24"/>
  <c r="E280" i="24"/>
  <c r="G264" i="24"/>
  <c r="F264" i="24"/>
  <c r="E264" i="24"/>
  <c r="D264" i="24" s="1"/>
  <c r="G129" i="24"/>
  <c r="G150" i="24"/>
  <c r="I162" i="24"/>
  <c r="I164" i="24"/>
  <c r="F167" i="24"/>
  <c r="J169" i="24"/>
  <c r="I175" i="24"/>
  <c r="J178" i="24"/>
  <c r="F187" i="24"/>
  <c r="J195" i="24"/>
  <c r="I200" i="24"/>
  <c r="E209" i="24"/>
  <c r="J212" i="24"/>
  <c r="F221" i="24"/>
  <c r="I226" i="24"/>
  <c r="J228" i="24"/>
  <c r="F237" i="24"/>
  <c r="I247" i="24"/>
  <c r="E256" i="24"/>
  <c r="G260" i="24"/>
  <c r="D260" i="24" s="1"/>
  <c r="J95" i="24"/>
  <c r="F269" i="24"/>
  <c r="I274" i="24"/>
  <c r="E283" i="24"/>
  <c r="G287" i="24"/>
  <c r="J292" i="24"/>
  <c r="F301" i="24"/>
  <c r="I306" i="24"/>
  <c r="J205" i="24"/>
  <c r="I205" i="24"/>
  <c r="E60" i="24"/>
  <c r="G224" i="24"/>
  <c r="F224" i="24"/>
  <c r="E224" i="24"/>
  <c r="G115" i="24"/>
  <c r="F115" i="24"/>
  <c r="E115" i="24"/>
  <c r="J33" i="24"/>
  <c r="J235" i="24"/>
  <c r="I235" i="24"/>
  <c r="J252" i="24"/>
  <c r="I252" i="24"/>
  <c r="J311" i="24"/>
  <c r="I311" i="24"/>
  <c r="J295" i="24"/>
  <c r="I295" i="24"/>
  <c r="J279" i="24"/>
  <c r="I279" i="24"/>
  <c r="J263" i="24"/>
  <c r="I263" i="24"/>
  <c r="G8" i="24"/>
  <c r="I76" i="24"/>
  <c r="G145" i="24"/>
  <c r="J162" i="24"/>
  <c r="J164" i="24"/>
  <c r="G167" i="24"/>
  <c r="E173" i="24"/>
  <c r="J175" i="24"/>
  <c r="E183" i="24"/>
  <c r="G187" i="24"/>
  <c r="I191" i="24"/>
  <c r="J200" i="24"/>
  <c r="F209" i="24"/>
  <c r="E217" i="24"/>
  <c r="J226" i="24"/>
  <c r="F33" i="24"/>
  <c r="E233" i="24"/>
  <c r="J247" i="24"/>
  <c r="F256" i="24"/>
  <c r="I81" i="24"/>
  <c r="E265" i="24"/>
  <c r="G269" i="24"/>
  <c r="J274" i="24"/>
  <c r="F283" i="24"/>
  <c r="I288" i="24"/>
  <c r="E297" i="24"/>
  <c r="G301" i="24"/>
  <c r="J306" i="24"/>
  <c r="F166" i="24"/>
  <c r="J188" i="24"/>
  <c r="I188" i="24"/>
  <c r="G188" i="24"/>
  <c r="F188" i="24"/>
  <c r="E188" i="24"/>
  <c r="D188" i="24" s="1"/>
  <c r="G204" i="24"/>
  <c r="F204" i="24"/>
  <c r="E204" i="24"/>
  <c r="J223" i="24"/>
  <c r="I223" i="24"/>
  <c r="J105" i="24"/>
  <c r="G36" i="24"/>
  <c r="F36" i="24"/>
  <c r="E36" i="24"/>
  <c r="G236" i="24"/>
  <c r="F236" i="24"/>
  <c r="E236" i="24"/>
  <c r="G251" i="24"/>
  <c r="F251" i="24"/>
  <c r="E251" i="24"/>
  <c r="G310" i="24"/>
  <c r="F310" i="24"/>
  <c r="E310" i="24"/>
  <c r="D310" i="24" s="1"/>
  <c r="G294" i="24"/>
  <c r="F294" i="24"/>
  <c r="E294" i="24"/>
  <c r="G278" i="24"/>
  <c r="F278" i="24"/>
  <c r="E278" i="24"/>
  <c r="D278" i="24" s="1"/>
  <c r="G262" i="24"/>
  <c r="F262" i="24"/>
  <c r="E262" i="24"/>
  <c r="G113" i="24"/>
  <c r="I159" i="24"/>
  <c r="G170" i="24"/>
  <c r="F173" i="24"/>
  <c r="E179" i="24"/>
  <c r="F183" i="24"/>
  <c r="J191" i="24"/>
  <c r="E80" i="24"/>
  <c r="E205" i="24"/>
  <c r="G209" i="24"/>
  <c r="D209" i="24" s="1"/>
  <c r="J115" i="24"/>
  <c r="F217" i="24"/>
  <c r="G33" i="24"/>
  <c r="J57" i="24"/>
  <c r="F233" i="24"/>
  <c r="I238" i="24"/>
  <c r="E252" i="24"/>
  <c r="G256" i="24"/>
  <c r="D256" i="24" s="1"/>
  <c r="J81" i="24"/>
  <c r="I270" i="24"/>
  <c r="E279" i="24"/>
  <c r="G283" i="24"/>
  <c r="J288" i="24"/>
  <c r="F297" i="24"/>
  <c r="I302" i="24"/>
  <c r="E311" i="24"/>
  <c r="G228" i="24"/>
  <c r="F228" i="24"/>
  <c r="E228" i="24"/>
  <c r="G208" i="24"/>
  <c r="F208" i="24"/>
  <c r="E208" i="24"/>
  <c r="G108" i="24"/>
  <c r="J265" i="24"/>
  <c r="I265" i="24"/>
  <c r="J203" i="24"/>
  <c r="I203" i="24"/>
  <c r="G222" i="24"/>
  <c r="F222" i="24"/>
  <c r="E222" i="24"/>
  <c r="G106" i="24"/>
  <c r="F106" i="24"/>
  <c r="E106" i="24"/>
  <c r="J237" i="24"/>
  <c r="I237" i="24"/>
  <c r="J250" i="24"/>
  <c r="I250" i="24"/>
  <c r="J309" i="24"/>
  <c r="I309" i="24"/>
  <c r="J293" i="24"/>
  <c r="I293" i="24"/>
  <c r="J277" i="24"/>
  <c r="I277" i="24"/>
  <c r="J261" i="24"/>
  <c r="I261" i="24"/>
  <c r="F73" i="24"/>
  <c r="G121" i="24"/>
  <c r="E130" i="24"/>
  <c r="E165" i="24"/>
  <c r="I167" i="24"/>
  <c r="I170" i="24"/>
  <c r="G173" i="24"/>
  <c r="G176" i="24"/>
  <c r="F179" i="24"/>
  <c r="G183" i="24"/>
  <c r="I187" i="24"/>
  <c r="F205" i="24"/>
  <c r="I210" i="24"/>
  <c r="E213" i="24"/>
  <c r="J222" i="24"/>
  <c r="E229" i="24"/>
  <c r="F252" i="24"/>
  <c r="I257" i="24"/>
  <c r="E261" i="24"/>
  <c r="G265" i="24"/>
  <c r="J270" i="24"/>
  <c r="F279" i="24"/>
  <c r="I284" i="24"/>
  <c r="E293" i="24"/>
  <c r="J302" i="24"/>
  <c r="F311" i="24"/>
  <c r="J192" i="24"/>
  <c r="I192" i="24"/>
  <c r="G192" i="24"/>
  <c r="F192" i="24"/>
  <c r="E192" i="24"/>
  <c r="D192" i="24" s="1"/>
  <c r="J227" i="24"/>
  <c r="I227" i="24"/>
  <c r="G298" i="24"/>
  <c r="F298" i="24"/>
  <c r="E298" i="24"/>
  <c r="G226" i="24"/>
  <c r="F226" i="24"/>
  <c r="E226" i="24"/>
  <c r="J23" i="24"/>
  <c r="J281" i="24"/>
  <c r="I281" i="24"/>
  <c r="J180" i="24"/>
  <c r="I180" i="24"/>
  <c r="F180" i="24"/>
  <c r="E180" i="24"/>
  <c r="D180" i="24" s="1"/>
  <c r="J186" i="24"/>
  <c r="I186" i="24"/>
  <c r="G186" i="24"/>
  <c r="F186" i="24"/>
  <c r="E186" i="24"/>
  <c r="D186" i="24" s="1"/>
  <c r="G202" i="24"/>
  <c r="F202" i="24"/>
  <c r="E202" i="24"/>
  <c r="J221" i="24"/>
  <c r="I221" i="24"/>
  <c r="G55" i="24"/>
  <c r="F55" i="24"/>
  <c r="E55" i="24"/>
  <c r="G238" i="24"/>
  <c r="F238" i="24"/>
  <c r="E238" i="24"/>
  <c r="G249" i="24"/>
  <c r="F249" i="24"/>
  <c r="E249" i="24"/>
  <c r="G308" i="24"/>
  <c r="F308" i="24"/>
  <c r="E308" i="24"/>
  <c r="G292" i="24"/>
  <c r="F292" i="24"/>
  <c r="E292" i="24"/>
  <c r="D292" i="24" s="1"/>
  <c r="G276" i="24"/>
  <c r="F276" i="24"/>
  <c r="E276" i="24"/>
  <c r="G95" i="24"/>
  <c r="F95" i="24"/>
  <c r="E95" i="24"/>
  <c r="D95" i="24" s="1"/>
  <c r="I113" i="24"/>
  <c r="G130" i="24"/>
  <c r="G137" i="24"/>
  <c r="E146" i="24"/>
  <c r="E161" i="24"/>
  <c r="E163" i="24"/>
  <c r="F165" i="24"/>
  <c r="J167" i="24"/>
  <c r="J170" i="24"/>
  <c r="I176" i="24"/>
  <c r="G179" i="24"/>
  <c r="J187" i="24"/>
  <c r="E193" i="24"/>
  <c r="E89" i="24"/>
  <c r="G205" i="24"/>
  <c r="D205" i="24" s="1"/>
  <c r="J210" i="24"/>
  <c r="F213" i="24"/>
  <c r="I218" i="24"/>
  <c r="E227" i="24"/>
  <c r="F229" i="24"/>
  <c r="I234" i="24"/>
  <c r="G252" i="24"/>
  <c r="D252" i="24" s="1"/>
  <c r="J257" i="24"/>
  <c r="F261" i="24"/>
  <c r="G279" i="24"/>
  <c r="J284" i="24"/>
  <c r="F293" i="24"/>
  <c r="I298" i="24"/>
  <c r="G311" i="24"/>
  <c r="J215" i="24"/>
  <c r="I215" i="24"/>
  <c r="G266" i="24"/>
  <c r="F266" i="24"/>
  <c r="E266" i="24"/>
  <c r="G134" i="24"/>
  <c r="J201" i="24"/>
  <c r="I201" i="24"/>
  <c r="G220" i="24"/>
  <c r="F220" i="24"/>
  <c r="E220" i="24"/>
  <c r="J43" i="24"/>
  <c r="I43" i="24"/>
  <c r="J239" i="24"/>
  <c r="I239" i="24"/>
  <c r="J248" i="24"/>
  <c r="I248" i="24"/>
  <c r="J307" i="24"/>
  <c r="I307" i="24"/>
  <c r="J291" i="24"/>
  <c r="I291" i="24"/>
  <c r="J275" i="24"/>
  <c r="I275" i="24"/>
  <c r="J92" i="24"/>
  <c r="I92" i="24"/>
  <c r="G146" i="24"/>
  <c r="G153" i="24"/>
  <c r="F161" i="24"/>
  <c r="F163" i="24"/>
  <c r="G165" i="24"/>
  <c r="I173" i="24"/>
  <c r="J176" i="24"/>
  <c r="I183" i="24"/>
  <c r="F193" i="24"/>
  <c r="F201" i="24"/>
  <c r="I206" i="24"/>
  <c r="E116" i="24"/>
  <c r="G213" i="24"/>
  <c r="D213" i="24" s="1"/>
  <c r="J218" i="24"/>
  <c r="F227" i="24"/>
  <c r="I22" i="24"/>
  <c r="E77" i="24"/>
  <c r="G229" i="24"/>
  <c r="D229" i="24" s="1"/>
  <c r="J234" i="24"/>
  <c r="F248" i="24"/>
  <c r="I253" i="24"/>
  <c r="E64" i="24"/>
  <c r="G261" i="24"/>
  <c r="J266" i="24"/>
  <c r="F275" i="24"/>
  <c r="I280" i="24"/>
  <c r="E289" i="24"/>
  <c r="G293" i="24"/>
  <c r="J298" i="24"/>
  <c r="F307" i="24"/>
  <c r="G259" i="24"/>
  <c r="F259" i="24"/>
  <c r="E259" i="24"/>
  <c r="E134" i="24"/>
  <c r="E87" i="24"/>
  <c r="E150" i="24"/>
  <c r="G191" i="24"/>
  <c r="E269" i="24"/>
  <c r="D269" i="24" s="1"/>
  <c r="E301" i="24"/>
  <c r="D301" i="24" s="1"/>
  <c r="F178" i="24"/>
  <c r="E178" i="24"/>
  <c r="D178" i="24" s="1"/>
  <c r="J184" i="24"/>
  <c r="I184" i="24"/>
  <c r="G184" i="24"/>
  <c r="F184" i="24"/>
  <c r="E184" i="24"/>
  <c r="D184" i="24" s="1"/>
  <c r="G200" i="24"/>
  <c r="F200" i="24"/>
  <c r="E200" i="24"/>
  <c r="J219" i="24"/>
  <c r="I219" i="24"/>
  <c r="G57" i="24"/>
  <c r="F57" i="24"/>
  <c r="E57" i="24"/>
  <c r="G240" i="24"/>
  <c r="F240" i="24"/>
  <c r="E240" i="24"/>
  <c r="G247" i="24"/>
  <c r="F247" i="24"/>
  <c r="E247" i="24"/>
  <c r="G306" i="24"/>
  <c r="F306" i="24"/>
  <c r="E306" i="24"/>
  <c r="D306" i="24" s="1"/>
  <c r="G290" i="24"/>
  <c r="F290" i="24"/>
  <c r="E290" i="24"/>
  <c r="G274" i="24"/>
  <c r="F274" i="24"/>
  <c r="E274" i="24"/>
  <c r="D274" i="24" s="1"/>
  <c r="G88" i="24"/>
  <c r="F88" i="24"/>
  <c r="E88" i="24"/>
  <c r="F67" i="24"/>
  <c r="F72" i="24"/>
  <c r="I73" i="24"/>
  <c r="J20" i="24"/>
  <c r="G161" i="24"/>
  <c r="G163" i="24"/>
  <c r="E168" i="24"/>
  <c r="E171" i="24"/>
  <c r="J173" i="24"/>
  <c r="I179" i="24"/>
  <c r="J183" i="24"/>
  <c r="E189" i="24"/>
  <c r="G193" i="24"/>
  <c r="E197" i="24"/>
  <c r="G201" i="24"/>
  <c r="D201" i="24" s="1"/>
  <c r="J206" i="24"/>
  <c r="F116" i="24"/>
  <c r="I214" i="24"/>
  <c r="E223" i="24"/>
  <c r="G227" i="24"/>
  <c r="D227" i="24" s="1"/>
  <c r="J22" i="24"/>
  <c r="I230" i="24"/>
  <c r="E239" i="24"/>
  <c r="G248" i="24"/>
  <c r="D248" i="24" s="1"/>
  <c r="J253" i="24"/>
  <c r="I262" i="24"/>
  <c r="E271" i="24"/>
  <c r="G275" i="24"/>
  <c r="J280" i="24"/>
  <c r="I294" i="24"/>
  <c r="E303" i="24"/>
  <c r="G307" i="24"/>
  <c r="J254" i="24"/>
  <c r="I254" i="24"/>
  <c r="I195" i="24"/>
  <c r="J199" i="24"/>
  <c r="I199" i="24"/>
  <c r="E25" i="24"/>
  <c r="G218" i="24"/>
  <c r="F218" i="24"/>
  <c r="E218" i="24"/>
  <c r="J77" i="24"/>
  <c r="I77" i="24"/>
  <c r="J241" i="24"/>
  <c r="I241" i="24"/>
  <c r="J305" i="24"/>
  <c r="I305" i="24"/>
  <c r="J289" i="24"/>
  <c r="I289" i="24"/>
  <c r="J273" i="24"/>
  <c r="I273" i="24"/>
  <c r="I64" i="24"/>
  <c r="G67" i="24"/>
  <c r="G123" i="24"/>
  <c r="G131" i="24"/>
  <c r="I165" i="24"/>
  <c r="G168" i="24"/>
  <c r="F171" i="24"/>
  <c r="E177" i="24"/>
  <c r="J179" i="24"/>
  <c r="F189" i="24"/>
  <c r="F197" i="24"/>
  <c r="I202" i="24"/>
  <c r="E211" i="24"/>
  <c r="G116" i="24"/>
  <c r="J214" i="24"/>
  <c r="F223" i="24"/>
  <c r="E38" i="24"/>
  <c r="G77" i="24"/>
  <c r="J230" i="24"/>
  <c r="F239" i="24"/>
  <c r="I249" i="24"/>
  <c r="E258" i="24"/>
  <c r="G64" i="24"/>
  <c r="J262" i="24"/>
  <c r="F271" i="24"/>
  <c r="I276" i="24"/>
  <c r="E285" i="24"/>
  <c r="G289" i="24"/>
  <c r="J294" i="24"/>
  <c r="F303" i="24"/>
  <c r="I308" i="24"/>
  <c r="F174" i="24"/>
  <c r="E174" i="24"/>
  <c r="J118" i="24"/>
  <c r="I118" i="24"/>
  <c r="G255" i="24"/>
  <c r="F255" i="24"/>
  <c r="E255" i="24"/>
  <c r="G282" i="24"/>
  <c r="F282" i="24"/>
  <c r="E282" i="24"/>
  <c r="D282" i="24" s="1"/>
  <c r="J207" i="24"/>
  <c r="I207" i="24"/>
  <c r="G117" i="24"/>
  <c r="F117" i="24"/>
  <c r="E117" i="24"/>
  <c r="J233" i="24"/>
  <c r="I233" i="24"/>
  <c r="J297" i="24"/>
  <c r="I297" i="24"/>
  <c r="I228" i="24"/>
  <c r="F176" i="24"/>
  <c r="E176" i="24"/>
  <c r="D176" i="24" s="1"/>
  <c r="J182" i="24"/>
  <c r="I182" i="24"/>
  <c r="G182" i="24"/>
  <c r="F182" i="24"/>
  <c r="E182" i="24"/>
  <c r="D182" i="24" s="1"/>
  <c r="G198" i="24"/>
  <c r="F198" i="24"/>
  <c r="E198" i="24"/>
  <c r="J217" i="24"/>
  <c r="I217" i="24"/>
  <c r="F78" i="24"/>
  <c r="E78" i="24"/>
  <c r="G304" i="24"/>
  <c r="F304" i="24"/>
  <c r="E304" i="24"/>
  <c r="D304" i="24" s="1"/>
  <c r="G288" i="24"/>
  <c r="F288" i="24"/>
  <c r="E288" i="24"/>
  <c r="D288" i="24" s="1"/>
  <c r="G272" i="24"/>
  <c r="F272" i="24"/>
  <c r="E272" i="24"/>
  <c r="D272" i="24" s="1"/>
  <c r="F81" i="24"/>
  <c r="E81" i="24"/>
  <c r="D81" i="24" s="1"/>
  <c r="G139" i="24"/>
  <c r="G147" i="24"/>
  <c r="J165" i="24"/>
  <c r="I168" i="24"/>
  <c r="G171" i="24"/>
  <c r="G174" i="24"/>
  <c r="F177" i="24"/>
  <c r="E185" i="24"/>
  <c r="D185" i="24" s="1"/>
  <c r="G189" i="24"/>
  <c r="I193" i="24"/>
  <c r="G197" i="24"/>
  <c r="D197" i="24" s="1"/>
  <c r="J202" i="24"/>
  <c r="F211" i="24"/>
  <c r="E219" i="24"/>
  <c r="G223" i="24"/>
  <c r="D223" i="24" s="1"/>
  <c r="F38" i="24"/>
  <c r="I78" i="24"/>
  <c r="E235" i="24"/>
  <c r="G239" i="24"/>
  <c r="D239" i="24" s="1"/>
  <c r="J249" i="24"/>
  <c r="F258" i="24"/>
  <c r="I88" i="24"/>
  <c r="E267" i="24"/>
  <c r="D267" i="24" s="1"/>
  <c r="G271" i="24"/>
  <c r="J276" i="24"/>
  <c r="F285" i="24"/>
  <c r="I290" i="24"/>
  <c r="E299" i="24"/>
  <c r="D299" i="24" s="1"/>
  <c r="G303" i="24"/>
  <c r="J308" i="24"/>
  <c r="J21" i="24"/>
  <c r="J51" i="24"/>
  <c r="G100" i="24"/>
  <c r="F99" i="24"/>
  <c r="J94" i="24"/>
  <c r="G99" i="24"/>
  <c r="J101" i="24"/>
  <c r="I75" i="24"/>
  <c r="I79" i="24"/>
  <c r="I93" i="24"/>
  <c r="I243" i="24"/>
  <c r="I245" i="24"/>
  <c r="J69" i="24"/>
  <c r="J62" i="24"/>
  <c r="J63" i="24"/>
  <c r="J75" i="24"/>
  <c r="J86" i="24"/>
  <c r="J79" i="24"/>
  <c r="J91" i="24"/>
  <c r="J93" i="24"/>
  <c r="J243" i="24"/>
  <c r="J245" i="24"/>
  <c r="E68" i="24"/>
  <c r="E65" i="24"/>
  <c r="E59" i="24"/>
  <c r="E90" i="24"/>
  <c r="E96" i="24"/>
  <c r="E242" i="24"/>
  <c r="E244" i="24"/>
  <c r="E246" i="24"/>
  <c r="F70" i="24"/>
  <c r="F74" i="24"/>
  <c r="F59" i="24"/>
  <c r="F90" i="24"/>
  <c r="F96" i="24"/>
  <c r="F242" i="24"/>
  <c r="F244" i="24"/>
  <c r="F246" i="24"/>
  <c r="G70" i="24"/>
  <c r="G74" i="24"/>
  <c r="G59" i="24"/>
  <c r="G90" i="24"/>
  <c r="G96" i="24"/>
  <c r="G242" i="24"/>
  <c r="G244" i="24"/>
  <c r="G246" i="24"/>
  <c r="I70" i="24"/>
  <c r="I74" i="24"/>
  <c r="I65" i="24"/>
  <c r="I59" i="24"/>
  <c r="I90" i="24"/>
  <c r="I96" i="24"/>
  <c r="I242" i="24"/>
  <c r="I244" i="24"/>
  <c r="I246" i="24"/>
  <c r="J65" i="24"/>
  <c r="J90" i="24"/>
  <c r="J96" i="24"/>
  <c r="J242" i="24"/>
  <c r="J244" i="24"/>
  <c r="J246" i="24"/>
  <c r="E79" i="24"/>
  <c r="E91" i="24"/>
  <c r="E93" i="24"/>
  <c r="E243" i="24"/>
  <c r="E245" i="24"/>
  <c r="F63" i="24"/>
  <c r="F86" i="24"/>
  <c r="F79" i="24"/>
  <c r="F91" i="24"/>
  <c r="F93" i="24"/>
  <c r="F243" i="24"/>
  <c r="F245" i="24"/>
  <c r="G62" i="24"/>
  <c r="G63" i="24"/>
  <c r="G79" i="24"/>
  <c r="D79" i="24" s="1"/>
  <c r="G91" i="24"/>
  <c r="G93" i="24"/>
  <c r="D93" i="24" s="1"/>
  <c r="G243" i="24"/>
  <c r="D243" i="24" s="1"/>
  <c r="G245" i="24"/>
  <c r="D245" i="24" s="1"/>
  <c r="E114" i="24"/>
  <c r="E119" i="24"/>
  <c r="E121" i="24"/>
  <c r="E123" i="24"/>
  <c r="E125" i="24"/>
  <c r="E127" i="24"/>
  <c r="E129" i="24"/>
  <c r="E131" i="24"/>
  <c r="E133" i="24"/>
  <c r="E135" i="24"/>
  <c r="E137" i="24"/>
  <c r="E139" i="24"/>
  <c r="E141" i="24"/>
  <c r="E143" i="24"/>
  <c r="E145" i="24"/>
  <c r="E147" i="24"/>
  <c r="E149" i="24"/>
  <c r="E151" i="24"/>
  <c r="E153" i="24"/>
  <c r="E155" i="24"/>
  <c r="E157" i="24"/>
  <c r="F114" i="24"/>
  <c r="F119" i="24"/>
  <c r="F121" i="24"/>
  <c r="F123" i="24"/>
  <c r="F125" i="24"/>
  <c r="F127" i="24"/>
  <c r="F129" i="24"/>
  <c r="F131" i="24"/>
  <c r="F133" i="24"/>
  <c r="F135" i="24"/>
  <c r="F137" i="24"/>
  <c r="F139" i="24"/>
  <c r="F141" i="24"/>
  <c r="F143" i="24"/>
  <c r="F145" i="24"/>
  <c r="F147" i="24"/>
  <c r="F149" i="24"/>
  <c r="F151" i="24"/>
  <c r="F153" i="24"/>
  <c r="F155" i="24"/>
  <c r="F157" i="24"/>
  <c r="G143" i="24"/>
  <c r="G119" i="24"/>
  <c r="G127" i="24"/>
  <c r="G135" i="24"/>
  <c r="G151" i="24"/>
  <c r="F109" i="24"/>
  <c r="F110" i="24"/>
  <c r="I114" i="24"/>
  <c r="I119" i="24"/>
  <c r="I121" i="24"/>
  <c r="I123" i="24"/>
  <c r="I125" i="24"/>
  <c r="I127" i="24"/>
  <c r="I129" i="24"/>
  <c r="I131" i="24"/>
  <c r="I133" i="24"/>
  <c r="I135" i="24"/>
  <c r="I137" i="24"/>
  <c r="I139" i="24"/>
  <c r="I141" i="24"/>
  <c r="I143" i="24"/>
  <c r="I145" i="24"/>
  <c r="I147" i="24"/>
  <c r="I149" i="24"/>
  <c r="I151" i="24"/>
  <c r="I153" i="24"/>
  <c r="I155" i="24"/>
  <c r="I157" i="24"/>
  <c r="G109" i="24"/>
  <c r="G110" i="24"/>
  <c r="J127" i="24"/>
  <c r="J143" i="24"/>
  <c r="J109" i="24"/>
  <c r="E120" i="24"/>
  <c r="E122" i="24"/>
  <c r="E124" i="24"/>
  <c r="E126" i="24"/>
  <c r="E128" i="24"/>
  <c r="E132" i="24"/>
  <c r="E136" i="24"/>
  <c r="E138" i="24"/>
  <c r="E140" i="24"/>
  <c r="E142" i="24"/>
  <c r="E144" i="24"/>
  <c r="E148" i="24"/>
  <c r="E152" i="24"/>
  <c r="E154" i="24"/>
  <c r="E156" i="24"/>
  <c r="E158" i="24"/>
  <c r="F112" i="24"/>
  <c r="F108" i="24"/>
  <c r="F120" i="24"/>
  <c r="F122" i="24"/>
  <c r="F124" i="24"/>
  <c r="F126" i="24"/>
  <c r="F128" i="24"/>
  <c r="F130" i="24"/>
  <c r="F132" i="24"/>
  <c r="F134" i="24"/>
  <c r="F136" i="24"/>
  <c r="F138" i="24"/>
  <c r="F140" i="24"/>
  <c r="F142" i="24"/>
  <c r="F144" i="24"/>
  <c r="F146" i="24"/>
  <c r="F148" i="24"/>
  <c r="F150" i="24"/>
  <c r="F152" i="24"/>
  <c r="F154" i="24"/>
  <c r="F156" i="24"/>
  <c r="F158" i="24"/>
  <c r="I109" i="24"/>
  <c r="G120" i="24"/>
  <c r="G122" i="24"/>
  <c r="G124" i="24"/>
  <c r="G126" i="24"/>
  <c r="G128" i="24"/>
  <c r="G132" i="24"/>
  <c r="G136" i="24"/>
  <c r="G138" i="24"/>
  <c r="G140" i="24"/>
  <c r="G142" i="24"/>
  <c r="G144" i="24"/>
  <c r="G148" i="24"/>
  <c r="G152" i="24"/>
  <c r="G154" i="24"/>
  <c r="G156" i="24"/>
  <c r="G158" i="24"/>
  <c r="I111" i="24"/>
  <c r="J111" i="24"/>
  <c r="I112" i="24"/>
  <c r="I108" i="24"/>
  <c r="I120" i="24"/>
  <c r="I122" i="24"/>
  <c r="I124" i="24"/>
  <c r="I126" i="24"/>
  <c r="I128" i="24"/>
  <c r="I130" i="24"/>
  <c r="I132" i="24"/>
  <c r="I134" i="24"/>
  <c r="I136" i="24"/>
  <c r="I138" i="24"/>
  <c r="I140" i="24"/>
  <c r="I142" i="24"/>
  <c r="I144" i="24"/>
  <c r="I146" i="24"/>
  <c r="I148" i="24"/>
  <c r="I150" i="24"/>
  <c r="I152" i="24"/>
  <c r="I154" i="24"/>
  <c r="I156" i="24"/>
  <c r="I158" i="24"/>
  <c r="E159" i="24"/>
  <c r="F159" i="24"/>
  <c r="F113" i="24"/>
  <c r="G159" i="24"/>
  <c r="J113" i="24"/>
  <c r="E160" i="24"/>
  <c r="F160" i="24"/>
  <c r="G160" i="24"/>
  <c r="F107" i="24"/>
  <c r="G107" i="24"/>
  <c r="I160" i="24"/>
  <c r="J160" i="24"/>
  <c r="I12" i="24"/>
  <c r="J12" i="24"/>
  <c r="F50" i="24"/>
  <c r="F42" i="24"/>
  <c r="F60" i="24"/>
  <c r="F87" i="24"/>
  <c r="F80" i="24"/>
  <c r="F89" i="24"/>
  <c r="E42" i="24"/>
  <c r="G42" i="24"/>
  <c r="G80" i="24"/>
  <c r="G89" i="24"/>
  <c r="J8" i="24"/>
  <c r="I25" i="24"/>
  <c r="I50" i="24"/>
  <c r="I42" i="24"/>
  <c r="I60" i="24"/>
  <c r="I87" i="24"/>
  <c r="I80" i="24"/>
  <c r="I89" i="24"/>
  <c r="J50" i="24"/>
  <c r="J42" i="24"/>
  <c r="J87" i="24"/>
  <c r="J80" i="24"/>
  <c r="J89" i="24"/>
  <c r="E19" i="24"/>
  <c r="E37" i="24"/>
  <c r="E47" i="24"/>
  <c r="E39" i="24"/>
  <c r="E71" i="24"/>
  <c r="E82" i="24"/>
  <c r="E84" i="24"/>
  <c r="E196" i="24"/>
  <c r="F19" i="24"/>
  <c r="F37" i="24"/>
  <c r="F47" i="24"/>
  <c r="F39" i="24"/>
  <c r="F71" i="24"/>
  <c r="F82" i="24"/>
  <c r="F84" i="24"/>
  <c r="F196" i="24"/>
  <c r="I14" i="24"/>
  <c r="G82" i="24"/>
  <c r="G84" i="24"/>
  <c r="G196" i="24"/>
  <c r="F12" i="24"/>
  <c r="I19" i="24"/>
  <c r="I39" i="24"/>
  <c r="I71" i="24"/>
  <c r="I82" i="24"/>
  <c r="I84" i="24"/>
  <c r="I196" i="24"/>
  <c r="J32" i="24"/>
  <c r="G98" i="24"/>
  <c r="I48" i="24"/>
  <c r="I98" i="24"/>
  <c r="I100" i="24"/>
  <c r="I99" i="24"/>
  <c r="J98" i="24"/>
  <c r="J99" i="24"/>
  <c r="E102" i="24"/>
  <c r="J26" i="24"/>
  <c r="G56" i="24"/>
  <c r="F94" i="24"/>
  <c r="F101" i="24"/>
  <c r="F102" i="24"/>
  <c r="G94" i="24"/>
  <c r="G101" i="24"/>
  <c r="G102" i="24"/>
  <c r="F52" i="24"/>
  <c r="B61" i="31"/>
  <c r="E43" i="42"/>
  <c r="E54" i="42"/>
  <c r="F43" i="42"/>
  <c r="F54" i="42"/>
  <c r="G43" i="42"/>
  <c r="D43" i="42" s="1"/>
  <c r="G54" i="42"/>
  <c r="D54" i="42" s="1"/>
  <c r="H43" i="42"/>
  <c r="H54" i="42"/>
  <c r="E18" i="42"/>
  <c r="E46" i="42"/>
  <c r="F18" i="42"/>
  <c r="F46" i="42"/>
  <c r="G18" i="42"/>
  <c r="G46" i="42"/>
  <c r="D46" i="42" s="1"/>
  <c r="H18" i="42"/>
  <c r="H46" i="42"/>
  <c r="B75" i="31"/>
  <c r="J75" i="31" s="1"/>
  <c r="I18" i="42"/>
  <c r="I46" i="42"/>
  <c r="J18" i="42"/>
  <c r="J46" i="42"/>
  <c r="B73" i="31"/>
  <c r="I83" i="24"/>
  <c r="J83" i="24"/>
  <c r="E58" i="24"/>
  <c r="F46" i="24"/>
  <c r="F22" i="28"/>
  <c r="F15" i="28"/>
  <c r="F23" i="28"/>
  <c r="F83" i="24"/>
  <c r="F12" i="28"/>
  <c r="F53" i="24"/>
  <c r="F17" i="28"/>
  <c r="F19" i="28"/>
  <c r="F25" i="28"/>
  <c r="F20" i="28"/>
  <c r="F41" i="24"/>
  <c r="F21" i="35"/>
  <c r="F69" i="24"/>
  <c r="F10" i="35"/>
  <c r="F13" i="35"/>
  <c r="J18" i="24"/>
  <c r="E18" i="24"/>
  <c r="F18" i="24"/>
  <c r="F6" i="7"/>
  <c r="H60" i="23"/>
  <c r="H99" i="23"/>
  <c r="J60" i="23"/>
  <c r="J50" i="23"/>
  <c r="J99" i="23"/>
  <c r="I71" i="23"/>
  <c r="H54" i="23"/>
  <c r="J58" i="23"/>
  <c r="J54" i="23"/>
  <c r="H41" i="23"/>
  <c r="I66" i="23"/>
  <c r="I62" i="23"/>
  <c r="J41" i="23"/>
  <c r="H56" i="23"/>
  <c r="J56" i="23"/>
  <c r="J43" i="23"/>
  <c r="H37" i="23"/>
  <c r="J57" i="23"/>
  <c r="J37" i="23"/>
  <c r="J91" i="23"/>
  <c r="H59" i="23"/>
  <c r="J35" i="23"/>
  <c r="H97" i="23"/>
  <c r="J59" i="23"/>
  <c r="I38" i="23"/>
  <c r="J97" i="23"/>
  <c r="H35" i="23"/>
  <c r="I53" i="23"/>
  <c r="I48" i="23"/>
  <c r="I98" i="23"/>
  <c r="I31" i="23"/>
  <c r="I13" i="23"/>
  <c r="I40" i="23"/>
  <c r="I22" i="23"/>
  <c r="H27" i="23"/>
  <c r="H30" i="23"/>
  <c r="J33" i="23"/>
  <c r="I89" i="23"/>
  <c r="H86" i="23"/>
  <c r="H88" i="23"/>
  <c r="G87" i="23"/>
  <c r="J88" i="23"/>
  <c r="G79" i="23"/>
  <c r="I87" i="23"/>
  <c r="I90" i="23"/>
  <c r="H91" i="23"/>
  <c r="H93" i="23"/>
  <c r="I82" i="23"/>
  <c r="J93" i="23"/>
  <c r="H95" i="23"/>
  <c r="I24" i="23"/>
  <c r="I94" i="23"/>
  <c r="I86" i="23"/>
  <c r="J40" i="23"/>
  <c r="J42" i="23"/>
  <c r="J47" i="23"/>
  <c r="J55" i="23"/>
  <c r="J53" i="23"/>
  <c r="J63" i="23"/>
  <c r="J66" i="23"/>
  <c r="J12" i="23"/>
  <c r="J28" i="23"/>
  <c r="J38" i="23"/>
  <c r="J48" i="23"/>
  <c r="J71" i="23"/>
  <c r="J62" i="23"/>
  <c r="J61" i="23"/>
  <c r="J89" i="23"/>
  <c r="J90" i="23"/>
  <c r="J92" i="23"/>
  <c r="J94" i="23"/>
  <c r="J96" i="23"/>
  <c r="J98" i="23"/>
  <c r="I61" i="23"/>
  <c r="I79" i="23"/>
  <c r="G81" i="23"/>
  <c r="J86" i="23"/>
  <c r="J16" i="23"/>
  <c r="J20" i="23"/>
  <c r="H81" i="23"/>
  <c r="I55" i="23"/>
  <c r="I92" i="23"/>
  <c r="I78" i="23"/>
  <c r="I81" i="23"/>
  <c r="E27" i="23"/>
  <c r="E41" i="23"/>
  <c r="E43" i="23"/>
  <c r="E52" i="23"/>
  <c r="E59" i="23"/>
  <c r="E60" i="23"/>
  <c r="E54" i="23"/>
  <c r="E33" i="23"/>
  <c r="E37" i="23"/>
  <c r="E35" i="23"/>
  <c r="E46" i="23"/>
  <c r="E58" i="23"/>
  <c r="E56" i="23"/>
  <c r="E57" i="23"/>
  <c r="E88" i="23"/>
  <c r="E91" i="23"/>
  <c r="E93" i="23"/>
  <c r="E95" i="23"/>
  <c r="E97" i="23"/>
  <c r="E99" i="23"/>
  <c r="G82" i="23"/>
  <c r="J81" i="23"/>
  <c r="F32" i="23"/>
  <c r="F36" i="23"/>
  <c r="F43" i="23"/>
  <c r="F60" i="23"/>
  <c r="F54" i="23"/>
  <c r="F26" i="23"/>
  <c r="F37" i="23"/>
  <c r="F35" i="23"/>
  <c r="F50" i="23"/>
  <c r="F58" i="23"/>
  <c r="F56" i="23"/>
  <c r="F57" i="23"/>
  <c r="F88" i="23"/>
  <c r="F91" i="23"/>
  <c r="F93" i="23"/>
  <c r="F95" i="23"/>
  <c r="F97" i="23"/>
  <c r="F99" i="23"/>
  <c r="J84" i="23"/>
  <c r="F85" i="23"/>
  <c r="G50" i="23"/>
  <c r="G56" i="23"/>
  <c r="G57" i="23"/>
  <c r="G88" i="23"/>
  <c r="G91" i="23"/>
  <c r="G93" i="23"/>
  <c r="G95" i="23"/>
  <c r="G97" i="23"/>
  <c r="G99" i="23"/>
  <c r="G85" i="23"/>
  <c r="H32" i="23"/>
  <c r="H46" i="23"/>
  <c r="J82" i="23"/>
  <c r="H87" i="23"/>
  <c r="I32" i="23"/>
  <c r="I41" i="23"/>
  <c r="I43" i="23"/>
  <c r="I52" i="23"/>
  <c r="I59" i="23"/>
  <c r="I60" i="23"/>
  <c r="I54" i="23"/>
  <c r="I33" i="23"/>
  <c r="I50" i="23"/>
  <c r="I58" i="23"/>
  <c r="I56" i="23"/>
  <c r="I57" i="23"/>
  <c r="I88" i="23"/>
  <c r="I91" i="23"/>
  <c r="I93" i="23"/>
  <c r="I95" i="23"/>
  <c r="I97" i="23"/>
  <c r="I99" i="23"/>
  <c r="J85" i="23"/>
  <c r="J87" i="23"/>
  <c r="G83" i="23"/>
  <c r="E13" i="23"/>
  <c r="E42" i="23"/>
  <c r="E47" i="23"/>
  <c r="E53" i="23"/>
  <c r="E63" i="23"/>
  <c r="E66" i="23"/>
  <c r="E11" i="23"/>
  <c r="E12" i="23"/>
  <c r="E24" i="23"/>
  <c r="E34" i="23"/>
  <c r="E39" i="23"/>
  <c r="E48" i="23"/>
  <c r="E62" i="23"/>
  <c r="E61" i="23"/>
  <c r="E89" i="23"/>
  <c r="E90" i="23"/>
  <c r="E92" i="23"/>
  <c r="E94" i="23"/>
  <c r="E96" i="23"/>
  <c r="E98" i="23"/>
  <c r="I80" i="23"/>
  <c r="F42" i="23"/>
  <c r="F47" i="23"/>
  <c r="F55" i="23"/>
  <c r="F53" i="23"/>
  <c r="F63" i="23"/>
  <c r="F24" i="23"/>
  <c r="F28" i="23"/>
  <c r="F34" i="23"/>
  <c r="F39" i="23"/>
  <c r="F48" i="23"/>
  <c r="F71" i="23"/>
  <c r="F62" i="23"/>
  <c r="F61" i="23"/>
  <c r="F89" i="23"/>
  <c r="F90" i="23"/>
  <c r="F92" i="23"/>
  <c r="F94" i="23"/>
  <c r="F96" i="23"/>
  <c r="F98" i="23"/>
  <c r="I83" i="23"/>
  <c r="G63" i="23"/>
  <c r="G62" i="23"/>
  <c r="D62" i="23" s="1"/>
  <c r="G61" i="23"/>
  <c r="D61" i="23" s="1"/>
  <c r="G89" i="23"/>
  <c r="G90" i="23"/>
  <c r="G92" i="23"/>
  <c r="G94" i="23"/>
  <c r="G96" i="23"/>
  <c r="G98" i="23"/>
  <c r="F26" i="5"/>
  <c r="I59" i="31"/>
  <c r="G66" i="31"/>
  <c r="J69" i="31"/>
  <c r="I72" i="31"/>
  <c r="J54" i="31"/>
  <c r="G55" i="31"/>
  <c r="I74" i="31"/>
  <c r="I80" i="31"/>
  <c r="G51" i="31"/>
  <c r="I68" i="31"/>
  <c r="I7" i="31"/>
  <c r="I51" i="31"/>
  <c r="J50" i="31"/>
  <c r="J71" i="31"/>
  <c r="J44" i="31"/>
  <c r="G72" i="31"/>
  <c r="I58" i="31"/>
  <c r="G64" i="31"/>
  <c r="I64" i="31"/>
  <c r="G58" i="31"/>
  <c r="G45" i="31"/>
  <c r="I66" i="31"/>
  <c r="I46" i="31"/>
  <c r="J67" i="31"/>
  <c r="I45" i="31"/>
  <c r="G68" i="31"/>
  <c r="G74" i="31"/>
  <c r="I84" i="31"/>
  <c r="J32" i="31"/>
  <c r="I55" i="31"/>
  <c r="G76" i="31"/>
  <c r="I76" i="31"/>
  <c r="J43" i="31"/>
  <c r="I38" i="31"/>
  <c r="J49" i="31"/>
  <c r="G78" i="31"/>
  <c r="G59" i="31"/>
  <c r="I78" i="31"/>
  <c r="J79" i="31"/>
  <c r="J56" i="31"/>
  <c r="G80" i="31"/>
  <c r="J23" i="31"/>
  <c r="I39" i="31"/>
  <c r="I60" i="31"/>
  <c r="G39" i="31"/>
  <c r="J81" i="31"/>
  <c r="G60" i="31"/>
  <c r="I21" i="31"/>
  <c r="G52" i="31"/>
  <c r="J63" i="31"/>
  <c r="J83" i="31"/>
  <c r="I6" i="31"/>
  <c r="G84" i="31"/>
  <c r="E42" i="31"/>
  <c r="E47" i="31"/>
  <c r="E48" i="31"/>
  <c r="E50" i="31"/>
  <c r="E44" i="31"/>
  <c r="E62" i="31"/>
  <c r="E65" i="31"/>
  <c r="E67" i="31"/>
  <c r="E69" i="31"/>
  <c r="E71" i="31"/>
  <c r="E37" i="31"/>
  <c r="E54" i="31"/>
  <c r="E43" i="31"/>
  <c r="E49" i="31"/>
  <c r="E56" i="31"/>
  <c r="E63" i="31"/>
  <c r="E77" i="31"/>
  <c r="E79" i="31"/>
  <c r="E81" i="31"/>
  <c r="E83" i="31"/>
  <c r="F31" i="31"/>
  <c r="F40" i="31"/>
  <c r="F47" i="31"/>
  <c r="F48" i="31"/>
  <c r="F50" i="31"/>
  <c r="F44" i="31"/>
  <c r="F62" i="31"/>
  <c r="F65" i="31"/>
  <c r="F67" i="31"/>
  <c r="F69" i="31"/>
  <c r="F71" i="31"/>
  <c r="F37" i="31"/>
  <c r="F54" i="31"/>
  <c r="F43" i="31"/>
  <c r="F49" i="31"/>
  <c r="F56" i="31"/>
  <c r="F63" i="31"/>
  <c r="F77" i="31"/>
  <c r="F79" i="31"/>
  <c r="F81" i="31"/>
  <c r="F83" i="31"/>
  <c r="G40" i="31"/>
  <c r="G42" i="31"/>
  <c r="G47" i="31"/>
  <c r="G50" i="31"/>
  <c r="G44" i="31"/>
  <c r="G62" i="31"/>
  <c r="G65" i="31"/>
  <c r="G67" i="31"/>
  <c r="G69" i="31"/>
  <c r="G71" i="31"/>
  <c r="G37" i="31"/>
  <c r="G54" i="31"/>
  <c r="G43" i="31"/>
  <c r="G49" i="31"/>
  <c r="G56" i="31"/>
  <c r="G63" i="31"/>
  <c r="G77" i="31"/>
  <c r="G79" i="31"/>
  <c r="G81" i="31"/>
  <c r="G83" i="31"/>
  <c r="H30" i="31"/>
  <c r="H48" i="31"/>
  <c r="H50" i="31"/>
  <c r="H44" i="31"/>
  <c r="H62" i="31"/>
  <c r="H65" i="31"/>
  <c r="H67" i="31"/>
  <c r="H69" i="31"/>
  <c r="H71" i="31"/>
  <c r="H36" i="31"/>
  <c r="H37" i="31"/>
  <c r="H54" i="31"/>
  <c r="H43" i="31"/>
  <c r="H56" i="31"/>
  <c r="H63" i="31"/>
  <c r="H77" i="31"/>
  <c r="H79" i="31"/>
  <c r="H81" i="31"/>
  <c r="H83" i="31"/>
  <c r="I9" i="31"/>
  <c r="I27" i="31"/>
  <c r="I34" i="31"/>
  <c r="I25" i="31"/>
  <c r="I32" i="31"/>
  <c r="I42" i="31"/>
  <c r="I47" i="31"/>
  <c r="I48" i="31"/>
  <c r="I50" i="31"/>
  <c r="I44" i="31"/>
  <c r="I62" i="31"/>
  <c r="I65" i="31"/>
  <c r="I67" i="31"/>
  <c r="I69" i="31"/>
  <c r="I71" i="31"/>
  <c r="I36" i="31"/>
  <c r="I37" i="31"/>
  <c r="I54" i="31"/>
  <c r="I43" i="31"/>
  <c r="I49" i="31"/>
  <c r="I56" i="31"/>
  <c r="I63" i="31"/>
  <c r="I77" i="31"/>
  <c r="I79" i="31"/>
  <c r="I81" i="31"/>
  <c r="I83" i="31"/>
  <c r="J65" i="31"/>
  <c r="E33" i="31"/>
  <c r="E41" i="31"/>
  <c r="E45" i="31"/>
  <c r="E46" i="31"/>
  <c r="E51" i="31"/>
  <c r="E53" i="31"/>
  <c r="E58" i="31"/>
  <c r="E64" i="31"/>
  <c r="E66" i="31"/>
  <c r="E68" i="31"/>
  <c r="E70" i="31"/>
  <c r="E72" i="31"/>
  <c r="E39" i="31"/>
  <c r="E52" i="31"/>
  <c r="E55" i="31"/>
  <c r="E57" i="31"/>
  <c r="E59" i="31"/>
  <c r="E60" i="31"/>
  <c r="E74" i="31"/>
  <c r="E76" i="31"/>
  <c r="E78" i="31"/>
  <c r="E80" i="31"/>
  <c r="E82" i="31"/>
  <c r="E84" i="31"/>
  <c r="F24" i="31"/>
  <c r="F46" i="31"/>
  <c r="F51" i="31"/>
  <c r="F53" i="31"/>
  <c r="F58" i="31"/>
  <c r="F64" i="31"/>
  <c r="F66" i="31"/>
  <c r="F68" i="31"/>
  <c r="F70" i="31"/>
  <c r="F72" i="31"/>
  <c r="F39" i="31"/>
  <c r="F52" i="31"/>
  <c r="F55" i="31"/>
  <c r="F57" i="31"/>
  <c r="F59" i="31"/>
  <c r="F60" i="31"/>
  <c r="F74" i="31"/>
  <c r="F76" i="31"/>
  <c r="F78" i="31"/>
  <c r="F80" i="31"/>
  <c r="F82" i="31"/>
  <c r="F84" i="31"/>
  <c r="G41" i="31"/>
  <c r="G53" i="31"/>
  <c r="G70" i="31"/>
  <c r="G57" i="31"/>
  <c r="G82" i="31"/>
  <c r="H22" i="31"/>
  <c r="H38" i="31"/>
  <c r="H33" i="31"/>
  <c r="H45" i="31"/>
  <c r="H46" i="31"/>
  <c r="H53" i="31"/>
  <c r="H58" i="31"/>
  <c r="H64" i="31"/>
  <c r="H66" i="31"/>
  <c r="H68" i="31"/>
  <c r="H70" i="31"/>
  <c r="H72" i="31"/>
  <c r="H52" i="31"/>
  <c r="H55" i="31"/>
  <c r="H57" i="31"/>
  <c r="H59" i="31"/>
  <c r="H60" i="31"/>
  <c r="H74" i="31"/>
  <c r="H76" i="31"/>
  <c r="H78" i="31"/>
  <c r="H80" i="31"/>
  <c r="H82" i="31"/>
  <c r="H84" i="31"/>
  <c r="I53" i="31"/>
  <c r="I57" i="31"/>
  <c r="I70" i="31"/>
  <c r="I82" i="31"/>
  <c r="J35" i="31"/>
  <c r="J41" i="31"/>
  <c r="J45" i="31"/>
  <c r="J46" i="31"/>
  <c r="J53" i="31"/>
  <c r="J58" i="31"/>
  <c r="J64" i="31"/>
  <c r="J66" i="31"/>
  <c r="J68" i="31"/>
  <c r="J70" i="31"/>
  <c r="J72" i="31"/>
  <c r="J52" i="31"/>
  <c r="J55" i="31"/>
  <c r="J57" i="31"/>
  <c r="J59" i="31"/>
  <c r="J60" i="31"/>
  <c r="J74" i="31"/>
  <c r="J76" i="31"/>
  <c r="J78" i="31"/>
  <c r="J80" i="31"/>
  <c r="J82" i="31"/>
  <c r="J84" i="31"/>
  <c r="E6" i="29"/>
  <c r="E76" i="24"/>
  <c r="E7" i="29"/>
  <c r="D7" i="29" s="1"/>
  <c r="E72" i="24"/>
  <c r="E10" i="29"/>
  <c r="E67" i="24"/>
  <c r="E9" i="29"/>
  <c r="E73" i="24"/>
  <c r="E18" i="35"/>
  <c r="E10" i="35"/>
  <c r="E8" i="35"/>
  <c r="E23" i="35"/>
  <c r="E7" i="35"/>
  <c r="E66" i="24"/>
  <c r="G6" i="35"/>
  <c r="D6" i="35" s="1"/>
  <c r="K94" i="35"/>
  <c r="G12" i="35" s="1"/>
  <c r="D12" i="35" s="1"/>
  <c r="G11" i="35"/>
  <c r="D11" i="35" s="1"/>
  <c r="K97" i="35"/>
  <c r="G21" i="35"/>
  <c r="D21" i="35" s="1"/>
  <c r="G14" i="35"/>
  <c r="D14" i="35" s="1"/>
  <c r="K100" i="35"/>
  <c r="G23" i="35" s="1"/>
  <c r="D23" i="35" s="1"/>
  <c r="K104" i="35"/>
  <c r="K105" i="35"/>
  <c r="G22" i="35" s="1"/>
  <c r="D22" i="35" s="1"/>
  <c r="K106" i="35"/>
  <c r="K107" i="35"/>
  <c r="K108" i="35"/>
  <c r="K109" i="35"/>
  <c r="K110" i="35"/>
  <c r="K111" i="35"/>
  <c r="K112" i="35"/>
  <c r="K113" i="35"/>
  <c r="K114" i="35"/>
  <c r="K115" i="35"/>
  <c r="K116" i="35"/>
  <c r="K117" i="35"/>
  <c r="K118" i="35"/>
  <c r="K119" i="35"/>
  <c r="K120" i="35"/>
  <c r="K121" i="35"/>
  <c r="K122" i="35"/>
  <c r="G40" i="24"/>
  <c r="L94" i="35"/>
  <c r="G65" i="24" s="1"/>
  <c r="L97" i="35"/>
  <c r="G61" i="24" s="1"/>
  <c r="G68" i="24"/>
  <c r="L100" i="35"/>
  <c r="G75" i="24"/>
  <c r="L104" i="35"/>
  <c r="L105" i="35"/>
  <c r="G86" i="24" s="1"/>
  <c r="L106" i="35"/>
  <c r="L107" i="35"/>
  <c r="L108" i="35"/>
  <c r="L109" i="35"/>
  <c r="L110" i="35"/>
  <c r="L111" i="35"/>
  <c r="L112" i="35"/>
  <c r="L113" i="35"/>
  <c r="L114" i="35"/>
  <c r="L115" i="35"/>
  <c r="L116" i="35"/>
  <c r="L117" i="35"/>
  <c r="L118" i="35"/>
  <c r="L119" i="35"/>
  <c r="L120" i="35"/>
  <c r="L121" i="35"/>
  <c r="L122" i="35"/>
  <c r="H10" i="35"/>
  <c r="H13" i="35"/>
  <c r="O97" i="35"/>
  <c r="H6" i="35" s="1"/>
  <c r="O100" i="35"/>
  <c r="H9" i="35" s="1"/>
  <c r="O101" i="35"/>
  <c r="H11" i="35" s="1"/>
  <c r="O102" i="35"/>
  <c r="H15" i="35" s="1"/>
  <c r="O103" i="35"/>
  <c r="H26" i="35"/>
  <c r="O105" i="35"/>
  <c r="O106" i="35"/>
  <c r="O107" i="35"/>
  <c r="O108" i="35"/>
  <c r="O109" i="35"/>
  <c r="O110" i="35"/>
  <c r="O111" i="35"/>
  <c r="O112" i="35"/>
  <c r="O113" i="35"/>
  <c r="O114" i="35"/>
  <c r="O115" i="35"/>
  <c r="O116" i="35"/>
  <c r="O117" i="35"/>
  <c r="O118" i="35"/>
  <c r="O119" i="35"/>
  <c r="O120" i="35"/>
  <c r="O121" i="35"/>
  <c r="O122" i="35"/>
  <c r="S97" i="35"/>
  <c r="S100" i="35"/>
  <c r="I9" i="35" s="1"/>
  <c r="S101" i="35"/>
  <c r="I20" i="35" s="1"/>
  <c r="S103" i="35"/>
  <c r="I6" i="35" s="1"/>
  <c r="S106" i="35"/>
  <c r="S108" i="35"/>
  <c r="I11" i="35" s="1"/>
  <c r="S109" i="35"/>
  <c r="S110" i="35"/>
  <c r="I19" i="35" s="1"/>
  <c r="S112" i="35"/>
  <c r="S119" i="35"/>
  <c r="I8" i="35" s="1"/>
  <c r="S120" i="35"/>
  <c r="S121" i="35"/>
  <c r="S122" i="35"/>
  <c r="I61" i="24"/>
  <c r="I69" i="24"/>
  <c r="T97" i="35"/>
  <c r="T100" i="35"/>
  <c r="T101" i="35"/>
  <c r="I91" i="24" s="1"/>
  <c r="T103" i="35"/>
  <c r="I68" i="24" s="1"/>
  <c r="T106" i="35"/>
  <c r="I66" i="24" s="1"/>
  <c r="T108" i="35"/>
  <c r="T109" i="35"/>
  <c r="T110" i="35"/>
  <c r="I86" i="24" s="1"/>
  <c r="T112" i="35"/>
  <c r="T119" i="35"/>
  <c r="I62" i="24" s="1"/>
  <c r="T120" i="35"/>
  <c r="T121" i="35"/>
  <c r="T122" i="35"/>
  <c r="J16" i="35"/>
  <c r="W94" i="35"/>
  <c r="W97" i="35"/>
  <c r="W98" i="35"/>
  <c r="J17" i="35" s="1"/>
  <c r="W99" i="35"/>
  <c r="J19" i="35" s="1"/>
  <c r="W100" i="35"/>
  <c r="W101" i="35"/>
  <c r="W102" i="35"/>
  <c r="W103" i="35"/>
  <c r="W104" i="35"/>
  <c r="W105" i="35"/>
  <c r="W106" i="35"/>
  <c r="W107" i="35"/>
  <c r="W108" i="35"/>
  <c r="W109" i="35"/>
  <c r="W110" i="35"/>
  <c r="W111" i="35"/>
  <c r="W112" i="35"/>
  <c r="W113" i="35"/>
  <c r="W114" i="35"/>
  <c r="W115" i="35"/>
  <c r="W116" i="35"/>
  <c r="W117" i="35"/>
  <c r="W118" i="35"/>
  <c r="W119" i="35"/>
  <c r="W120" i="35"/>
  <c r="W121" i="35"/>
  <c r="W122" i="35"/>
  <c r="X94" i="35"/>
  <c r="J68" i="24"/>
  <c r="X97" i="35"/>
  <c r="J70" i="24" s="1"/>
  <c r="X98" i="35"/>
  <c r="J41" i="24" s="1"/>
  <c r="X99" i="35"/>
  <c r="J74" i="24" s="1"/>
  <c r="X100" i="35"/>
  <c r="X101" i="35"/>
  <c r="X102" i="35"/>
  <c r="X103" i="35"/>
  <c r="X104" i="35"/>
  <c r="X105" i="35"/>
  <c r="X106" i="35"/>
  <c r="X107" i="35"/>
  <c r="X108" i="35"/>
  <c r="X109" i="35"/>
  <c r="X110" i="35"/>
  <c r="X111" i="35"/>
  <c r="X112" i="35"/>
  <c r="X113" i="35"/>
  <c r="X114" i="35"/>
  <c r="X115" i="35"/>
  <c r="X116" i="35"/>
  <c r="X117" i="35"/>
  <c r="X118" i="35"/>
  <c r="X119" i="35"/>
  <c r="X120" i="35"/>
  <c r="X121" i="35"/>
  <c r="X122" i="35"/>
  <c r="E7" i="40"/>
  <c r="E21" i="40"/>
  <c r="E8" i="40"/>
  <c r="E16" i="24"/>
  <c r="O98" i="40"/>
  <c r="H7" i="40" s="1"/>
  <c r="O99" i="40"/>
  <c r="O100" i="40"/>
  <c r="O101" i="40"/>
  <c r="O102" i="40"/>
  <c r="O103" i="40"/>
  <c r="O104" i="40"/>
  <c r="O105" i="40"/>
  <c r="O106" i="40"/>
  <c r="O107" i="40"/>
  <c r="O108" i="40"/>
  <c r="O109" i="40"/>
  <c r="O110" i="40"/>
  <c r="O111" i="40"/>
  <c r="O112" i="40"/>
  <c r="O113" i="40"/>
  <c r="O114" i="40"/>
  <c r="O115" i="40"/>
  <c r="O116" i="40"/>
  <c r="O117" i="40"/>
  <c r="O118" i="40"/>
  <c r="O119" i="40"/>
  <c r="O120" i="40"/>
  <c r="O121" i="40"/>
  <c r="O122" i="40"/>
  <c r="P98" i="40"/>
  <c r="P99" i="40"/>
  <c r="P100" i="40"/>
  <c r="P101" i="40"/>
  <c r="P102" i="40"/>
  <c r="P103" i="40"/>
  <c r="P104" i="40"/>
  <c r="P105" i="40"/>
  <c r="P106" i="40"/>
  <c r="P107" i="40"/>
  <c r="P108" i="40"/>
  <c r="P109" i="40"/>
  <c r="P110" i="40"/>
  <c r="P111" i="40"/>
  <c r="P112" i="40"/>
  <c r="P113" i="40"/>
  <c r="P114" i="40"/>
  <c r="P115" i="40"/>
  <c r="P116" i="40"/>
  <c r="P117" i="40"/>
  <c r="P118" i="40"/>
  <c r="P119" i="40"/>
  <c r="P120" i="40"/>
  <c r="P121" i="40"/>
  <c r="P122" i="40"/>
  <c r="S93" i="40"/>
  <c r="I7" i="40" s="1"/>
  <c r="I16" i="40"/>
  <c r="S95" i="40"/>
  <c r="I11" i="40" s="1"/>
  <c r="S96" i="40"/>
  <c r="I14" i="40" s="1"/>
  <c r="S97" i="40"/>
  <c r="I12" i="40" s="1"/>
  <c r="S99" i="40"/>
  <c r="S100" i="40"/>
  <c r="S101" i="40"/>
  <c r="S102" i="40"/>
  <c r="S103" i="40"/>
  <c r="S104" i="40"/>
  <c r="S105" i="40"/>
  <c r="S106" i="40"/>
  <c r="S107" i="40"/>
  <c r="S108" i="40"/>
  <c r="S109" i="40"/>
  <c r="S110" i="40"/>
  <c r="S111" i="40"/>
  <c r="S112" i="40"/>
  <c r="S113" i="40"/>
  <c r="S114" i="40"/>
  <c r="S115" i="40"/>
  <c r="S116" i="40"/>
  <c r="S117" i="40"/>
  <c r="S118" i="40"/>
  <c r="S119" i="40"/>
  <c r="S120" i="40"/>
  <c r="S121" i="40"/>
  <c r="S122" i="40"/>
  <c r="T93" i="40"/>
  <c r="I54" i="24" s="1"/>
  <c r="T95" i="40"/>
  <c r="I55" i="24" s="1"/>
  <c r="T96" i="40"/>
  <c r="T97" i="40"/>
  <c r="I38" i="24" s="1"/>
  <c r="T99" i="40"/>
  <c r="I57" i="24" s="1"/>
  <c r="T100" i="40"/>
  <c r="T101" i="40"/>
  <c r="T102" i="40"/>
  <c r="T103" i="40"/>
  <c r="T104" i="40"/>
  <c r="T105" i="40"/>
  <c r="T106" i="40"/>
  <c r="T107" i="40"/>
  <c r="T108" i="40"/>
  <c r="T109" i="40"/>
  <c r="T110" i="40"/>
  <c r="T111" i="40"/>
  <c r="T112" i="40"/>
  <c r="T113" i="40"/>
  <c r="T114" i="40"/>
  <c r="T115" i="40"/>
  <c r="T116" i="40"/>
  <c r="T117" i="40"/>
  <c r="T118" i="40"/>
  <c r="T119" i="40"/>
  <c r="T120" i="40"/>
  <c r="T121" i="40"/>
  <c r="T122" i="40"/>
  <c r="W93" i="40"/>
  <c r="W95" i="40"/>
  <c r="J13" i="40" s="1"/>
  <c r="W97" i="40"/>
  <c r="J14" i="40" s="1"/>
  <c r="W99" i="40"/>
  <c r="J21" i="40" s="1"/>
  <c r="W100" i="40"/>
  <c r="J17" i="40" s="1"/>
  <c r="W101" i="40"/>
  <c r="W102" i="40"/>
  <c r="W103" i="40"/>
  <c r="W104" i="40"/>
  <c r="W105" i="40"/>
  <c r="W106" i="40"/>
  <c r="W107" i="40"/>
  <c r="W108" i="40"/>
  <c r="W109" i="40"/>
  <c r="W110" i="40"/>
  <c r="W111" i="40"/>
  <c r="W112" i="40"/>
  <c r="W113" i="40"/>
  <c r="W114" i="40"/>
  <c r="W115" i="40"/>
  <c r="W116" i="40"/>
  <c r="W117" i="40"/>
  <c r="W118" i="40"/>
  <c r="W119" i="40"/>
  <c r="W120" i="40"/>
  <c r="W121" i="40"/>
  <c r="W122" i="40"/>
  <c r="X93" i="40"/>
  <c r="J35" i="24" s="1"/>
  <c r="X95" i="40"/>
  <c r="J38" i="24" s="1"/>
  <c r="X97" i="40"/>
  <c r="J55" i="24" s="1"/>
  <c r="X99" i="40"/>
  <c r="J16" i="24" s="1"/>
  <c r="X100" i="40"/>
  <c r="X101" i="40"/>
  <c r="X102" i="40"/>
  <c r="X103" i="40"/>
  <c r="X104" i="40"/>
  <c r="X105" i="40"/>
  <c r="X106" i="40"/>
  <c r="X107" i="40"/>
  <c r="X108" i="40"/>
  <c r="X109" i="40"/>
  <c r="X110" i="40"/>
  <c r="X111" i="40"/>
  <c r="X112" i="40"/>
  <c r="X113" i="40"/>
  <c r="X114" i="40"/>
  <c r="X115" i="40"/>
  <c r="X116" i="40"/>
  <c r="X117" i="40"/>
  <c r="X118" i="40"/>
  <c r="X119" i="40"/>
  <c r="X120" i="40"/>
  <c r="X121" i="40"/>
  <c r="X122" i="40"/>
  <c r="E94" i="24"/>
  <c r="E27" i="28"/>
  <c r="E18" i="28"/>
  <c r="E26" i="28"/>
  <c r="E30" i="28"/>
  <c r="E32" i="28"/>
  <c r="E83" i="24"/>
  <c r="E52" i="24"/>
  <c r="E98" i="24"/>
  <c r="E6" i="28"/>
  <c r="E20" i="28"/>
  <c r="E31" i="28"/>
  <c r="E33" i="28"/>
  <c r="E34" i="24"/>
  <c r="E56" i="24"/>
  <c r="E101" i="24"/>
  <c r="G23" i="28"/>
  <c r="G9" i="28"/>
  <c r="S93" i="28"/>
  <c r="I17" i="28"/>
  <c r="S95" i="28"/>
  <c r="S96" i="28"/>
  <c r="I26" i="28" s="1"/>
  <c r="S100" i="28"/>
  <c r="I10" i="28" s="1"/>
  <c r="S101" i="28"/>
  <c r="S102" i="28"/>
  <c r="I18" i="28"/>
  <c r="S104" i="28"/>
  <c r="S105" i="28"/>
  <c r="I23" i="28" s="1"/>
  <c r="S107" i="28"/>
  <c r="S111" i="28"/>
  <c r="S112" i="28"/>
  <c r="S113" i="28"/>
  <c r="S114" i="28"/>
  <c r="S115" i="28"/>
  <c r="S116" i="28"/>
  <c r="S117" i="28"/>
  <c r="S118" i="28"/>
  <c r="S119" i="28"/>
  <c r="S120" i="28"/>
  <c r="S121" i="28"/>
  <c r="S122" i="28"/>
  <c r="I28" i="28"/>
  <c r="T93" i="28"/>
  <c r="I117" i="24" s="1"/>
  <c r="T95" i="28"/>
  <c r="I58" i="24" s="1"/>
  <c r="T96" i="28"/>
  <c r="I46" i="24" s="1"/>
  <c r="I115" i="24"/>
  <c r="I116" i="24"/>
  <c r="T100" i="28"/>
  <c r="T101" i="28"/>
  <c r="I102" i="24" s="1"/>
  <c r="T102" i="28"/>
  <c r="I21" i="24" s="1"/>
  <c r="T104" i="28"/>
  <c r="T105" i="28"/>
  <c r="I28" i="24" s="1"/>
  <c r="T107" i="28"/>
  <c r="T111" i="28"/>
  <c r="T112" i="28"/>
  <c r="T113" i="28"/>
  <c r="T114" i="28"/>
  <c r="T115" i="28"/>
  <c r="T116" i="28"/>
  <c r="T117" i="28"/>
  <c r="T118" i="28"/>
  <c r="T119" i="28"/>
  <c r="T120" i="28"/>
  <c r="T121" i="28"/>
  <c r="T122" i="28"/>
  <c r="J19" i="28"/>
  <c r="W95" i="28"/>
  <c r="W96" i="28"/>
  <c r="W97" i="28"/>
  <c r="W99" i="28"/>
  <c r="J10" i="28" s="1"/>
  <c r="J16" i="28"/>
  <c r="W104" i="28"/>
  <c r="W105" i="28"/>
  <c r="W106" i="28"/>
  <c r="W107" i="28"/>
  <c r="W108" i="28"/>
  <c r="W109" i="28"/>
  <c r="W110" i="28"/>
  <c r="W111" i="28"/>
  <c r="W112" i="28"/>
  <c r="W113" i="28"/>
  <c r="W114" i="28"/>
  <c r="W115" i="28"/>
  <c r="W116" i="28"/>
  <c r="W117" i="28"/>
  <c r="W118" i="28"/>
  <c r="W119" i="28"/>
  <c r="W120" i="28"/>
  <c r="W121" i="28"/>
  <c r="W122" i="28"/>
  <c r="J48" i="24"/>
  <c r="X95" i="28"/>
  <c r="J100" i="24" s="1"/>
  <c r="X96" i="28"/>
  <c r="J17" i="24" s="1"/>
  <c r="X97" i="28"/>
  <c r="J102" i="24" s="1"/>
  <c r="X99" i="28"/>
  <c r="J46" i="24" s="1"/>
  <c r="X104" i="28"/>
  <c r="X105" i="28"/>
  <c r="X106" i="28"/>
  <c r="X107" i="28"/>
  <c r="X108" i="28"/>
  <c r="X109" i="28"/>
  <c r="X110" i="28"/>
  <c r="X111" i="28"/>
  <c r="X112" i="28"/>
  <c r="X113" i="28"/>
  <c r="X114" i="28"/>
  <c r="X115" i="28"/>
  <c r="X116" i="28"/>
  <c r="X117" i="28"/>
  <c r="X118" i="28"/>
  <c r="X119" i="28"/>
  <c r="X120" i="28"/>
  <c r="X121" i="28"/>
  <c r="X122" i="28"/>
  <c r="E16" i="7"/>
  <c r="E14" i="24"/>
  <c r="E12" i="24"/>
  <c r="E19" i="7"/>
  <c r="E12" i="7"/>
  <c r="E8" i="24"/>
  <c r="E20" i="24"/>
  <c r="E22" i="7"/>
  <c r="D22" i="7" s="1"/>
  <c r="K98" i="7"/>
  <c r="G9" i="7" s="1"/>
  <c r="K99" i="7"/>
  <c r="G7" i="7" s="1"/>
  <c r="D7" i="7" s="1"/>
  <c r="K104" i="7"/>
  <c r="G14" i="7" s="1"/>
  <c r="D14" i="7" s="1"/>
  <c r="K107" i="7"/>
  <c r="G12" i="7" s="1"/>
  <c r="K108" i="7"/>
  <c r="G20" i="7" s="1"/>
  <c r="D20" i="7" s="1"/>
  <c r="K109" i="7"/>
  <c r="K110" i="7"/>
  <c r="K111" i="7"/>
  <c r="G8" i="7" s="1"/>
  <c r="K112" i="7"/>
  <c r="K114" i="7"/>
  <c r="G24" i="7" s="1"/>
  <c r="D24" i="7" s="1"/>
  <c r="K115" i="7"/>
  <c r="K116" i="7"/>
  <c r="K117" i="7"/>
  <c r="K118" i="7"/>
  <c r="K119" i="7"/>
  <c r="K120" i="7"/>
  <c r="K121" i="7"/>
  <c r="K122" i="7"/>
  <c r="G20" i="24"/>
  <c r="G19" i="24"/>
  <c r="L98" i="7"/>
  <c r="L99" i="7"/>
  <c r="G39" i="24" s="1"/>
  <c r="L104" i="7"/>
  <c r="L107" i="7"/>
  <c r="L108" i="7"/>
  <c r="G60" i="24" s="1"/>
  <c r="L109" i="7"/>
  <c r="G71" i="24" s="1"/>
  <c r="L110" i="7"/>
  <c r="L111" i="7"/>
  <c r="L112" i="7"/>
  <c r="G12" i="24" s="1"/>
  <c r="L114" i="7"/>
  <c r="G87" i="24" s="1"/>
  <c r="L115" i="7"/>
  <c r="L116" i="7"/>
  <c r="L117" i="7"/>
  <c r="L118" i="7"/>
  <c r="L119" i="7"/>
  <c r="L120" i="7"/>
  <c r="L121" i="7"/>
  <c r="L122" i="7"/>
  <c r="P94" i="7"/>
  <c r="P97" i="7"/>
  <c r="P100" i="7"/>
  <c r="P103" i="7"/>
  <c r="P104" i="7"/>
  <c r="P105" i="7"/>
  <c r="P106" i="7"/>
  <c r="P107" i="7"/>
  <c r="P108" i="7"/>
  <c r="P109" i="7"/>
  <c r="P110" i="7"/>
  <c r="P111" i="7"/>
  <c r="P112" i="7"/>
  <c r="P113" i="7"/>
  <c r="P114" i="7"/>
  <c r="P115" i="7"/>
  <c r="P116" i="7"/>
  <c r="P117" i="7"/>
  <c r="P118" i="7"/>
  <c r="P119" i="7"/>
  <c r="P120" i="7"/>
  <c r="P121" i="7"/>
  <c r="P122" i="7"/>
  <c r="I12" i="7"/>
  <c r="S103" i="7"/>
  <c r="S107" i="7"/>
  <c r="I19" i="7" s="1"/>
  <c r="S108" i="7"/>
  <c r="I10" i="7" s="1"/>
  <c r="S110" i="7"/>
  <c r="I23" i="7" s="1"/>
  <c r="D23" i="7" s="1"/>
  <c r="S111" i="7"/>
  <c r="S112" i="7"/>
  <c r="S113" i="7"/>
  <c r="S114" i="7"/>
  <c r="S115" i="7"/>
  <c r="S116" i="7"/>
  <c r="S117" i="7"/>
  <c r="S118" i="7"/>
  <c r="S119" i="7"/>
  <c r="S120" i="7"/>
  <c r="S121" i="7"/>
  <c r="S122" i="7"/>
  <c r="I8" i="24"/>
  <c r="T103" i="7"/>
  <c r="T107" i="7"/>
  <c r="I20" i="24" s="1"/>
  <c r="T108" i="7"/>
  <c r="I47" i="24" s="1"/>
  <c r="T110" i="7"/>
  <c r="I37" i="24" s="1"/>
  <c r="T111" i="7"/>
  <c r="T112" i="7"/>
  <c r="T113" i="7"/>
  <c r="T114" i="7"/>
  <c r="T115" i="7"/>
  <c r="T116" i="7"/>
  <c r="T117" i="7"/>
  <c r="T118" i="7"/>
  <c r="T119" i="7"/>
  <c r="T120" i="7"/>
  <c r="T121" i="7"/>
  <c r="T122" i="7"/>
  <c r="W121" i="7"/>
  <c r="W122" i="7"/>
  <c r="X103" i="7"/>
  <c r="X104" i="7"/>
  <c r="X105" i="7"/>
  <c r="X106" i="7"/>
  <c r="X107" i="7"/>
  <c r="X108" i="7"/>
  <c r="X109" i="7"/>
  <c r="X110" i="7"/>
  <c r="X111" i="7"/>
  <c r="X112" i="7"/>
  <c r="X113" i="7"/>
  <c r="X114" i="7"/>
  <c r="X115" i="7"/>
  <c r="X116" i="7"/>
  <c r="X117" i="7"/>
  <c r="X118" i="7"/>
  <c r="X119" i="7"/>
  <c r="X120" i="7"/>
  <c r="X121" i="7"/>
  <c r="X122" i="7"/>
  <c r="E6" i="41"/>
  <c r="D6" i="41" s="1"/>
  <c r="E7" i="41"/>
  <c r="D7" i="41" s="1"/>
  <c r="E113" i="24"/>
  <c r="E107" i="24"/>
  <c r="P108" i="41"/>
  <c r="P109" i="41"/>
  <c r="P110" i="41"/>
  <c r="P111" i="41"/>
  <c r="P112" i="41"/>
  <c r="P113" i="41"/>
  <c r="P114" i="41"/>
  <c r="P115" i="41"/>
  <c r="P116" i="41"/>
  <c r="P117" i="41"/>
  <c r="P118" i="41"/>
  <c r="P119" i="41"/>
  <c r="P120" i="41"/>
  <c r="P121" i="41"/>
  <c r="P122" i="41"/>
  <c r="S109" i="41"/>
  <c r="S110" i="41"/>
  <c r="S111" i="41"/>
  <c r="S112" i="41"/>
  <c r="S113" i="41"/>
  <c r="S114" i="41"/>
  <c r="S115" i="41"/>
  <c r="S116" i="41"/>
  <c r="S117" i="41"/>
  <c r="S118" i="41"/>
  <c r="S119" i="41"/>
  <c r="S120" i="41"/>
  <c r="S121" i="41"/>
  <c r="S122" i="41"/>
  <c r="T106" i="41"/>
  <c r="T107" i="41"/>
  <c r="T108" i="41"/>
  <c r="T109" i="41"/>
  <c r="T110" i="41"/>
  <c r="T111" i="41"/>
  <c r="T112" i="41"/>
  <c r="T113" i="41"/>
  <c r="T114" i="41"/>
  <c r="T115" i="41"/>
  <c r="T116" i="41"/>
  <c r="T117" i="41"/>
  <c r="T118" i="41"/>
  <c r="T119" i="41"/>
  <c r="T120" i="41"/>
  <c r="T121" i="41"/>
  <c r="T122" i="41"/>
  <c r="W102" i="41"/>
  <c r="W103" i="41"/>
  <c r="W104" i="41"/>
  <c r="W105" i="41"/>
  <c r="W106" i="41"/>
  <c r="W107" i="41"/>
  <c r="W108" i="41"/>
  <c r="W109" i="41"/>
  <c r="W110" i="41"/>
  <c r="W111" i="41"/>
  <c r="W112" i="41"/>
  <c r="W113" i="41"/>
  <c r="W114" i="41"/>
  <c r="W115" i="41"/>
  <c r="W116" i="41"/>
  <c r="W117" i="41"/>
  <c r="W118" i="41"/>
  <c r="W119" i="41"/>
  <c r="W120" i="41"/>
  <c r="W121" i="41"/>
  <c r="W122" i="41"/>
  <c r="X93" i="41"/>
  <c r="X94" i="41"/>
  <c r="X95" i="41"/>
  <c r="X96" i="41"/>
  <c r="X97" i="41"/>
  <c r="X98" i="41"/>
  <c r="X99" i="41"/>
  <c r="X100" i="41"/>
  <c r="X101" i="41"/>
  <c r="X102" i="41"/>
  <c r="X103" i="41"/>
  <c r="X104" i="41"/>
  <c r="X105" i="41"/>
  <c r="X106" i="41"/>
  <c r="X107" i="41"/>
  <c r="X108" i="41"/>
  <c r="X109" i="41"/>
  <c r="X110" i="41"/>
  <c r="X111" i="41"/>
  <c r="X112" i="41"/>
  <c r="X113" i="41"/>
  <c r="X114" i="41"/>
  <c r="X115" i="41"/>
  <c r="X116" i="41"/>
  <c r="X117" i="41"/>
  <c r="X118" i="41"/>
  <c r="X119" i="41"/>
  <c r="X120" i="41"/>
  <c r="X121" i="41"/>
  <c r="X122" i="41"/>
  <c r="E8" i="30"/>
  <c r="D8" i="30" s="1"/>
  <c r="E9" i="30"/>
  <c r="D9" i="30" s="1"/>
  <c r="E7" i="30"/>
  <c r="E6" i="30"/>
  <c r="E109" i="24"/>
  <c r="E110" i="24"/>
  <c r="E111" i="24"/>
  <c r="E112" i="24"/>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H93" i="30"/>
  <c r="H94" i="30"/>
  <c r="H95" i="30"/>
  <c r="H96" i="30"/>
  <c r="H97" i="30"/>
  <c r="H98" i="30"/>
  <c r="H99" i="30"/>
  <c r="H100" i="30"/>
  <c r="H101" i="30"/>
  <c r="H102" i="30"/>
  <c r="H103" i="30"/>
  <c r="H104" i="30"/>
  <c r="H105" i="30"/>
  <c r="H106" i="30"/>
  <c r="H107" i="30"/>
  <c r="H108" i="30"/>
  <c r="H109" i="30"/>
  <c r="H110" i="30"/>
  <c r="H111" i="30"/>
  <c r="H112" i="30"/>
  <c r="H113" i="30"/>
  <c r="H114" i="30"/>
  <c r="H115" i="30"/>
  <c r="H116" i="30"/>
  <c r="H117" i="30"/>
  <c r="H118" i="30"/>
  <c r="H119" i="30"/>
  <c r="H120" i="30"/>
  <c r="H121" i="30"/>
  <c r="H122" i="30"/>
  <c r="K93" i="30"/>
  <c r="K94" i="30"/>
  <c r="K95" i="30"/>
  <c r="G6" i="30" s="1"/>
  <c r="K96" i="30"/>
  <c r="G10" i="30" s="1"/>
  <c r="D10" i="30" s="1"/>
  <c r="K97" i="30"/>
  <c r="G7" i="30" s="1"/>
  <c r="K98" i="30"/>
  <c r="K99" i="30"/>
  <c r="G11" i="30" s="1"/>
  <c r="C11" i="30" s="1"/>
  <c r="K100" i="30"/>
  <c r="K101" i="30"/>
  <c r="K102" i="30"/>
  <c r="K103" i="30"/>
  <c r="K104" i="30"/>
  <c r="K105" i="30"/>
  <c r="K106" i="30"/>
  <c r="K107" i="30"/>
  <c r="K108" i="30"/>
  <c r="K109" i="30"/>
  <c r="K110" i="30"/>
  <c r="K111" i="30"/>
  <c r="K112" i="30"/>
  <c r="K113" i="30"/>
  <c r="K114" i="30"/>
  <c r="K115" i="30"/>
  <c r="K116" i="30"/>
  <c r="K117" i="30"/>
  <c r="K118" i="30"/>
  <c r="K119" i="30"/>
  <c r="K120" i="30"/>
  <c r="K121" i="30"/>
  <c r="K122" i="30"/>
  <c r="L93" i="30"/>
  <c r="L94" i="30"/>
  <c r="L95" i="30"/>
  <c r="G112" i="24" s="1"/>
  <c r="L96" i="30"/>
  <c r="L97" i="30"/>
  <c r="G111" i="24" s="1"/>
  <c r="L98" i="30"/>
  <c r="L99" i="30"/>
  <c r="L100" i="30"/>
  <c r="L101" i="30"/>
  <c r="L102" i="30"/>
  <c r="L103" i="30"/>
  <c r="L104" i="30"/>
  <c r="L105" i="30"/>
  <c r="L106" i="30"/>
  <c r="L107" i="30"/>
  <c r="L108" i="30"/>
  <c r="L109" i="30"/>
  <c r="L110" i="30"/>
  <c r="L111" i="30"/>
  <c r="L112" i="30"/>
  <c r="L113" i="30"/>
  <c r="L114" i="30"/>
  <c r="L115" i="30"/>
  <c r="L116" i="30"/>
  <c r="L117" i="30"/>
  <c r="L118" i="30"/>
  <c r="L119" i="30"/>
  <c r="L120" i="30"/>
  <c r="L121" i="30"/>
  <c r="L122" i="30"/>
  <c r="O93" i="30"/>
  <c r="O94" i="30"/>
  <c r="O95" i="30"/>
  <c r="O96" i="30"/>
  <c r="O97" i="30"/>
  <c r="O98" i="30"/>
  <c r="O99" i="30"/>
  <c r="O100" i="30"/>
  <c r="O101" i="30"/>
  <c r="O102" i="30"/>
  <c r="O103" i="30"/>
  <c r="O104" i="30"/>
  <c r="O105" i="30"/>
  <c r="O106" i="30"/>
  <c r="O107" i="30"/>
  <c r="O108" i="30"/>
  <c r="O109" i="30"/>
  <c r="O110" i="30"/>
  <c r="O111" i="30"/>
  <c r="O112" i="30"/>
  <c r="O113" i="30"/>
  <c r="O114" i="30"/>
  <c r="O115" i="30"/>
  <c r="O116" i="30"/>
  <c r="O117" i="30"/>
  <c r="O118" i="30"/>
  <c r="O119" i="30"/>
  <c r="O120" i="30"/>
  <c r="O121" i="30"/>
  <c r="O122" i="30"/>
  <c r="P93" i="30"/>
  <c r="P94" i="30"/>
  <c r="P95" i="30"/>
  <c r="P96" i="30"/>
  <c r="P97" i="30"/>
  <c r="P98" i="30"/>
  <c r="P99" i="30"/>
  <c r="P100" i="30"/>
  <c r="P101" i="30"/>
  <c r="P102" i="30"/>
  <c r="P103" i="30"/>
  <c r="P104" i="30"/>
  <c r="P105" i="30"/>
  <c r="P106" i="30"/>
  <c r="P107" i="30"/>
  <c r="P108" i="30"/>
  <c r="P109" i="30"/>
  <c r="P110" i="30"/>
  <c r="P111" i="30"/>
  <c r="P112" i="30"/>
  <c r="P113" i="30"/>
  <c r="P114" i="30"/>
  <c r="P115" i="30"/>
  <c r="P116" i="30"/>
  <c r="P117" i="30"/>
  <c r="P118" i="30"/>
  <c r="P119" i="30"/>
  <c r="P120" i="30"/>
  <c r="P121" i="30"/>
  <c r="P122" i="30"/>
  <c r="S93" i="30"/>
  <c r="S94" i="30"/>
  <c r="S95" i="30"/>
  <c r="S96" i="30"/>
  <c r="S97" i="30"/>
  <c r="S98" i="30"/>
  <c r="S99" i="30"/>
  <c r="S100" i="30"/>
  <c r="S101" i="30"/>
  <c r="S102" i="30"/>
  <c r="S103" i="30"/>
  <c r="S104" i="30"/>
  <c r="S105" i="30"/>
  <c r="S106" i="30"/>
  <c r="S107" i="30"/>
  <c r="S108" i="30"/>
  <c r="S109" i="30"/>
  <c r="S110" i="30"/>
  <c r="S111" i="30"/>
  <c r="S112" i="30"/>
  <c r="S113" i="30"/>
  <c r="S114" i="30"/>
  <c r="S115" i="30"/>
  <c r="S116" i="30"/>
  <c r="S117" i="30"/>
  <c r="S118" i="30"/>
  <c r="S119" i="30"/>
  <c r="S120" i="30"/>
  <c r="S121" i="30"/>
  <c r="S12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W93" i="30"/>
  <c r="W94" i="30"/>
  <c r="W95" i="30"/>
  <c r="W96" i="30"/>
  <c r="W97" i="30"/>
  <c r="W98" i="30"/>
  <c r="W99" i="30"/>
  <c r="W100" i="30"/>
  <c r="W101" i="30"/>
  <c r="W102" i="30"/>
  <c r="W103" i="30"/>
  <c r="W104" i="30"/>
  <c r="W105" i="30"/>
  <c r="W106" i="30"/>
  <c r="W107" i="30"/>
  <c r="W108" i="30"/>
  <c r="W109" i="30"/>
  <c r="W110" i="30"/>
  <c r="W111" i="30"/>
  <c r="W112" i="30"/>
  <c r="W113" i="30"/>
  <c r="W114" i="30"/>
  <c r="W115" i="30"/>
  <c r="W116" i="30"/>
  <c r="W117" i="30"/>
  <c r="W118" i="30"/>
  <c r="W119" i="30"/>
  <c r="W120" i="30"/>
  <c r="W121" i="30"/>
  <c r="W122" i="30"/>
  <c r="X93" i="30"/>
  <c r="X94" i="30"/>
  <c r="X95" i="30"/>
  <c r="X96" i="30"/>
  <c r="X97" i="30"/>
  <c r="X98" i="30"/>
  <c r="X99" i="30"/>
  <c r="X100" i="30"/>
  <c r="X101" i="30"/>
  <c r="X102" i="30"/>
  <c r="X103" i="30"/>
  <c r="X104" i="30"/>
  <c r="X105" i="30"/>
  <c r="X106" i="30"/>
  <c r="X107" i="30"/>
  <c r="X108" i="30"/>
  <c r="X109" i="30"/>
  <c r="X110" i="30"/>
  <c r="X111" i="30"/>
  <c r="X112" i="30"/>
  <c r="X113" i="30"/>
  <c r="X114" i="30"/>
  <c r="X115" i="30"/>
  <c r="X116" i="30"/>
  <c r="X117" i="30"/>
  <c r="X118" i="30"/>
  <c r="X119" i="30"/>
  <c r="X120" i="30"/>
  <c r="X121" i="30"/>
  <c r="X122" i="30"/>
  <c r="G107" i="33"/>
  <c r="G100" i="33"/>
  <c r="G97" i="33"/>
  <c r="G106" i="33"/>
  <c r="G114" i="33"/>
  <c r="G104" i="33"/>
  <c r="G111" i="33"/>
  <c r="G95" i="33"/>
  <c r="F14" i="33" s="1"/>
  <c r="G120" i="33"/>
  <c r="G101" i="33"/>
  <c r="G93" i="33"/>
  <c r="G116" i="33"/>
  <c r="G121" i="33"/>
  <c r="G109" i="33"/>
  <c r="G122" i="33"/>
  <c r="G113" i="33"/>
  <c r="G117" i="33"/>
  <c r="G103" i="33"/>
  <c r="G110" i="33"/>
  <c r="G118" i="33"/>
  <c r="F13" i="33"/>
  <c r="G108" i="33"/>
  <c r="G105" i="33"/>
  <c r="G102" i="33"/>
  <c r="G115" i="33"/>
  <c r="G119" i="33"/>
  <c r="G99" i="33"/>
  <c r="G112" i="33"/>
  <c r="E9" i="33"/>
  <c r="E16" i="33"/>
  <c r="D16" i="33" s="1"/>
  <c r="E17" i="33"/>
  <c r="D17" i="33" s="1"/>
  <c r="E6" i="33"/>
  <c r="E12" i="33"/>
  <c r="E11" i="33"/>
  <c r="E78" i="23"/>
  <c r="E82" i="23"/>
  <c r="E85" i="23"/>
  <c r="E86" i="23"/>
  <c r="E87" i="23"/>
  <c r="H93" i="33"/>
  <c r="H95" i="33"/>
  <c r="F83" i="23" s="1"/>
  <c r="H97" i="33"/>
  <c r="H99" i="33"/>
  <c r="H100" i="33"/>
  <c r="H101" i="33"/>
  <c r="H102" i="33"/>
  <c r="H103" i="33"/>
  <c r="H104" i="33"/>
  <c r="H105" i="33"/>
  <c r="H106" i="33"/>
  <c r="H107" i="33"/>
  <c r="H108" i="33"/>
  <c r="H109" i="33"/>
  <c r="H110" i="33"/>
  <c r="H111" i="33"/>
  <c r="H112" i="33"/>
  <c r="H113" i="33"/>
  <c r="H114" i="33"/>
  <c r="H115" i="33"/>
  <c r="H116" i="33"/>
  <c r="H117" i="33"/>
  <c r="H118" i="33"/>
  <c r="H119" i="33"/>
  <c r="H120" i="33"/>
  <c r="H121" i="33"/>
  <c r="H122" i="33"/>
  <c r="F87" i="23"/>
  <c r="L114" i="33"/>
  <c r="L115" i="33"/>
  <c r="L116" i="33"/>
  <c r="L117" i="33"/>
  <c r="L118" i="33"/>
  <c r="L119" i="33"/>
  <c r="L120" i="33"/>
  <c r="L121" i="33"/>
  <c r="L122" i="33"/>
  <c r="H10" i="33"/>
  <c r="O94" i="33"/>
  <c r="O95" i="33"/>
  <c r="H6" i="33" s="1"/>
  <c r="O96" i="33"/>
  <c r="H13" i="33" s="1"/>
  <c r="O97" i="33"/>
  <c r="O98" i="33"/>
  <c r="H12" i="33" s="1"/>
  <c r="O99" i="33"/>
  <c r="O100" i="33"/>
  <c r="O101" i="33"/>
  <c r="O102" i="33"/>
  <c r="O103" i="33"/>
  <c r="O104" i="33"/>
  <c r="O105" i="33"/>
  <c r="O106" i="33"/>
  <c r="O107" i="33"/>
  <c r="O108" i="33"/>
  <c r="O109" i="33"/>
  <c r="O110" i="33"/>
  <c r="O111" i="33"/>
  <c r="O112" i="33"/>
  <c r="O113" i="33"/>
  <c r="O114" i="33"/>
  <c r="O115" i="33"/>
  <c r="O116" i="33"/>
  <c r="O117" i="33"/>
  <c r="O118" i="33"/>
  <c r="O119" i="33"/>
  <c r="O120" i="33"/>
  <c r="O121" i="33"/>
  <c r="O122" i="33"/>
  <c r="H11" i="33"/>
  <c r="P94" i="33"/>
  <c r="H79" i="23" s="1"/>
  <c r="P95" i="33"/>
  <c r="H83" i="23" s="1"/>
  <c r="P96" i="33"/>
  <c r="H82" i="23" s="1"/>
  <c r="P97" i="33"/>
  <c r="P98" i="33"/>
  <c r="H84" i="23" s="1"/>
  <c r="P99" i="33"/>
  <c r="P100" i="33"/>
  <c r="P101" i="33"/>
  <c r="P102" i="33"/>
  <c r="P103" i="33"/>
  <c r="P104" i="33"/>
  <c r="P105" i="33"/>
  <c r="P106" i="33"/>
  <c r="P107" i="33"/>
  <c r="P108" i="33"/>
  <c r="P109" i="33"/>
  <c r="P110" i="33"/>
  <c r="P111" i="33"/>
  <c r="P112" i="33"/>
  <c r="P113" i="33"/>
  <c r="P114" i="33"/>
  <c r="P115" i="33"/>
  <c r="P116" i="33"/>
  <c r="P117" i="33"/>
  <c r="P118" i="33"/>
  <c r="P119" i="33"/>
  <c r="P120" i="33"/>
  <c r="P121" i="33"/>
  <c r="P122" i="33"/>
  <c r="H85" i="23"/>
  <c r="S120" i="33"/>
  <c r="S121" i="33"/>
  <c r="S122" i="33"/>
  <c r="T121" i="33"/>
  <c r="T122" i="33"/>
  <c r="W99" i="33"/>
  <c r="J7" i="33" s="1"/>
  <c r="W100" i="33"/>
  <c r="W101" i="33"/>
  <c r="W102" i="33"/>
  <c r="W103" i="33"/>
  <c r="W104" i="33"/>
  <c r="W105" i="33"/>
  <c r="W106" i="33"/>
  <c r="W107" i="33"/>
  <c r="W108" i="33"/>
  <c r="W109" i="33"/>
  <c r="W110" i="33"/>
  <c r="W111" i="33"/>
  <c r="W112" i="33"/>
  <c r="W113" i="33"/>
  <c r="W114" i="33"/>
  <c r="W115" i="33"/>
  <c r="W116" i="33"/>
  <c r="W117" i="33"/>
  <c r="W118" i="33"/>
  <c r="W119" i="33"/>
  <c r="W120" i="33"/>
  <c r="W121" i="33"/>
  <c r="W122" i="33"/>
  <c r="X97" i="33"/>
  <c r="X98" i="33"/>
  <c r="J78" i="23" s="1"/>
  <c r="X99" i="33"/>
  <c r="J77" i="23" s="1"/>
  <c r="X100" i="33"/>
  <c r="X101" i="33"/>
  <c r="X102" i="33"/>
  <c r="X103" i="33"/>
  <c r="X104" i="33"/>
  <c r="X105" i="33"/>
  <c r="X106" i="33"/>
  <c r="X107" i="33"/>
  <c r="X108" i="33"/>
  <c r="X109" i="33"/>
  <c r="X110" i="33"/>
  <c r="X111" i="33"/>
  <c r="X112" i="33"/>
  <c r="X113" i="33"/>
  <c r="X114" i="33"/>
  <c r="X115" i="33"/>
  <c r="X116" i="33"/>
  <c r="X117" i="33"/>
  <c r="X118" i="33"/>
  <c r="X119" i="33"/>
  <c r="X120" i="33"/>
  <c r="X121" i="33"/>
  <c r="X122" i="33"/>
  <c r="F10" i="9"/>
  <c r="G28" i="23"/>
  <c r="G71" i="23"/>
  <c r="G58" i="23"/>
  <c r="P121" i="9"/>
  <c r="P122" i="9"/>
  <c r="I23" i="23"/>
  <c r="W101" i="9"/>
  <c r="J33" i="9" s="1"/>
  <c r="W103" i="9"/>
  <c r="J28" i="9" s="1"/>
  <c r="D28" i="9" s="1"/>
  <c r="W104" i="9"/>
  <c r="W106" i="9"/>
  <c r="W107" i="9"/>
  <c r="J15" i="9" s="1"/>
  <c r="W108" i="9"/>
  <c r="J30" i="9" s="1"/>
  <c r="D30" i="9" s="1"/>
  <c r="W110" i="9"/>
  <c r="J13" i="9" s="1"/>
  <c r="W111" i="9"/>
  <c r="W112" i="9"/>
  <c r="W113" i="9"/>
  <c r="W114" i="9"/>
  <c r="W115" i="9"/>
  <c r="W116" i="9"/>
  <c r="W117" i="9"/>
  <c r="W118" i="9"/>
  <c r="W119" i="9"/>
  <c r="W120" i="9"/>
  <c r="W121" i="9"/>
  <c r="W122" i="9"/>
  <c r="X93" i="9"/>
  <c r="X94" i="9"/>
  <c r="J10" i="23" s="1"/>
  <c r="X97" i="9"/>
  <c r="X98" i="9"/>
  <c r="J34" i="23" s="1"/>
  <c r="X99" i="9"/>
  <c r="X100" i="9"/>
  <c r="X101" i="9"/>
  <c r="X103" i="9"/>
  <c r="X104" i="9"/>
  <c r="X106" i="9"/>
  <c r="X107" i="9"/>
  <c r="J46" i="23" s="1"/>
  <c r="X108" i="9"/>
  <c r="X110" i="9"/>
  <c r="X111" i="9"/>
  <c r="X112" i="9"/>
  <c r="X113" i="9"/>
  <c r="X114" i="9"/>
  <c r="X115" i="9"/>
  <c r="X116" i="9"/>
  <c r="X117" i="9"/>
  <c r="X118" i="9"/>
  <c r="X119" i="9"/>
  <c r="X120" i="9"/>
  <c r="X121" i="9"/>
  <c r="X122" i="9"/>
  <c r="F37" i="5"/>
  <c r="F31" i="5"/>
  <c r="F21" i="23"/>
  <c r="T108" i="3"/>
  <c r="J21" i="3"/>
  <c r="J15" i="31"/>
  <c r="T93" i="3"/>
  <c r="T109" i="3"/>
  <c r="J13" i="3"/>
  <c r="E40" i="31"/>
  <c r="T112" i="3"/>
  <c r="T113" i="3"/>
  <c r="T114" i="3"/>
  <c r="J51" i="31"/>
  <c r="T115" i="3"/>
  <c r="J15" i="3"/>
  <c r="E30" i="31"/>
  <c r="T116" i="3"/>
  <c r="T117" i="3"/>
  <c r="J11" i="3"/>
  <c r="T118" i="3"/>
  <c r="J28" i="3"/>
  <c r="G48" i="31"/>
  <c r="H41" i="31"/>
  <c r="T119" i="3"/>
  <c r="T120" i="3"/>
  <c r="E18" i="31"/>
  <c r="G46" i="31"/>
  <c r="H7" i="31"/>
  <c r="T121" i="3"/>
  <c r="E24" i="31"/>
  <c r="T122" i="3"/>
  <c r="J40" i="31"/>
  <c r="F30" i="31"/>
  <c r="E31" i="5"/>
  <c r="C111" i="5"/>
  <c r="E19" i="5" s="1"/>
  <c r="C119" i="5"/>
  <c r="D111" i="5"/>
  <c r="D119" i="5"/>
  <c r="C108" i="5"/>
  <c r="E9" i="5" s="1"/>
  <c r="C116" i="5"/>
  <c r="D108" i="5"/>
  <c r="D116" i="5"/>
  <c r="C113" i="5"/>
  <c r="E24" i="5" s="1"/>
  <c r="C121" i="5"/>
  <c r="D113" i="5"/>
  <c r="D121" i="5"/>
  <c r="C102" i="5"/>
  <c r="E26" i="5" s="1"/>
  <c r="C118" i="5"/>
  <c r="D102" i="5"/>
  <c r="D118" i="5"/>
  <c r="C107" i="5"/>
  <c r="E18" i="5" s="1"/>
  <c r="C115" i="5"/>
  <c r="D107" i="5"/>
  <c r="E25" i="23" s="1"/>
  <c r="D115" i="5"/>
  <c r="C96" i="5"/>
  <c r="C120" i="5"/>
  <c r="D96" i="5"/>
  <c r="E40" i="23" s="1"/>
  <c r="D120" i="5"/>
  <c r="C109" i="5"/>
  <c r="E27" i="5" s="1"/>
  <c r="C117" i="5"/>
  <c r="D109" i="5"/>
  <c r="E36" i="23" s="1"/>
  <c r="D117" i="5"/>
  <c r="C98" i="5"/>
  <c r="E21" i="5" s="1"/>
  <c r="E40" i="5"/>
  <c r="C114" i="5"/>
  <c r="C122" i="5"/>
  <c r="D98" i="5"/>
  <c r="E55" i="23"/>
  <c r="D114" i="5"/>
  <c r="D122" i="5"/>
  <c r="I8" i="5"/>
  <c r="I23" i="5"/>
  <c r="I27" i="5"/>
  <c r="I13" i="5"/>
  <c r="I17" i="5"/>
  <c r="I9" i="5"/>
  <c r="I26" i="5"/>
  <c r="I19" i="23"/>
  <c r="I16" i="23"/>
  <c r="I15" i="23"/>
  <c r="I36" i="23"/>
  <c r="I20" i="23"/>
  <c r="X95" i="5"/>
  <c r="J6" i="23" s="1"/>
  <c r="X97" i="5"/>
  <c r="X104" i="5"/>
  <c r="J30" i="23" s="1"/>
  <c r="X105" i="5"/>
  <c r="J27" i="23" s="1"/>
  <c r="X107" i="5"/>
  <c r="J13" i="23" s="1"/>
  <c r="X108" i="5"/>
  <c r="X109" i="5"/>
  <c r="X110" i="5"/>
  <c r="X111" i="5"/>
  <c r="X112" i="5"/>
  <c r="X113" i="5"/>
  <c r="X114" i="5"/>
  <c r="X115" i="5"/>
  <c r="X116" i="5"/>
  <c r="X117" i="5"/>
  <c r="X118" i="5"/>
  <c r="X119" i="5"/>
  <c r="X120" i="5"/>
  <c r="X121" i="5"/>
  <c r="X122" i="5"/>
  <c r="F12" i="42"/>
  <c r="G106" i="42"/>
  <c r="E38" i="31"/>
  <c r="G94" i="42"/>
  <c r="F9" i="42" s="1"/>
  <c r="E25" i="31"/>
  <c r="H122" i="42"/>
  <c r="H121" i="42"/>
  <c r="H120" i="42"/>
  <c r="H119" i="42"/>
  <c r="H118" i="42"/>
  <c r="H117" i="42"/>
  <c r="H116" i="42"/>
  <c r="H115" i="42"/>
  <c r="H114" i="42"/>
  <c r="H113" i="42"/>
  <c r="H112" i="42"/>
  <c r="H111" i="42"/>
  <c r="H110" i="42"/>
  <c r="H109" i="42"/>
  <c r="H108" i="42"/>
  <c r="H106" i="42"/>
  <c r="F34" i="31" s="1"/>
  <c r="H104" i="42"/>
  <c r="H100" i="42"/>
  <c r="F20" i="31" s="1"/>
  <c r="F36" i="31"/>
  <c r="H96" i="42"/>
  <c r="H94" i="42"/>
  <c r="G122" i="42"/>
  <c r="G121" i="42"/>
  <c r="G120" i="42"/>
  <c r="G119" i="42"/>
  <c r="G118" i="42"/>
  <c r="G117" i="42"/>
  <c r="G116" i="42"/>
  <c r="G115" i="42"/>
  <c r="G114" i="42"/>
  <c r="G113" i="42"/>
  <c r="G112" i="42"/>
  <c r="G111" i="42"/>
  <c r="G110" i="42"/>
  <c r="G109" i="42"/>
  <c r="F32" i="42" s="1"/>
  <c r="G108" i="42"/>
  <c r="G96" i="42"/>
  <c r="F28" i="42" s="1"/>
  <c r="X122" i="42"/>
  <c r="X121" i="42"/>
  <c r="X120" i="42"/>
  <c r="X119" i="42"/>
  <c r="X118" i="42"/>
  <c r="X117" i="42"/>
  <c r="J36" i="31"/>
  <c r="J13" i="31"/>
  <c r="J19" i="31"/>
  <c r="J10" i="31"/>
  <c r="J20" i="31"/>
  <c r="J28" i="31"/>
  <c r="J25" i="31"/>
  <c r="X93" i="42"/>
  <c r="W122" i="42"/>
  <c r="W121" i="42"/>
  <c r="W120" i="42"/>
  <c r="W119" i="42"/>
  <c r="W118" i="42"/>
  <c r="W117" i="42"/>
  <c r="J21" i="42"/>
  <c r="J25" i="42"/>
  <c r="J7" i="42"/>
  <c r="J12" i="42"/>
  <c r="J13" i="42"/>
  <c r="J29" i="42"/>
  <c r="J28" i="42"/>
  <c r="J11" i="42"/>
  <c r="J37" i="42"/>
  <c r="J6" i="42"/>
  <c r="J26" i="42"/>
  <c r="J17" i="42"/>
  <c r="W93" i="42"/>
  <c r="J19" i="42" s="1"/>
  <c r="F30" i="42"/>
  <c r="F22" i="42"/>
  <c r="E36" i="31"/>
  <c r="G100" i="42"/>
  <c r="F16" i="42" s="1"/>
  <c r="E21" i="42"/>
  <c r="E15" i="42"/>
  <c r="G104" i="42"/>
  <c r="D93" i="3"/>
  <c r="I28" i="3"/>
  <c r="H19" i="3"/>
  <c r="G20" i="3"/>
  <c r="G26" i="3"/>
  <c r="D26" i="3" s="1"/>
  <c r="G16" i="3"/>
  <c r="I16" i="3"/>
  <c r="C93" i="3"/>
  <c r="F17" i="3"/>
  <c r="F11" i="3"/>
  <c r="F26" i="3"/>
  <c r="D159" i="24" l="1"/>
  <c r="D160" i="24"/>
  <c r="D307" i="24"/>
  <c r="D273" i="24"/>
  <c r="D64" i="24"/>
  <c r="D134" i="24"/>
  <c r="D171" i="24"/>
  <c r="D125" i="24"/>
  <c r="D141" i="24"/>
  <c r="D157" i="24"/>
  <c r="D128" i="24"/>
  <c r="D152" i="24"/>
  <c r="D181" i="24"/>
  <c r="D300" i="24"/>
  <c r="D92" i="24"/>
  <c r="D195" i="24"/>
  <c r="D170" i="24"/>
  <c r="D173" i="24"/>
  <c r="D298" i="24"/>
  <c r="D146" i="24"/>
  <c r="D266" i="24"/>
  <c r="D168" i="24"/>
  <c r="D303" i="24"/>
  <c r="D119" i="24"/>
  <c r="D135" i="24"/>
  <c r="D153" i="24"/>
  <c r="D120" i="24"/>
  <c r="D140" i="24"/>
  <c r="D277" i="24"/>
  <c r="D263" i="24"/>
  <c r="D309" i="24"/>
  <c r="D166" i="24"/>
  <c r="D286" i="24"/>
  <c r="D270" i="24"/>
  <c r="D268" i="24"/>
  <c r="D162" i="24"/>
  <c r="D175" i="24"/>
  <c r="D291" i="24"/>
  <c r="D108" i="24"/>
  <c r="D279" i="24"/>
  <c r="D311" i="24"/>
  <c r="D308" i="24"/>
  <c r="D290" i="24"/>
  <c r="D189" i="24"/>
  <c r="D131" i="24"/>
  <c r="D145" i="24"/>
  <c r="D136" i="24"/>
  <c r="D158" i="24"/>
  <c r="D287" i="24"/>
  <c r="D284" i="24"/>
  <c r="D169" i="24"/>
  <c r="D283" i="24"/>
  <c r="D265" i="24"/>
  <c r="D179" i="24"/>
  <c r="D130" i="24"/>
  <c r="D193" i="24"/>
  <c r="D271" i="24"/>
  <c r="D127" i="24"/>
  <c r="D147" i="24"/>
  <c r="D124" i="24"/>
  <c r="D144" i="24"/>
  <c r="D187" i="24"/>
  <c r="D295" i="24"/>
  <c r="D167" i="24"/>
  <c r="D281" i="24"/>
  <c r="D172" i="24"/>
  <c r="D164" i="24"/>
  <c r="D191" i="24"/>
  <c r="D297" i="24"/>
  <c r="D294" i="24"/>
  <c r="D261" i="24"/>
  <c r="D150" i="24"/>
  <c r="D177" i="24"/>
  <c r="D123" i="24"/>
  <c r="D137" i="24"/>
  <c r="D155" i="24"/>
  <c r="D138" i="24"/>
  <c r="D156" i="24"/>
  <c r="D302" i="24"/>
  <c r="D280" i="24"/>
  <c r="D183" i="24"/>
  <c r="D262" i="24"/>
  <c r="D165" i="24"/>
  <c r="D293" i="24"/>
  <c r="D276" i="24"/>
  <c r="D161" i="24"/>
  <c r="D174" i="24"/>
  <c r="D114" i="24"/>
  <c r="D133" i="24"/>
  <c r="D149" i="24"/>
  <c r="D126" i="24"/>
  <c r="D148" i="24"/>
  <c r="D76" i="24"/>
  <c r="D72" i="24"/>
  <c r="D73" i="24"/>
  <c r="D163" i="24"/>
  <c r="D88" i="24"/>
  <c r="D285" i="24"/>
  <c r="D121" i="24"/>
  <c r="D139" i="24"/>
  <c r="D151" i="24"/>
  <c r="D132" i="24"/>
  <c r="D154" i="24"/>
  <c r="D19" i="24"/>
  <c r="D60" i="24"/>
  <c r="D71" i="24"/>
  <c r="D12" i="24"/>
  <c r="D87" i="24"/>
  <c r="D113" i="24"/>
  <c r="D107" i="24"/>
  <c r="D109" i="24"/>
  <c r="D110" i="24"/>
  <c r="D111" i="24"/>
  <c r="D112" i="24"/>
  <c r="D275" i="24"/>
  <c r="D305" i="24"/>
  <c r="D289" i="24"/>
  <c r="D129" i="24"/>
  <c r="D143" i="24"/>
  <c r="D122" i="24"/>
  <c r="D142" i="24"/>
  <c r="D31" i="24"/>
  <c r="D217" i="24"/>
  <c r="D215" i="24"/>
  <c r="D105" i="24"/>
  <c r="D211" i="24"/>
  <c r="D203" i="24"/>
  <c r="D237" i="24"/>
  <c r="D258" i="24"/>
  <c r="D250" i="24"/>
  <c r="D221" i="24"/>
  <c r="D118" i="24"/>
  <c r="D207" i="24"/>
  <c r="D233" i="24"/>
  <c r="D254" i="24"/>
  <c r="D242" i="24"/>
  <c r="D232" i="24"/>
  <c r="D253" i="24"/>
  <c r="D204" i="24"/>
  <c r="D249" i="24"/>
  <c r="D220" i="24"/>
  <c r="D200" i="24"/>
  <c r="D240" i="24"/>
  <c r="D244" i="24"/>
  <c r="D89" i="24"/>
  <c r="D235" i="24"/>
  <c r="D219" i="24"/>
  <c r="D199" i="24"/>
  <c r="D212" i="24"/>
  <c r="D206" i="24"/>
  <c r="D224" i="24"/>
  <c r="D99" i="24"/>
  <c r="D96" i="24"/>
  <c r="D86" i="24"/>
  <c r="D241" i="24"/>
  <c r="D225" i="24"/>
  <c r="D234" i="24"/>
  <c r="D115" i="24"/>
  <c r="D236" i="24"/>
  <c r="D208" i="24"/>
  <c r="D222" i="24"/>
  <c r="D226" i="24"/>
  <c r="D259" i="24"/>
  <c r="D247" i="24"/>
  <c r="D218" i="24"/>
  <c r="D116" i="24"/>
  <c r="D117" i="24"/>
  <c r="D198" i="24"/>
  <c r="D59" i="24"/>
  <c r="D91" i="24"/>
  <c r="D102" i="24"/>
  <c r="D216" i="24"/>
  <c r="D214" i="24"/>
  <c r="D210" i="24"/>
  <c r="D257" i="24"/>
  <c r="D251" i="24"/>
  <c r="D106" i="24"/>
  <c r="D202" i="24"/>
  <c r="D238" i="24"/>
  <c r="D255" i="24"/>
  <c r="D90" i="24"/>
  <c r="D246" i="24"/>
  <c r="D85" i="24"/>
  <c r="D20" i="40"/>
  <c r="D78" i="24"/>
  <c r="D230" i="24"/>
  <c r="D228" i="24"/>
  <c r="D231" i="24"/>
  <c r="D77" i="24"/>
  <c r="D57" i="24"/>
  <c r="D55" i="24"/>
  <c r="G38" i="24"/>
  <c r="G16" i="40"/>
  <c r="D83" i="24"/>
  <c r="D98" i="24"/>
  <c r="D19" i="28"/>
  <c r="D80" i="24"/>
  <c r="D196" i="24"/>
  <c r="D8" i="24"/>
  <c r="D42" i="24"/>
  <c r="D84" i="24"/>
  <c r="D20" i="24"/>
  <c r="D82" i="24"/>
  <c r="D39" i="24"/>
  <c r="G50" i="24"/>
  <c r="D92" i="23"/>
  <c r="D93" i="23"/>
  <c r="D90" i="23"/>
  <c r="D63" i="23"/>
  <c r="D54" i="23"/>
  <c r="D97" i="23"/>
  <c r="D98" i="23"/>
  <c r="D95" i="23"/>
  <c r="D96" i="23"/>
  <c r="D60" i="23"/>
  <c r="D88" i="23"/>
  <c r="D99" i="23"/>
  <c r="D53" i="23"/>
  <c r="D94" i="23"/>
  <c r="D91" i="23"/>
  <c r="D89" i="23"/>
  <c r="D85" i="23"/>
  <c r="D87" i="23"/>
  <c r="D66" i="23"/>
  <c r="D37" i="23"/>
  <c r="D35" i="23"/>
  <c r="D38" i="23"/>
  <c r="D46" i="23"/>
  <c r="D34" i="23"/>
  <c r="D48" i="23"/>
  <c r="D15" i="9"/>
  <c r="D57" i="23"/>
  <c r="D56" i="23"/>
  <c r="D71" i="23"/>
  <c r="D58" i="23"/>
  <c r="G6" i="9"/>
  <c r="D59" i="23"/>
  <c r="D47" i="23"/>
  <c r="D43" i="23"/>
  <c r="D52" i="23"/>
  <c r="D6" i="5"/>
  <c r="D41" i="23"/>
  <c r="D20" i="5"/>
  <c r="D55" i="23"/>
  <c r="G30" i="23"/>
  <c r="G19" i="23"/>
  <c r="D10" i="42"/>
  <c r="D14" i="42"/>
  <c r="D69" i="31"/>
  <c r="D79" i="31"/>
  <c r="D70" i="31"/>
  <c r="D64" i="31"/>
  <c r="D68" i="31"/>
  <c r="D50" i="31"/>
  <c r="D63" i="31"/>
  <c r="D55" i="31"/>
  <c r="D80" i="31"/>
  <c r="D62" i="31"/>
  <c r="D77" i="31"/>
  <c r="D57" i="31"/>
  <c r="D71" i="31"/>
  <c r="D81" i="31"/>
  <c r="D53" i="31"/>
  <c r="D44" i="31"/>
  <c r="D49" i="31"/>
  <c r="D72" i="31"/>
  <c r="D74" i="31"/>
  <c r="D78" i="31"/>
  <c r="D60" i="31"/>
  <c r="D67" i="31"/>
  <c r="D56" i="31"/>
  <c r="D66" i="31"/>
  <c r="D58" i="31"/>
  <c r="D76" i="31"/>
  <c r="D59" i="31"/>
  <c r="D84" i="31"/>
  <c r="D65" i="31"/>
  <c r="D43" i="31"/>
  <c r="D83" i="31"/>
  <c r="D48" i="31"/>
  <c r="D46" i="31"/>
  <c r="D82" i="31"/>
  <c r="D36" i="31"/>
  <c r="D54" i="31"/>
  <c r="D18" i="42"/>
  <c r="D39" i="31"/>
  <c r="C20" i="42"/>
  <c r="D20" i="42"/>
  <c r="G8" i="42"/>
  <c r="G27" i="42"/>
  <c r="G15" i="42"/>
  <c r="D47" i="31"/>
  <c r="D20" i="3"/>
  <c r="D45" i="31"/>
  <c r="F8" i="40"/>
  <c r="F9" i="40"/>
  <c r="F8" i="28"/>
  <c r="D8" i="28" s="1"/>
  <c r="F7" i="28"/>
  <c r="C7" i="7"/>
  <c r="F8" i="7"/>
  <c r="D8" i="7" s="1"/>
  <c r="F23" i="23"/>
  <c r="F17" i="5"/>
  <c r="F15" i="5"/>
  <c r="D15" i="5" s="1"/>
  <c r="F13" i="3"/>
  <c r="D13" i="3" s="1"/>
  <c r="F7" i="3"/>
  <c r="D7" i="3" s="1"/>
  <c r="E23" i="23"/>
  <c r="D12" i="29"/>
  <c r="D6" i="29"/>
  <c r="D10" i="29"/>
  <c r="D9" i="29"/>
  <c r="J9" i="35"/>
  <c r="J21" i="35"/>
  <c r="E14" i="35"/>
  <c r="G69" i="24"/>
  <c r="E62" i="24"/>
  <c r="J59" i="24"/>
  <c r="G66" i="24"/>
  <c r="J10" i="35"/>
  <c r="J6" i="35"/>
  <c r="J6" i="40"/>
  <c r="J54" i="24"/>
  <c r="J10" i="40"/>
  <c r="J28" i="24"/>
  <c r="J8" i="28"/>
  <c r="J6" i="28"/>
  <c r="C18" i="7"/>
  <c r="J19" i="7"/>
  <c r="J11" i="7"/>
  <c r="J12" i="9"/>
  <c r="J14" i="9"/>
  <c r="D14" i="9" s="1"/>
  <c r="J20" i="9"/>
  <c r="J9" i="9"/>
  <c r="J6" i="9"/>
  <c r="J31" i="23"/>
  <c r="J11" i="5"/>
  <c r="J14" i="23"/>
  <c r="J15" i="23"/>
  <c r="J9" i="31"/>
  <c r="J6" i="31"/>
  <c r="J16" i="42"/>
  <c r="J12" i="3"/>
  <c r="I36" i="24"/>
  <c r="I23" i="24"/>
  <c r="I10" i="40"/>
  <c r="D10" i="40" s="1"/>
  <c r="I26" i="24"/>
  <c r="I27" i="24"/>
  <c r="I16" i="28"/>
  <c r="I6" i="28"/>
  <c r="I34" i="24"/>
  <c r="I52" i="24"/>
  <c r="I15" i="7"/>
  <c r="I16" i="7"/>
  <c r="I8" i="7"/>
  <c r="I13" i="7"/>
  <c r="I13" i="42"/>
  <c r="I7" i="3"/>
  <c r="I21" i="5"/>
  <c r="I17" i="23"/>
  <c r="C26" i="35"/>
  <c r="H16" i="7"/>
  <c r="D16" i="7" s="1"/>
  <c r="H9" i="7"/>
  <c r="C35" i="9"/>
  <c r="H16" i="5"/>
  <c r="H9" i="5"/>
  <c r="D9" i="5" s="1"/>
  <c r="H11" i="5"/>
  <c r="H31" i="23"/>
  <c r="H22" i="23"/>
  <c r="H8" i="42"/>
  <c r="H11" i="42"/>
  <c r="G36" i="23"/>
  <c r="F13" i="23"/>
  <c r="G22" i="23"/>
  <c r="F24" i="5"/>
  <c r="D24" i="5" s="1"/>
  <c r="G32" i="23"/>
  <c r="G27" i="23"/>
  <c r="F40" i="23"/>
  <c r="D40" i="23" s="1"/>
  <c r="G14" i="23"/>
  <c r="H19" i="9"/>
  <c r="D19" i="9" s="1"/>
  <c r="H10" i="9"/>
  <c r="D10" i="9" s="1"/>
  <c r="G17" i="23"/>
  <c r="F12" i="9"/>
  <c r="D12" i="9" s="1"/>
  <c r="F13" i="9"/>
  <c r="D13" i="9" s="1"/>
  <c r="G11" i="23"/>
  <c r="E28" i="23"/>
  <c r="G26" i="23"/>
  <c r="G10" i="23"/>
  <c r="E17" i="9"/>
  <c r="D17" i="9" s="1"/>
  <c r="G37" i="24"/>
  <c r="G47" i="24"/>
  <c r="G25" i="24"/>
  <c r="G10" i="7"/>
  <c r="D10" i="7" s="1"/>
  <c r="G11" i="7"/>
  <c r="D11" i="7" s="1"/>
  <c r="C22" i="35"/>
  <c r="G41" i="24"/>
  <c r="G45" i="24"/>
  <c r="G13" i="40"/>
  <c r="D13" i="40" s="1"/>
  <c r="G14" i="40"/>
  <c r="C20" i="7"/>
  <c r="C24" i="7"/>
  <c r="C14" i="7"/>
  <c r="G23" i="42"/>
  <c r="D23" i="42" s="1"/>
  <c r="G21" i="42"/>
  <c r="G42" i="23"/>
  <c r="D42" i="23" s="1"/>
  <c r="G21" i="5"/>
  <c r="G14" i="5"/>
  <c r="G17" i="5"/>
  <c r="G18" i="5"/>
  <c r="G8" i="5"/>
  <c r="G10" i="5"/>
  <c r="F15" i="35"/>
  <c r="F8" i="35"/>
  <c r="F16" i="40"/>
  <c r="F17" i="40"/>
  <c r="F19" i="7"/>
  <c r="F9" i="7"/>
  <c r="D9" i="7" s="1"/>
  <c r="F9" i="9"/>
  <c r="D9" i="9" s="1"/>
  <c r="F29" i="23"/>
  <c r="F31" i="23"/>
  <c r="F25" i="23"/>
  <c r="F11" i="5"/>
  <c r="D11" i="5" s="1"/>
  <c r="F28" i="5"/>
  <c r="D28" i="5" s="1"/>
  <c r="F22" i="5"/>
  <c r="D22" i="5" s="1"/>
  <c r="F18" i="5"/>
  <c r="F14" i="5"/>
  <c r="F13" i="5"/>
  <c r="F10" i="5"/>
  <c r="E13" i="5"/>
  <c r="D13" i="5" s="1"/>
  <c r="E8" i="9"/>
  <c r="D8" i="9" s="1"/>
  <c r="E16" i="35"/>
  <c r="E15" i="35"/>
  <c r="E9" i="35"/>
  <c r="E16" i="31"/>
  <c r="J9" i="24"/>
  <c r="J7" i="40"/>
  <c r="D7" i="40" s="1"/>
  <c r="J36" i="24"/>
  <c r="J52" i="24"/>
  <c r="J53" i="24"/>
  <c r="J9" i="28"/>
  <c r="J20" i="28"/>
  <c r="J11" i="28"/>
  <c r="J15" i="28"/>
  <c r="J7" i="28"/>
  <c r="J13" i="28"/>
  <c r="J25" i="35"/>
  <c r="J15" i="35"/>
  <c r="J17" i="9"/>
  <c r="J39" i="23"/>
  <c r="D39" i="23" s="1"/>
  <c r="C30" i="9"/>
  <c r="C28" i="9"/>
  <c r="J10" i="9"/>
  <c r="J16" i="9"/>
  <c r="D16" i="9" s="1"/>
  <c r="J7" i="9"/>
  <c r="J32" i="23"/>
  <c r="J9" i="23"/>
  <c r="J18" i="5"/>
  <c r="J27" i="5"/>
  <c r="D27" i="5" s="1"/>
  <c r="J16" i="5"/>
  <c r="J19" i="5"/>
  <c r="J22" i="23"/>
  <c r="J14" i="5"/>
  <c r="J9" i="42"/>
  <c r="J16" i="31"/>
  <c r="J22" i="3"/>
  <c r="J7" i="3"/>
  <c r="J16" i="3"/>
  <c r="D16" i="3" s="1"/>
  <c r="J17" i="3"/>
  <c r="J8" i="3"/>
  <c r="D8" i="3" s="1"/>
  <c r="J14" i="24"/>
  <c r="J16" i="7"/>
  <c r="J9" i="7"/>
  <c r="J47" i="24"/>
  <c r="H24" i="23"/>
  <c r="H50" i="23"/>
  <c r="I26" i="23"/>
  <c r="C38" i="5"/>
  <c r="C11" i="29"/>
  <c r="I45" i="24"/>
  <c r="I15" i="35"/>
  <c r="I63" i="24"/>
  <c r="C20" i="35"/>
  <c r="I51" i="24"/>
  <c r="I27" i="28"/>
  <c r="I9" i="28"/>
  <c r="I14" i="28"/>
  <c r="I11" i="28"/>
  <c r="D11" i="28" s="1"/>
  <c r="I35" i="24"/>
  <c r="D35" i="24" s="1"/>
  <c r="I16" i="24"/>
  <c r="I19" i="40"/>
  <c r="D19" i="40" s="1"/>
  <c r="I6" i="40"/>
  <c r="C23" i="7"/>
  <c r="C23" i="3"/>
  <c r="I52" i="31"/>
  <c r="D52" i="31" s="1"/>
  <c r="I23" i="31"/>
  <c r="C24" i="9"/>
  <c r="I22" i="9"/>
  <c r="D22" i="9" s="1"/>
  <c r="I13" i="9"/>
  <c r="C12" i="35"/>
  <c r="H23" i="23"/>
  <c r="H36" i="23"/>
  <c r="H25" i="23"/>
  <c r="H13" i="23"/>
  <c r="C73" i="24"/>
  <c r="H17" i="35"/>
  <c r="H18" i="40"/>
  <c r="D18" i="40" s="1"/>
  <c r="H14" i="40"/>
  <c r="H21" i="40"/>
  <c r="H6" i="40"/>
  <c r="D6" i="40" s="1"/>
  <c r="H12" i="40"/>
  <c r="D12" i="40" s="1"/>
  <c r="H17" i="40"/>
  <c r="H16" i="40"/>
  <c r="H8" i="7"/>
  <c r="H6" i="7"/>
  <c r="D6" i="7" s="1"/>
  <c r="H26" i="28"/>
  <c r="H6" i="28"/>
  <c r="C10" i="42"/>
  <c r="C36" i="42"/>
  <c r="C14" i="42"/>
  <c r="H21" i="31"/>
  <c r="H9" i="31"/>
  <c r="C21" i="3"/>
  <c r="H51" i="31"/>
  <c r="D51" i="31" s="1"/>
  <c r="H6" i="3"/>
  <c r="H7" i="3"/>
  <c r="H28" i="23"/>
  <c r="H33" i="23"/>
  <c r="H26" i="23"/>
  <c r="C29" i="9"/>
  <c r="C11" i="9"/>
  <c r="G18" i="24"/>
  <c r="D18" i="24" s="1"/>
  <c r="G14" i="24"/>
  <c r="G10" i="35"/>
  <c r="D10" i="35" s="1"/>
  <c r="G8" i="35"/>
  <c r="D8" i="35" s="1"/>
  <c r="G9" i="35"/>
  <c r="D9" i="35" s="1"/>
  <c r="G18" i="35"/>
  <c r="D18" i="35" s="1"/>
  <c r="G15" i="35"/>
  <c r="D15" i="35" s="1"/>
  <c r="G13" i="7"/>
  <c r="D13" i="7" s="1"/>
  <c r="G19" i="7"/>
  <c r="D19" i="7" s="1"/>
  <c r="C15" i="9"/>
  <c r="C36" i="9"/>
  <c r="F17" i="23"/>
  <c r="F33" i="23"/>
  <c r="D33" i="23" s="1"/>
  <c r="C34" i="5"/>
  <c r="C35" i="5"/>
  <c r="E7" i="5"/>
  <c r="F27" i="23"/>
  <c r="E23" i="5"/>
  <c r="E10" i="5"/>
  <c r="C20" i="5"/>
  <c r="C23" i="9"/>
  <c r="G7" i="9"/>
  <c r="C29" i="5"/>
  <c r="C30" i="3"/>
  <c r="C20" i="3"/>
  <c r="F12" i="3"/>
  <c r="F6" i="3"/>
  <c r="D6" i="3" s="1"/>
  <c r="F28" i="31"/>
  <c r="F13" i="42"/>
  <c r="F11" i="42"/>
  <c r="F8" i="42"/>
  <c r="F15" i="42"/>
  <c r="H23" i="31"/>
  <c r="C12" i="29"/>
  <c r="C8" i="29"/>
  <c r="I12" i="31"/>
  <c r="G28" i="24"/>
  <c r="H34" i="31"/>
  <c r="I26" i="42"/>
  <c r="H29" i="42"/>
  <c r="F32" i="31"/>
  <c r="I29" i="23"/>
  <c r="I19" i="31"/>
  <c r="J80" i="23"/>
  <c r="H27" i="31"/>
  <c r="G51" i="24"/>
  <c r="E75" i="24"/>
  <c r="D75" i="24" s="1"/>
  <c r="I19" i="42"/>
  <c r="J67" i="24"/>
  <c r="D67" i="24" s="1"/>
  <c r="G26" i="24"/>
  <c r="I11" i="23"/>
  <c r="J11" i="23"/>
  <c r="F29" i="31"/>
  <c r="F12" i="7"/>
  <c r="D12" i="7" s="1"/>
  <c r="I20" i="31"/>
  <c r="I16" i="42"/>
  <c r="J21" i="31"/>
  <c r="C13" i="29"/>
  <c r="C37" i="42"/>
  <c r="I30" i="23"/>
  <c r="I16" i="31"/>
  <c r="J26" i="23"/>
  <c r="E46" i="24"/>
  <c r="D46" i="24" s="1"/>
  <c r="I40" i="24"/>
  <c r="H25" i="31"/>
  <c r="H12" i="42"/>
  <c r="G20" i="28"/>
  <c r="D20" i="28" s="1"/>
  <c r="H9" i="28"/>
  <c r="D9" i="28" s="1"/>
  <c r="J56" i="24"/>
  <c r="I33" i="24"/>
  <c r="D33" i="24" s="1"/>
  <c r="F18" i="31"/>
  <c r="F10" i="23"/>
  <c r="E84" i="23"/>
  <c r="D84" i="23" s="1"/>
  <c r="H32" i="31"/>
  <c r="F42" i="31"/>
  <c r="D42" i="31" s="1"/>
  <c r="E74" i="24"/>
  <c r="D74" i="24" s="1"/>
  <c r="J66" i="24"/>
  <c r="H17" i="31"/>
  <c r="F22" i="24"/>
  <c r="J10" i="24"/>
  <c r="H17" i="3"/>
  <c r="H13" i="3"/>
  <c r="I10" i="23"/>
  <c r="H14" i="33"/>
  <c r="H9" i="33"/>
  <c r="J34" i="24"/>
  <c r="J25" i="23"/>
  <c r="F22" i="23"/>
  <c r="H80" i="23"/>
  <c r="I27" i="23"/>
  <c r="H28" i="31"/>
  <c r="G14" i="31"/>
  <c r="I28" i="42"/>
  <c r="I24" i="42"/>
  <c r="D24" i="42" s="1"/>
  <c r="G29" i="31"/>
  <c r="I33" i="31"/>
  <c r="D33" i="31" s="1"/>
  <c r="J14" i="31"/>
  <c r="F21" i="31"/>
  <c r="F35" i="31"/>
  <c r="I12" i="23"/>
  <c r="D12" i="23" s="1"/>
  <c r="E10" i="23"/>
  <c r="I101" i="24"/>
  <c r="D101" i="24" s="1"/>
  <c r="I8" i="28"/>
  <c r="I25" i="28"/>
  <c r="D25" i="28" s="1"/>
  <c r="J40" i="24"/>
  <c r="I13" i="31"/>
  <c r="I21" i="23"/>
  <c r="J24" i="23"/>
  <c r="J45" i="24"/>
  <c r="F65" i="24"/>
  <c r="D65" i="24" s="1"/>
  <c r="J27" i="24"/>
  <c r="I29" i="31"/>
  <c r="H10" i="23"/>
  <c r="H17" i="23"/>
  <c r="G10" i="24"/>
  <c r="J37" i="31"/>
  <c r="D37" i="31" s="1"/>
  <c r="G43" i="24"/>
  <c r="D43" i="24" s="1"/>
  <c r="J79" i="23"/>
  <c r="J17" i="23"/>
  <c r="J21" i="23"/>
  <c r="J29" i="23"/>
  <c r="J19" i="23"/>
  <c r="J17" i="31"/>
  <c r="J38" i="31"/>
  <c r="J22" i="31"/>
  <c r="J27" i="31"/>
  <c r="J29" i="31"/>
  <c r="J31" i="31"/>
  <c r="J18" i="31"/>
  <c r="J7" i="31"/>
  <c r="J30" i="31"/>
  <c r="J26" i="31"/>
  <c r="J23" i="23"/>
  <c r="C33" i="9"/>
  <c r="C28" i="3"/>
  <c r="I7" i="28"/>
  <c r="I13" i="28"/>
  <c r="I22" i="28"/>
  <c r="I15" i="28"/>
  <c r="I7" i="35"/>
  <c r="I17" i="35"/>
  <c r="I10" i="35"/>
  <c r="I9" i="40"/>
  <c r="I8" i="40"/>
  <c r="I18" i="31"/>
  <c r="I40" i="31"/>
  <c r="D40" i="31" s="1"/>
  <c r="I14" i="3"/>
  <c r="D14" i="3" s="1"/>
  <c r="I14" i="31"/>
  <c r="I29" i="42"/>
  <c r="I21" i="42"/>
  <c r="I8" i="42"/>
  <c r="I11" i="42"/>
  <c r="I11" i="3"/>
  <c r="I26" i="31"/>
  <c r="I41" i="31"/>
  <c r="D41" i="31" s="1"/>
  <c r="I17" i="3"/>
  <c r="I13" i="3"/>
  <c r="I30" i="31"/>
  <c r="I19" i="3"/>
  <c r="I25" i="3"/>
  <c r="I12" i="33"/>
  <c r="I7" i="33"/>
  <c r="I77" i="23"/>
  <c r="I10" i="33"/>
  <c r="I9" i="33"/>
  <c r="I6" i="33"/>
  <c r="I20" i="9"/>
  <c r="I18" i="9"/>
  <c r="D18" i="9" s="1"/>
  <c r="I19" i="5"/>
  <c r="I7" i="5"/>
  <c r="I25" i="5"/>
  <c r="I31" i="5"/>
  <c r="G58" i="24"/>
  <c r="H15" i="23"/>
  <c r="C11" i="35"/>
  <c r="C20" i="40"/>
  <c r="H32" i="42"/>
  <c r="H26" i="42"/>
  <c r="G25" i="31"/>
  <c r="E53" i="24"/>
  <c r="G7" i="5"/>
  <c r="F9" i="24"/>
  <c r="H19" i="42"/>
  <c r="E8" i="33"/>
  <c r="G6" i="33"/>
  <c r="E28" i="24"/>
  <c r="G8" i="31"/>
  <c r="H13" i="31"/>
  <c r="H11" i="3"/>
  <c r="E41" i="24"/>
  <c r="C19" i="35"/>
  <c r="G6" i="28"/>
  <c r="G26" i="42"/>
  <c r="F10" i="3"/>
  <c r="F6" i="31"/>
  <c r="H20" i="23"/>
  <c r="F20" i="23"/>
  <c r="E70" i="24"/>
  <c r="D70" i="24" s="1"/>
  <c r="H11" i="23"/>
  <c r="H8" i="31"/>
  <c r="H15" i="31"/>
  <c r="H6" i="31"/>
  <c r="H16" i="23"/>
  <c r="F13" i="31"/>
  <c r="E81" i="23"/>
  <c r="F68" i="24"/>
  <c r="D68" i="24" s="1"/>
  <c r="G21" i="24"/>
  <c r="E34" i="31"/>
  <c r="E32" i="31"/>
  <c r="F12" i="31"/>
  <c r="E49" i="24"/>
  <c r="H77" i="23"/>
  <c r="H29" i="31"/>
  <c r="E22" i="23"/>
  <c r="H26" i="31"/>
  <c r="H12" i="31"/>
  <c r="F40" i="24"/>
  <c r="G24" i="31"/>
  <c r="E32" i="24"/>
  <c r="F11" i="23"/>
  <c r="H78" i="23"/>
  <c r="E83" i="23"/>
  <c r="D83" i="23" s="1"/>
  <c r="F16" i="28"/>
  <c r="F32" i="24"/>
  <c r="E54" i="24"/>
  <c r="F15" i="3"/>
  <c r="E21" i="23"/>
  <c r="E51" i="24"/>
  <c r="F25" i="42"/>
  <c r="F17" i="31"/>
  <c r="E48" i="24"/>
  <c r="H54" i="24"/>
  <c r="E12" i="3"/>
  <c r="F7" i="5"/>
  <c r="G14" i="28"/>
  <c r="D14" i="28" s="1"/>
  <c r="G54" i="24"/>
  <c r="F8" i="31"/>
  <c r="F6" i="33"/>
  <c r="F45" i="24"/>
  <c r="D6" i="30"/>
  <c r="G7" i="33"/>
  <c r="H26" i="5"/>
  <c r="D26" i="5" s="1"/>
  <c r="H7" i="35"/>
  <c r="H16" i="35"/>
  <c r="H9" i="40"/>
  <c r="H8" i="40"/>
  <c r="H10" i="28"/>
  <c r="H18" i="28"/>
  <c r="H29" i="28"/>
  <c r="H15" i="28"/>
  <c r="H24" i="28"/>
  <c r="D24" i="28" s="1"/>
  <c r="H13" i="28"/>
  <c r="H7" i="33"/>
  <c r="H17" i="9"/>
  <c r="H7" i="9"/>
  <c r="H25" i="5"/>
  <c r="H23" i="5"/>
  <c r="H7" i="5"/>
  <c r="H14" i="23"/>
  <c r="H12" i="5"/>
  <c r="H8" i="5"/>
  <c r="H31" i="5"/>
  <c r="H14" i="31"/>
  <c r="H21" i="42"/>
  <c r="H27" i="42"/>
  <c r="H35" i="31"/>
  <c r="H6" i="42"/>
  <c r="H13" i="42"/>
  <c r="H25" i="42"/>
  <c r="H16" i="42"/>
  <c r="H7" i="42"/>
  <c r="H10" i="31"/>
  <c r="H28" i="42"/>
  <c r="H9" i="3"/>
  <c r="H24" i="31"/>
  <c r="H18" i="31"/>
  <c r="H15" i="3"/>
  <c r="H11" i="31"/>
  <c r="H10" i="3"/>
  <c r="E69" i="24"/>
  <c r="F14" i="35"/>
  <c r="F16" i="35"/>
  <c r="F66" i="24"/>
  <c r="C13" i="35"/>
  <c r="E40" i="24"/>
  <c r="E63" i="24"/>
  <c r="D63" i="24" s="1"/>
  <c r="E61" i="24"/>
  <c r="F62" i="24"/>
  <c r="F61" i="24"/>
  <c r="F16" i="24"/>
  <c r="E22" i="24"/>
  <c r="G30" i="28"/>
  <c r="D30" i="28" s="1"/>
  <c r="G7" i="28"/>
  <c r="F6" i="28"/>
  <c r="F21" i="28"/>
  <c r="F26" i="28"/>
  <c r="E23" i="28"/>
  <c r="D23" i="28" s="1"/>
  <c r="F24" i="24"/>
  <c r="D7" i="30"/>
  <c r="F12" i="33"/>
  <c r="D12" i="33" s="1"/>
  <c r="E20" i="9"/>
  <c r="D20" i="9" s="1"/>
  <c r="E17" i="23"/>
  <c r="E20" i="23"/>
  <c r="F25" i="5"/>
  <c r="F40" i="5"/>
  <c r="G9" i="23"/>
  <c r="F27" i="31"/>
  <c r="G17" i="31"/>
  <c r="F38" i="31"/>
  <c r="G19" i="42"/>
  <c r="F18" i="3"/>
  <c r="F16" i="31"/>
  <c r="E31" i="31"/>
  <c r="G11" i="3"/>
  <c r="D11" i="3" s="1"/>
  <c r="D11" i="30"/>
  <c r="G49" i="24"/>
  <c r="G52" i="24"/>
  <c r="G17" i="24"/>
  <c r="G27" i="24"/>
  <c r="G18" i="31"/>
  <c r="G12" i="31"/>
  <c r="G15" i="31"/>
  <c r="G19" i="3"/>
  <c r="G9" i="3"/>
  <c r="G17" i="3"/>
  <c r="G25" i="3"/>
  <c r="G18" i="28"/>
  <c r="G16" i="28"/>
  <c r="G10" i="28"/>
  <c r="G22" i="28"/>
  <c r="D22" i="28" s="1"/>
  <c r="G15" i="28"/>
  <c r="G28" i="28"/>
  <c r="D28" i="28" s="1"/>
  <c r="G13" i="28"/>
  <c r="G9" i="40"/>
  <c r="G8" i="40"/>
  <c r="D8" i="40" s="1"/>
  <c r="G21" i="40"/>
  <c r="G11" i="40"/>
  <c r="D11" i="40" s="1"/>
  <c r="G14" i="33"/>
  <c r="G8" i="33"/>
  <c r="G9" i="33"/>
  <c r="G8" i="23"/>
  <c r="G7" i="23"/>
  <c r="G16" i="23"/>
  <c r="G38" i="31"/>
  <c r="G35" i="31"/>
  <c r="G13" i="42"/>
  <c r="G6" i="42"/>
  <c r="G12" i="42"/>
  <c r="G28" i="42"/>
  <c r="G30" i="42"/>
  <c r="D30" i="42" s="1"/>
  <c r="G16" i="31"/>
  <c r="G15" i="3"/>
  <c r="G22" i="3"/>
  <c r="G11" i="31"/>
  <c r="G10" i="3"/>
  <c r="G18" i="3"/>
  <c r="G26" i="31"/>
  <c r="G7" i="31"/>
  <c r="G12" i="3"/>
  <c r="D12" i="3" s="1"/>
  <c r="F17" i="24"/>
  <c r="F10" i="24"/>
  <c r="F23" i="35"/>
  <c r="F18" i="35"/>
  <c r="C15" i="33"/>
  <c r="E13" i="28"/>
  <c r="F9" i="23"/>
  <c r="F27" i="42"/>
  <c r="F6" i="42"/>
  <c r="F26" i="42"/>
  <c r="F38" i="42"/>
  <c r="F21" i="42"/>
  <c r="F25" i="31"/>
  <c r="F22" i="31"/>
  <c r="F29" i="42"/>
  <c r="F19" i="42"/>
  <c r="F19" i="31"/>
  <c r="F7" i="42"/>
  <c r="F14" i="31"/>
  <c r="F23" i="31"/>
  <c r="F9" i="31"/>
  <c r="F10" i="31"/>
  <c r="F17" i="42"/>
  <c r="F7" i="31"/>
  <c r="F11" i="31"/>
  <c r="F25" i="3"/>
  <c r="E29" i="31"/>
  <c r="E25" i="5"/>
  <c r="E8" i="23"/>
  <c r="E29" i="42"/>
  <c r="E24" i="24"/>
  <c r="E8" i="42"/>
  <c r="E14" i="33"/>
  <c r="E21" i="31"/>
  <c r="D21" i="31" s="1"/>
  <c r="E9" i="31"/>
  <c r="E17" i="24"/>
  <c r="E10" i="28"/>
  <c r="E17" i="28"/>
  <c r="D17" i="28" s="1"/>
  <c r="E45" i="24"/>
  <c r="E12" i="5"/>
  <c r="E7" i="23"/>
  <c r="E79" i="23"/>
  <c r="E21" i="24"/>
  <c r="E9" i="24"/>
  <c r="E8" i="5"/>
  <c r="E77" i="23"/>
  <c r="E7" i="9"/>
  <c r="E6" i="42"/>
  <c r="E27" i="42"/>
  <c r="E12" i="28"/>
  <c r="D12" i="28" s="1"/>
  <c r="E35" i="31"/>
  <c r="E10" i="24"/>
  <c r="E27" i="24"/>
  <c r="E37" i="5"/>
  <c r="E13" i="33"/>
  <c r="D13" i="33" s="1"/>
  <c r="E26" i="24"/>
  <c r="E7" i="42"/>
  <c r="D7" i="42" s="1"/>
  <c r="E21" i="28"/>
  <c r="D21" i="28" s="1"/>
  <c r="E16" i="28"/>
  <c r="E10" i="3"/>
  <c r="E10" i="33"/>
  <c r="E16" i="23"/>
  <c r="E7" i="33"/>
  <c r="E30" i="42"/>
  <c r="E22" i="28"/>
  <c r="E9" i="42"/>
  <c r="E19" i="23"/>
  <c r="E80" i="23"/>
  <c r="E15" i="28"/>
  <c r="E18" i="3"/>
  <c r="E25" i="3"/>
  <c r="E15" i="3"/>
  <c r="E19" i="3"/>
  <c r="E22" i="3"/>
  <c r="E17" i="3"/>
  <c r="E22" i="42"/>
  <c r="D22" i="42" s="1"/>
  <c r="E19" i="42"/>
  <c r="E25" i="42"/>
  <c r="E17" i="42"/>
  <c r="E6" i="31"/>
  <c r="E23" i="31"/>
  <c r="E16" i="42"/>
  <c r="E32" i="42"/>
  <c r="E26" i="42"/>
  <c r="E28" i="42"/>
  <c r="E12" i="42"/>
  <c r="E14" i="31"/>
  <c r="E20" i="31"/>
  <c r="E28" i="31"/>
  <c r="E17" i="31"/>
  <c r="E10" i="31"/>
  <c r="E22" i="31"/>
  <c r="E13" i="31"/>
  <c r="E19" i="31"/>
  <c r="E27" i="31"/>
  <c r="E8" i="31"/>
  <c r="E12" i="31"/>
  <c r="E26" i="31"/>
  <c r="E7" i="31"/>
  <c r="E11" i="31"/>
  <c r="F16" i="23"/>
  <c r="E32" i="23"/>
  <c r="I61" i="31"/>
  <c r="I75" i="31"/>
  <c r="J61" i="31"/>
  <c r="H61" i="31"/>
  <c r="E61" i="31"/>
  <c r="G61" i="31"/>
  <c r="F61" i="31"/>
  <c r="E15" i="23"/>
  <c r="E6" i="23"/>
  <c r="D6" i="23" s="1"/>
  <c r="E31" i="23"/>
  <c r="E29" i="23"/>
  <c r="E30" i="23"/>
  <c r="E14" i="23"/>
  <c r="E9" i="23"/>
  <c r="I32" i="42"/>
  <c r="G16" i="42"/>
  <c r="C10" i="30"/>
  <c r="C26" i="3"/>
  <c r="I10" i="3"/>
  <c r="C18" i="33"/>
  <c r="I17" i="24"/>
  <c r="I94" i="24"/>
  <c r="D94" i="24" s="1"/>
  <c r="I24" i="24"/>
  <c r="I56" i="24"/>
  <c r="I53" i="24"/>
  <c r="I32" i="24"/>
  <c r="I14" i="23"/>
  <c r="I8" i="31"/>
  <c r="I11" i="31"/>
  <c r="I9" i="3"/>
  <c r="I31" i="31"/>
  <c r="I18" i="3"/>
  <c r="I15" i="31"/>
  <c r="F75" i="31"/>
  <c r="H75" i="31"/>
  <c r="E75" i="31"/>
  <c r="G75" i="31"/>
  <c r="D75" i="31" s="1"/>
  <c r="G32" i="42"/>
  <c r="D32" i="42" s="1"/>
  <c r="G28" i="31"/>
  <c r="G20" i="31"/>
  <c r="G13" i="31"/>
  <c r="G19" i="31"/>
  <c r="G10" i="31"/>
  <c r="G27" i="31"/>
  <c r="G22" i="31"/>
  <c r="G23" i="31"/>
  <c r="G9" i="31"/>
  <c r="C112" i="24"/>
  <c r="G9" i="42"/>
  <c r="G29" i="42"/>
  <c r="G25" i="42"/>
  <c r="C235" i="24"/>
  <c r="C264" i="24"/>
  <c r="C248" i="24"/>
  <c r="C219" i="24"/>
  <c r="C46" i="42"/>
  <c r="C234" i="24"/>
  <c r="C110" i="24"/>
  <c r="C138" i="24"/>
  <c r="C131" i="24"/>
  <c r="C39" i="31"/>
  <c r="C18" i="42"/>
  <c r="C232" i="24"/>
  <c r="C196" i="24"/>
  <c r="C125" i="24"/>
  <c r="C189" i="24"/>
  <c r="C226" i="24"/>
  <c r="C93" i="23"/>
  <c r="C60" i="23"/>
  <c r="C225" i="24"/>
  <c r="C241" i="24"/>
  <c r="C80" i="31"/>
  <c r="C58" i="31"/>
  <c r="C114" i="24"/>
  <c r="C158" i="24"/>
  <c r="C147" i="24"/>
  <c r="C185" i="24"/>
  <c r="C177" i="24"/>
  <c r="C307" i="24"/>
  <c r="C168" i="24"/>
  <c r="C276" i="24"/>
  <c r="C238" i="24"/>
  <c r="C229" i="24"/>
  <c r="C279" i="24"/>
  <c r="C188" i="24"/>
  <c r="C60" i="24"/>
  <c r="C175" i="24"/>
  <c r="C194" i="24"/>
  <c r="C237" i="24"/>
  <c r="C272" i="24"/>
  <c r="C117" i="24"/>
  <c r="C255" i="24"/>
  <c r="C240" i="24"/>
  <c r="C150" i="24"/>
  <c r="C275" i="24"/>
  <c r="C227" i="24"/>
  <c r="C186" i="24"/>
  <c r="C205" i="24"/>
  <c r="C199" i="24"/>
  <c r="C105" i="24"/>
  <c r="C76" i="24"/>
  <c r="C59" i="31"/>
  <c r="C99" i="24"/>
  <c r="C201" i="24"/>
  <c r="C113" i="24"/>
  <c r="C71" i="24"/>
  <c r="C160" i="24"/>
  <c r="C122" i="24"/>
  <c r="C151" i="24"/>
  <c r="C119" i="24"/>
  <c r="C242" i="24"/>
  <c r="C218" i="24"/>
  <c r="C200" i="24"/>
  <c r="C301" i="24"/>
  <c r="C289" i="24"/>
  <c r="C294" i="24"/>
  <c r="C217" i="24"/>
  <c r="C283" i="24"/>
  <c r="C170" i="24"/>
  <c r="C167" i="24"/>
  <c r="C39" i="24"/>
  <c r="C120" i="24"/>
  <c r="C149" i="24"/>
  <c r="C96" i="24"/>
  <c r="C171" i="24"/>
  <c r="C269" i="24"/>
  <c r="C298" i="24"/>
  <c r="C106" i="24"/>
  <c r="C296" i="24"/>
  <c r="C268" i="24"/>
  <c r="C230" i="24"/>
  <c r="C250" i="24"/>
  <c r="C156" i="24"/>
  <c r="C8" i="24"/>
  <c r="C98" i="24"/>
  <c r="C19" i="24"/>
  <c r="C154" i="24"/>
  <c r="C143" i="24"/>
  <c r="C299" i="24"/>
  <c r="C176" i="24"/>
  <c r="C184" i="24"/>
  <c r="C87" i="24"/>
  <c r="C163" i="24"/>
  <c r="C165" i="24"/>
  <c r="C208" i="24"/>
  <c r="C310" i="24"/>
  <c r="C302" i="24"/>
  <c r="C85" i="24"/>
  <c r="C187" i="24"/>
  <c r="C303" i="24"/>
  <c r="C281" i="24"/>
  <c r="C83" i="24"/>
  <c r="C152" i="24"/>
  <c r="C141" i="24"/>
  <c r="C245" i="24"/>
  <c r="C285" i="24"/>
  <c r="C223" i="24"/>
  <c r="C116" i="24"/>
  <c r="C161" i="24"/>
  <c r="C222" i="24"/>
  <c r="C80" i="24"/>
  <c r="C265" i="24"/>
  <c r="C253" i="24"/>
  <c r="C284" i="24"/>
  <c r="C215" i="24"/>
  <c r="C254" i="24"/>
  <c r="C231" i="24"/>
  <c r="C309" i="24"/>
  <c r="C148" i="24"/>
  <c r="C139" i="24"/>
  <c r="C243" i="24"/>
  <c r="C292" i="24"/>
  <c r="C55" i="24"/>
  <c r="C164" i="24"/>
  <c r="C270" i="24"/>
  <c r="C287" i="24"/>
  <c r="C273" i="24"/>
  <c r="C274" i="24"/>
  <c r="C111" i="24"/>
  <c r="C144" i="24"/>
  <c r="C137" i="24"/>
  <c r="C93" i="24"/>
  <c r="C288" i="24"/>
  <c r="C290" i="24"/>
  <c r="C57" i="24"/>
  <c r="C134" i="24"/>
  <c r="C64" i="24"/>
  <c r="C146" i="24"/>
  <c r="C213" i="24"/>
  <c r="C252" i="24"/>
  <c r="C256" i="24"/>
  <c r="C162" i="24"/>
  <c r="C216" i="24"/>
  <c r="C181" i="24"/>
  <c r="C263" i="24"/>
  <c r="C145" i="24"/>
  <c r="C159" i="24"/>
  <c r="C142" i="24"/>
  <c r="C135" i="24"/>
  <c r="C91" i="24"/>
  <c r="C198" i="24"/>
  <c r="C259" i="24"/>
  <c r="C293" i="24"/>
  <c r="C228" i="24"/>
  <c r="C262" i="24"/>
  <c r="C251" i="24"/>
  <c r="C183" i="24"/>
  <c r="C195" i="24"/>
  <c r="C166" i="24"/>
  <c r="C277" i="24"/>
  <c r="C133" i="24"/>
  <c r="C79" i="24"/>
  <c r="C271" i="24"/>
  <c r="C12" i="24"/>
  <c r="C86" i="24"/>
  <c r="C211" i="24"/>
  <c r="C89" i="24"/>
  <c r="C308" i="24"/>
  <c r="C233" i="24"/>
  <c r="C173" i="24"/>
  <c r="C115" i="24"/>
  <c r="C169" i="24"/>
  <c r="C291" i="24"/>
  <c r="C172" i="24"/>
  <c r="C286" i="24"/>
  <c r="C207" i="24"/>
  <c r="C305" i="24"/>
  <c r="C140" i="24"/>
  <c r="C179" i="24"/>
  <c r="C118" i="24"/>
  <c r="C300" i="24"/>
  <c r="C42" i="24"/>
  <c r="C136" i="24"/>
  <c r="C129" i="24"/>
  <c r="C267" i="24"/>
  <c r="C304" i="24"/>
  <c r="C197" i="24"/>
  <c r="C306" i="24"/>
  <c r="C266" i="24"/>
  <c r="C193" i="24"/>
  <c r="C180" i="24"/>
  <c r="C206" i="24"/>
  <c r="C260" i="24"/>
  <c r="C130" i="24"/>
  <c r="C102" i="24"/>
  <c r="C132" i="24"/>
  <c r="C127" i="24"/>
  <c r="C182" i="24"/>
  <c r="C174" i="24"/>
  <c r="C258" i="24"/>
  <c r="C178" i="24"/>
  <c r="C311" i="24"/>
  <c r="C278" i="24"/>
  <c r="C236" i="24"/>
  <c r="C214" i="24"/>
  <c r="C203" i="24"/>
  <c r="C221" i="24"/>
  <c r="C90" i="24"/>
  <c r="C209" i="24"/>
  <c r="C109" i="24"/>
  <c r="C128" i="24"/>
  <c r="C157" i="24"/>
  <c r="C280" i="24"/>
  <c r="C108" i="24"/>
  <c r="C212" i="24"/>
  <c r="C257" i="24"/>
  <c r="C295" i="24"/>
  <c r="C107" i="24"/>
  <c r="C84" i="24"/>
  <c r="C126" i="24"/>
  <c r="C155" i="24"/>
  <c r="C123" i="24"/>
  <c r="C246" i="24"/>
  <c r="C77" i="24"/>
  <c r="C220" i="24"/>
  <c r="C95" i="24"/>
  <c r="C249" i="24"/>
  <c r="C192" i="24"/>
  <c r="C261" i="24"/>
  <c r="C204" i="24"/>
  <c r="C224" i="24"/>
  <c r="C210" i="24"/>
  <c r="C82" i="24"/>
  <c r="C124" i="24"/>
  <c r="C153" i="24"/>
  <c r="C121" i="24"/>
  <c r="C244" i="24"/>
  <c r="C81" i="24"/>
  <c r="C78" i="24"/>
  <c r="C282" i="24"/>
  <c r="C239" i="24"/>
  <c r="C88" i="24"/>
  <c r="C247" i="24"/>
  <c r="C202" i="24"/>
  <c r="C297" i="24"/>
  <c r="C190" i="24"/>
  <c r="C191" i="24"/>
  <c r="C92" i="24"/>
  <c r="C9" i="29"/>
  <c r="C10" i="29"/>
  <c r="C7" i="29"/>
  <c r="C6" i="29"/>
  <c r="C32" i="28"/>
  <c r="C33" i="28"/>
  <c r="C31" i="28"/>
  <c r="C19" i="28"/>
  <c r="C22" i="7"/>
  <c r="C7" i="41"/>
  <c r="C6" i="41"/>
  <c r="C6" i="30"/>
  <c r="C7" i="30"/>
  <c r="C9" i="30"/>
  <c r="C8" i="30"/>
  <c r="C97" i="23"/>
  <c r="C85" i="23"/>
  <c r="C95" i="23"/>
  <c r="C54" i="23"/>
  <c r="C91" i="23"/>
  <c r="C59" i="23"/>
  <c r="C96" i="23"/>
  <c r="C66" i="23"/>
  <c r="C88" i="23"/>
  <c r="C52" i="23"/>
  <c r="C94" i="23"/>
  <c r="C63" i="23"/>
  <c r="C57" i="23"/>
  <c r="C43" i="23"/>
  <c r="C92" i="23"/>
  <c r="C53" i="23"/>
  <c r="C56" i="23"/>
  <c r="C41" i="23"/>
  <c r="C90" i="23"/>
  <c r="C55" i="23"/>
  <c r="C58" i="23"/>
  <c r="C98" i="23"/>
  <c r="C89" i="23"/>
  <c r="C47" i="23"/>
  <c r="C61" i="23"/>
  <c r="C46" i="23"/>
  <c r="C62" i="23"/>
  <c r="C35" i="23"/>
  <c r="C71" i="23"/>
  <c r="C37" i="23"/>
  <c r="C48" i="23"/>
  <c r="C87" i="23"/>
  <c r="C38" i="23"/>
  <c r="C34" i="23"/>
  <c r="C99" i="23"/>
  <c r="C17" i="33"/>
  <c r="C16" i="33"/>
  <c r="C60" i="31"/>
  <c r="C63" i="31"/>
  <c r="C57" i="31"/>
  <c r="C49" i="31"/>
  <c r="C56" i="31"/>
  <c r="C55" i="31"/>
  <c r="C43" i="31"/>
  <c r="C54" i="31"/>
  <c r="C72" i="31"/>
  <c r="C36" i="31"/>
  <c r="C70" i="31"/>
  <c r="C71" i="31"/>
  <c r="C68" i="31"/>
  <c r="C69" i="31"/>
  <c r="C84" i="31"/>
  <c r="C66" i="31"/>
  <c r="C67" i="31"/>
  <c r="C82" i="31"/>
  <c r="C64" i="31"/>
  <c r="C65" i="31"/>
  <c r="C83" i="31"/>
  <c r="C62" i="31"/>
  <c r="C78" i="31"/>
  <c r="C53" i="31"/>
  <c r="C81" i="31"/>
  <c r="C44" i="31"/>
  <c r="C76" i="31"/>
  <c r="C79" i="31"/>
  <c r="C50" i="31"/>
  <c r="C74" i="31"/>
  <c r="C46" i="31"/>
  <c r="C77" i="31"/>
  <c r="C48" i="31"/>
  <c r="C45" i="31"/>
  <c r="C47" i="31"/>
  <c r="C54" i="42"/>
  <c r="C43" i="42"/>
  <c r="F26" i="24"/>
  <c r="F51" i="24"/>
  <c r="F21" i="24"/>
  <c r="F34" i="24"/>
  <c r="F56" i="24"/>
  <c r="F49" i="24"/>
  <c r="F58" i="24"/>
  <c r="F28" i="24"/>
  <c r="F100" i="24"/>
  <c r="D100" i="24" s="1"/>
  <c r="F48" i="24"/>
  <c r="F84" i="23"/>
  <c r="F27" i="24"/>
  <c r="F79" i="23"/>
  <c r="F86" i="23"/>
  <c r="D86" i="23" s="1"/>
  <c r="F82" i="23"/>
  <c r="D82" i="23" s="1"/>
  <c r="F77" i="23"/>
  <c r="F80" i="23"/>
  <c r="F19" i="23"/>
  <c r="I73" i="31"/>
  <c r="G73" i="31"/>
  <c r="E73" i="31"/>
  <c r="F73" i="31"/>
  <c r="H73" i="31"/>
  <c r="J73" i="31"/>
  <c r="F7" i="9"/>
  <c r="F20" i="9"/>
  <c r="F8" i="23"/>
  <c r="F7" i="23"/>
  <c r="F14" i="23"/>
  <c r="F15" i="23"/>
  <c r="F8" i="5"/>
  <c r="F12" i="5"/>
  <c r="F11" i="33"/>
  <c r="D11" i="33" s="1"/>
  <c r="F10" i="33"/>
  <c r="F7" i="33"/>
  <c r="F78" i="23"/>
  <c r="F81" i="23"/>
  <c r="D54" i="24" l="1"/>
  <c r="C23" i="24"/>
  <c r="D23" i="24"/>
  <c r="D36" i="24"/>
  <c r="D62" i="24"/>
  <c r="D53" i="24"/>
  <c r="D48" i="24"/>
  <c r="D40" i="24"/>
  <c r="D61" i="24"/>
  <c r="D22" i="24"/>
  <c r="D69" i="24"/>
  <c r="D66" i="24"/>
  <c r="D41" i="24"/>
  <c r="D45" i="24"/>
  <c r="D16" i="24"/>
  <c r="D34" i="24"/>
  <c r="D32" i="24"/>
  <c r="D24" i="24"/>
  <c r="D9" i="24"/>
  <c r="D14" i="40"/>
  <c r="D17" i="40"/>
  <c r="D10" i="24"/>
  <c r="D9" i="40"/>
  <c r="D21" i="40"/>
  <c r="D16" i="40"/>
  <c r="D38" i="24"/>
  <c r="C38" i="24"/>
  <c r="D28" i="24"/>
  <c r="D51" i="24"/>
  <c r="D26" i="24"/>
  <c r="D6" i="28"/>
  <c r="D21" i="24"/>
  <c r="D7" i="28"/>
  <c r="D49" i="24"/>
  <c r="D17" i="24"/>
  <c r="D27" i="24"/>
  <c r="D16" i="28"/>
  <c r="D10" i="28"/>
  <c r="D15" i="28"/>
  <c r="D13" i="28"/>
  <c r="D56" i="24"/>
  <c r="D58" i="24"/>
  <c r="D18" i="28"/>
  <c r="D52" i="24"/>
  <c r="D47" i="24"/>
  <c r="D14" i="24"/>
  <c r="C15" i="7"/>
  <c r="D15" i="7"/>
  <c r="D50" i="24"/>
  <c r="C50" i="24"/>
  <c r="C37" i="24"/>
  <c r="D37" i="24"/>
  <c r="C25" i="24"/>
  <c r="D25" i="24"/>
  <c r="D79" i="23"/>
  <c r="D81" i="23"/>
  <c r="D77" i="23"/>
  <c r="D80" i="23"/>
  <c r="D78" i="23"/>
  <c r="D27" i="23"/>
  <c r="D28" i="23"/>
  <c r="D23" i="23"/>
  <c r="D24" i="23"/>
  <c r="D6" i="9"/>
  <c r="D11" i="23"/>
  <c r="D7" i="9"/>
  <c r="D10" i="23"/>
  <c r="D8" i="23"/>
  <c r="D7" i="23"/>
  <c r="D26" i="23"/>
  <c r="D17" i="23"/>
  <c r="C50" i="23"/>
  <c r="D50" i="23"/>
  <c r="D11" i="42"/>
  <c r="D17" i="42"/>
  <c r="D16" i="5"/>
  <c r="D25" i="23"/>
  <c r="D23" i="5"/>
  <c r="D19" i="5"/>
  <c r="D21" i="23"/>
  <c r="D20" i="23"/>
  <c r="D25" i="5"/>
  <c r="D12" i="5"/>
  <c r="D15" i="23"/>
  <c r="D31" i="23"/>
  <c r="D29" i="23"/>
  <c r="D13" i="23"/>
  <c r="D30" i="23"/>
  <c r="D19" i="23"/>
  <c r="D36" i="23"/>
  <c r="D21" i="5"/>
  <c r="D14" i="5"/>
  <c r="D18" i="5"/>
  <c r="D8" i="5"/>
  <c r="D10" i="5"/>
  <c r="D7" i="5"/>
  <c r="D9" i="23"/>
  <c r="D16" i="23"/>
  <c r="D22" i="23"/>
  <c r="D32" i="23"/>
  <c r="D14" i="23"/>
  <c r="C17" i="5"/>
  <c r="D17" i="5"/>
  <c r="D30" i="31"/>
  <c r="D34" i="31"/>
  <c r="D32" i="31"/>
  <c r="D31" i="31"/>
  <c r="D18" i="31"/>
  <c r="D12" i="31"/>
  <c r="D15" i="31"/>
  <c r="D26" i="31"/>
  <c r="D6" i="31"/>
  <c r="D61" i="31"/>
  <c r="D73" i="31"/>
  <c r="D8" i="42"/>
  <c r="D15" i="42"/>
  <c r="D19" i="42"/>
  <c r="D25" i="31"/>
  <c r="D26" i="42"/>
  <c r="D17" i="31"/>
  <c r="D38" i="31"/>
  <c r="D35" i="31"/>
  <c r="D13" i="42"/>
  <c r="D6" i="42"/>
  <c r="D12" i="42"/>
  <c r="D28" i="42"/>
  <c r="D16" i="42"/>
  <c r="D28" i="31"/>
  <c r="D20" i="31"/>
  <c r="D13" i="31"/>
  <c r="D19" i="31"/>
  <c r="D10" i="31"/>
  <c r="D27" i="31"/>
  <c r="D22" i="31"/>
  <c r="D23" i="31"/>
  <c r="D9" i="31"/>
  <c r="D9" i="42"/>
  <c r="D29" i="42"/>
  <c r="D25" i="42"/>
  <c r="D27" i="42"/>
  <c r="D21" i="42"/>
  <c r="D29" i="31"/>
  <c r="D14" i="31"/>
  <c r="D7" i="31"/>
  <c r="D8" i="31"/>
  <c r="D24" i="31"/>
  <c r="D19" i="3"/>
  <c r="D9" i="3"/>
  <c r="D17" i="3"/>
  <c r="D25" i="3"/>
  <c r="D16" i="31"/>
  <c r="D15" i="3"/>
  <c r="D22" i="3"/>
  <c r="D11" i="31"/>
  <c r="D10" i="3"/>
  <c r="D18" i="3"/>
  <c r="C15" i="5"/>
  <c r="C21" i="35"/>
  <c r="C11" i="31"/>
  <c r="C59" i="24"/>
  <c r="C6" i="35"/>
  <c r="C24" i="5"/>
  <c r="C6" i="9"/>
  <c r="C14" i="9"/>
  <c r="C10" i="40"/>
  <c r="C11" i="7"/>
  <c r="C27" i="28"/>
  <c r="C12" i="9"/>
  <c r="C47" i="24"/>
  <c r="C10" i="7"/>
  <c r="C36" i="23"/>
  <c r="C19" i="9"/>
  <c r="C23" i="42"/>
  <c r="C51" i="31"/>
  <c r="C40" i="23"/>
  <c r="C13" i="40"/>
  <c r="C42" i="23"/>
  <c r="C8" i="9"/>
  <c r="C28" i="5"/>
  <c r="C21" i="5"/>
  <c r="C68" i="24"/>
  <c r="C14" i="35"/>
  <c r="C11" i="5"/>
  <c r="C22" i="5"/>
  <c r="C13" i="5"/>
  <c r="C6" i="3"/>
  <c r="C14" i="40"/>
  <c r="C36" i="24"/>
  <c r="C7" i="40"/>
  <c r="C35" i="24"/>
  <c r="C25" i="35"/>
  <c r="C39" i="23"/>
  <c r="C10" i="9"/>
  <c r="C9" i="9"/>
  <c r="C18" i="5"/>
  <c r="C16" i="5"/>
  <c r="C27" i="5"/>
  <c r="C6" i="5"/>
  <c r="C9" i="5"/>
  <c r="C14" i="5"/>
  <c r="C37" i="31"/>
  <c r="C16" i="3"/>
  <c r="C8" i="3"/>
  <c r="C12" i="7"/>
  <c r="C14" i="24"/>
  <c r="C16" i="7"/>
  <c r="C9" i="7"/>
  <c r="C12" i="40"/>
  <c r="C19" i="40"/>
  <c r="C6" i="40"/>
  <c r="C16" i="24"/>
  <c r="C13" i="9"/>
  <c r="C11" i="28"/>
  <c r="C33" i="24"/>
  <c r="C52" i="31"/>
  <c r="C33" i="31"/>
  <c r="C41" i="31"/>
  <c r="C40" i="31"/>
  <c r="C22" i="9"/>
  <c r="C13" i="23"/>
  <c r="C18" i="40"/>
  <c r="C17" i="40"/>
  <c r="C16" i="40"/>
  <c r="C20" i="24"/>
  <c r="C6" i="7"/>
  <c r="C18" i="24"/>
  <c r="C8" i="7"/>
  <c r="C9" i="28"/>
  <c r="C21" i="31"/>
  <c r="C7" i="3"/>
  <c r="C26" i="23"/>
  <c r="C28" i="23"/>
  <c r="C26" i="5"/>
  <c r="C10" i="5"/>
  <c r="C33" i="23"/>
  <c r="C8" i="35"/>
  <c r="C9" i="35"/>
  <c r="C15" i="35"/>
  <c r="C43" i="24"/>
  <c r="C19" i="7"/>
  <c r="C13" i="7"/>
  <c r="C25" i="9"/>
  <c r="C16" i="9"/>
  <c r="C21" i="9"/>
  <c r="C10" i="3"/>
  <c r="C15" i="42"/>
  <c r="C25" i="23"/>
  <c r="C75" i="24"/>
  <c r="C42" i="31"/>
  <c r="C101" i="24"/>
  <c r="C24" i="23"/>
  <c r="C27" i="23"/>
  <c r="C65" i="24"/>
  <c r="D6" i="33"/>
  <c r="C67" i="24"/>
  <c r="C34" i="31"/>
  <c r="C46" i="24"/>
  <c r="C20" i="28"/>
  <c r="C8" i="28"/>
  <c r="C74" i="24"/>
  <c r="C10" i="35"/>
  <c r="C12" i="23"/>
  <c r="C72" i="24"/>
  <c r="C10" i="23"/>
  <c r="C23" i="23"/>
  <c r="C25" i="28"/>
  <c r="D8" i="33"/>
  <c r="C24" i="42"/>
  <c r="D9" i="33"/>
  <c r="D7" i="33"/>
  <c r="C14" i="3"/>
  <c r="D10" i="33"/>
  <c r="D14" i="33"/>
  <c r="C14" i="28"/>
  <c r="C17" i="35"/>
  <c r="C11" i="3"/>
  <c r="C32" i="31"/>
  <c r="C11" i="42"/>
  <c r="C19" i="5"/>
  <c r="C30" i="31"/>
  <c r="C20" i="9"/>
  <c r="C18" i="9"/>
  <c r="C23" i="28"/>
  <c r="C7" i="28"/>
  <c r="C41" i="24"/>
  <c r="C69" i="24"/>
  <c r="C21" i="42"/>
  <c r="C17" i="9"/>
  <c r="C13" i="3"/>
  <c r="C6" i="33"/>
  <c r="C7" i="35"/>
  <c r="C62" i="24"/>
  <c r="C54" i="24"/>
  <c r="C24" i="31"/>
  <c r="C25" i="31"/>
  <c r="C12" i="33"/>
  <c r="C53" i="24"/>
  <c r="C83" i="23"/>
  <c r="C21" i="23"/>
  <c r="C63" i="24"/>
  <c r="C22" i="24"/>
  <c r="C66" i="24"/>
  <c r="C13" i="42"/>
  <c r="C8" i="40"/>
  <c r="C11" i="23"/>
  <c r="C70" i="24"/>
  <c r="C61" i="24"/>
  <c r="C26" i="28"/>
  <c r="C22" i="23"/>
  <c r="C12" i="42"/>
  <c r="C40" i="24"/>
  <c r="C17" i="23"/>
  <c r="C9" i="33"/>
  <c r="C6" i="28"/>
  <c r="C29" i="28"/>
  <c r="C24" i="28"/>
  <c r="C14" i="33"/>
  <c r="C7" i="5"/>
  <c r="C23" i="5"/>
  <c r="C31" i="5"/>
  <c r="C18" i="31"/>
  <c r="C30" i="28"/>
  <c r="C16" i="35"/>
  <c r="C20" i="23"/>
  <c r="C8" i="33"/>
  <c r="C40" i="5"/>
  <c r="C52" i="24"/>
  <c r="C18" i="28"/>
  <c r="C16" i="31"/>
  <c r="C28" i="28"/>
  <c r="C9" i="40"/>
  <c r="C11" i="40"/>
  <c r="C21" i="40"/>
  <c r="C38" i="31"/>
  <c r="C22" i="42"/>
  <c r="C6" i="42"/>
  <c r="C28" i="42"/>
  <c r="C25" i="3"/>
  <c r="C12" i="3"/>
  <c r="C12" i="28"/>
  <c r="C13" i="28"/>
  <c r="C10" i="28"/>
  <c r="C38" i="42"/>
  <c r="C30" i="42"/>
  <c r="C8" i="42"/>
  <c r="C17" i="3"/>
  <c r="C18" i="35"/>
  <c r="C23" i="35"/>
  <c r="C13" i="33"/>
  <c r="C22" i="3"/>
  <c r="C29" i="31"/>
  <c r="C12" i="31"/>
  <c r="C9" i="24"/>
  <c r="C16" i="28"/>
  <c r="C21" i="28"/>
  <c r="C17" i="28"/>
  <c r="C22" i="28"/>
  <c r="C17" i="24"/>
  <c r="C32" i="23"/>
  <c r="C37" i="5"/>
  <c r="C25" i="5"/>
  <c r="C19" i="42"/>
  <c r="C7" i="42"/>
  <c r="C14" i="31"/>
  <c r="C35" i="31"/>
  <c r="C9" i="31"/>
  <c r="C15" i="3"/>
  <c r="C10" i="24"/>
  <c r="C45" i="24"/>
  <c r="C17" i="42"/>
  <c r="C27" i="42"/>
  <c r="C15" i="28"/>
  <c r="C26" i="42"/>
  <c r="C16" i="42"/>
  <c r="C22" i="31"/>
  <c r="C19" i="3"/>
  <c r="C28" i="31"/>
  <c r="C17" i="31"/>
  <c r="C26" i="31"/>
  <c r="C7" i="31"/>
  <c r="C16" i="23"/>
  <c r="C31" i="23"/>
  <c r="C29" i="23"/>
  <c r="C61" i="31"/>
  <c r="C30" i="23"/>
  <c r="C94" i="24"/>
  <c r="C24" i="24"/>
  <c r="C32" i="24"/>
  <c r="C27" i="31"/>
  <c r="C75" i="31"/>
  <c r="C15" i="31"/>
  <c r="C18" i="3"/>
  <c r="C31" i="31"/>
  <c r="C9" i="3"/>
  <c r="C32" i="42"/>
  <c r="C20" i="31"/>
  <c r="C13" i="31"/>
  <c r="C19" i="31"/>
  <c r="C25" i="42"/>
  <c r="C10" i="31"/>
  <c r="C23" i="31"/>
  <c r="C29" i="42"/>
  <c r="C9" i="42"/>
  <c r="C58" i="24"/>
  <c r="C56" i="24"/>
  <c r="C86" i="23"/>
  <c r="C7" i="9"/>
  <c r="C82" i="23"/>
  <c r="C77" i="23"/>
  <c r="C19" i="23"/>
  <c r="C28" i="24"/>
  <c r="C31" i="24"/>
  <c r="C51" i="24"/>
  <c r="C27" i="24"/>
  <c r="C26" i="24"/>
  <c r="C48" i="24"/>
  <c r="C34" i="24"/>
  <c r="C100" i="24"/>
  <c r="C21" i="24"/>
  <c r="C49" i="24"/>
  <c r="C81" i="23"/>
  <c r="C79" i="23"/>
  <c r="C78" i="23"/>
  <c r="C14" i="23"/>
  <c r="C80" i="23"/>
  <c r="C84" i="23"/>
  <c r="C8" i="23"/>
  <c r="C15" i="23"/>
  <c r="C11" i="33"/>
  <c r="C7" i="33"/>
  <c r="C10" i="33"/>
  <c r="C8" i="5"/>
  <c r="C12" i="5"/>
  <c r="C73" i="31"/>
  <c r="C7" i="23"/>
  <c r="C9" i="23"/>
  <c r="C6" i="23"/>
  <c r="C6" i="31" l="1"/>
  <c r="C8" i="31"/>
</calcChain>
</file>

<file path=xl/sharedStrings.xml><?xml version="1.0" encoding="utf-8"?>
<sst xmlns="http://schemas.openxmlformats.org/spreadsheetml/2006/main" count="7196" uniqueCount="1177">
  <si>
    <t>MARCH</t>
  </si>
  <si>
    <t>APRIL</t>
  </si>
  <si>
    <t>MAY</t>
  </si>
  <si>
    <t>JUNE</t>
  </si>
  <si>
    <t>JULY</t>
  </si>
  <si>
    <t>TOTAL POINTS</t>
  </si>
  <si>
    <t>CLASS:</t>
  </si>
  <si>
    <t>MEMBER</t>
  </si>
  <si>
    <t>QUALIFIED</t>
  </si>
  <si>
    <t>CORRECTED POINTS</t>
  </si>
  <si>
    <r>
      <rPr>
        <b/>
        <sz val="10"/>
        <color indexed="63"/>
        <rFont val="Arial"/>
        <family val="2"/>
      </rPr>
      <t xml:space="preserve">1. </t>
    </r>
    <r>
      <rPr>
        <sz val="10"/>
        <color indexed="63"/>
        <rFont val="Arial"/>
        <family val="2"/>
      </rPr>
      <t>Select the total number of Karts in the final.</t>
    </r>
  </si>
  <si>
    <r>
      <rPr>
        <b/>
        <sz val="10"/>
        <color indexed="63"/>
        <rFont val="Arial"/>
        <family val="2"/>
      </rPr>
      <t xml:space="preserve">2. </t>
    </r>
    <r>
      <rPr>
        <sz val="10"/>
        <color indexed="63"/>
        <rFont val="Arial"/>
        <family val="2"/>
      </rPr>
      <t>Select the outright finishing place</t>
    </r>
  </si>
  <si>
    <t>EXAMPLE:</t>
  </si>
  <si>
    <t>NOTE:</t>
  </si>
  <si>
    <t>FEBRUARY</t>
  </si>
  <si>
    <t>AUGUST</t>
  </si>
  <si>
    <t>SEPTEMBER</t>
  </si>
  <si>
    <t>OCTOBER</t>
  </si>
  <si>
    <t>NOVEMBER</t>
  </si>
  <si>
    <r>
      <t xml:space="preserve">Please Note: </t>
    </r>
    <r>
      <rPr>
        <sz val="10"/>
        <color indexed="63"/>
        <rFont val="Arial"/>
        <family val="2"/>
      </rPr>
      <t>If you have qualified and it is not indicated above contact CDKC. The points score will be finalised 24 hrs after the November Meeting</t>
    </r>
  </si>
  <si>
    <r>
      <t>Please Note:</t>
    </r>
    <r>
      <rPr>
        <sz val="10"/>
        <color indexed="63"/>
        <rFont val="Arial"/>
        <family val="2"/>
      </rPr>
      <t xml:space="preserve"> Months highlighted in </t>
    </r>
    <r>
      <rPr>
        <b/>
        <sz val="10"/>
        <color indexed="57"/>
        <rFont val="Arial"/>
        <family val="2"/>
      </rPr>
      <t>green</t>
    </r>
    <r>
      <rPr>
        <sz val="10"/>
        <color indexed="63"/>
        <rFont val="Arial"/>
        <family val="2"/>
      </rPr>
      <t xml:space="preserve"> are class qualifing months in accordance with rule 8 of the points system</t>
    </r>
  </si>
  <si>
    <t>JANUARY</t>
  </si>
  <si>
    <t>SPARE</t>
  </si>
  <si>
    <r>
      <t xml:space="preserve">Points shown in </t>
    </r>
    <r>
      <rPr>
        <sz val="10"/>
        <color indexed="10"/>
        <rFont val="Arial"/>
        <family val="2"/>
      </rPr>
      <t>red</t>
    </r>
    <r>
      <rPr>
        <sz val="10"/>
        <color indexed="63"/>
        <rFont val="Arial"/>
        <family val="2"/>
      </rPr>
      <t xml:space="preserve"> indicate the driver has opted to use his double points in accordance with the rules</t>
    </r>
  </si>
  <si>
    <t>No. OF KARTS IN CLASS</t>
  </si>
  <si>
    <t>Updated 28/2/12</t>
  </si>
  <si>
    <t>First Name</t>
  </si>
  <si>
    <t>Last name</t>
  </si>
  <si>
    <t xml:space="preserve">Qualifying for </t>
  </si>
  <si>
    <t>Person Qualifying</t>
  </si>
  <si>
    <t>Class</t>
  </si>
  <si>
    <t>Task</t>
  </si>
  <si>
    <t>Signed</t>
  </si>
  <si>
    <t>Date</t>
  </si>
  <si>
    <t>Authorised by</t>
  </si>
  <si>
    <t>CDKC Club Championship Qualification sheet</t>
  </si>
  <si>
    <t>Non</t>
  </si>
  <si>
    <t>Championship</t>
  </si>
  <si>
    <t>No</t>
  </si>
  <si>
    <t>Race</t>
  </si>
  <si>
    <t xml:space="preserve">State </t>
  </si>
  <si>
    <t>Titles</t>
  </si>
  <si>
    <t>Round 3</t>
  </si>
  <si>
    <t>Meeting</t>
  </si>
  <si>
    <t>KA3 MASTERS</t>
  </si>
  <si>
    <t>Qualifiers from January and February volunteers below.</t>
  </si>
  <si>
    <t>Volunteer Name</t>
  </si>
  <si>
    <t>Job</t>
  </si>
  <si>
    <t>Driver Name</t>
  </si>
  <si>
    <t>Verified</t>
  </si>
  <si>
    <t>Novice</t>
  </si>
  <si>
    <t>Senior Club Championship</t>
  </si>
  <si>
    <t>Novice and Rookie club championship</t>
  </si>
  <si>
    <t>Junior Heavy</t>
  </si>
  <si>
    <t>Junior Performance</t>
  </si>
  <si>
    <t>Senior Performance Heavy</t>
  </si>
  <si>
    <t>Junior Light</t>
  </si>
  <si>
    <t>Senior Performance Light</t>
  </si>
  <si>
    <t>4SS Super Heavy</t>
  </si>
  <si>
    <t>DNF</t>
  </si>
  <si>
    <t>DNS</t>
  </si>
  <si>
    <t>DSQ</t>
  </si>
  <si>
    <t>Round 1</t>
  </si>
  <si>
    <t>Round 2</t>
  </si>
  <si>
    <t>Round 4</t>
  </si>
  <si>
    <t>Round 5</t>
  </si>
  <si>
    <t>Entrants</t>
  </si>
  <si>
    <t>Result</t>
  </si>
  <si>
    <t>Class Points</t>
  </si>
  <si>
    <t>Rookies</t>
  </si>
  <si>
    <t>Championship Points</t>
  </si>
  <si>
    <t>MyKarting ID</t>
  </si>
  <si>
    <t>Last Name</t>
  </si>
  <si>
    <t>Full name</t>
  </si>
  <si>
    <t>John</t>
  </si>
  <si>
    <t>Algie</t>
  </si>
  <si>
    <t>Luke</t>
  </si>
  <si>
    <t>Harrison</t>
  </si>
  <si>
    <t>Hunter</t>
  </si>
  <si>
    <t>Jordan</t>
  </si>
  <si>
    <t>Tyler</t>
  </si>
  <si>
    <t>Koenig</t>
  </si>
  <si>
    <t>Blake</t>
  </si>
  <si>
    <t>Lynch</t>
  </si>
  <si>
    <t>Lachlan</t>
  </si>
  <si>
    <t>James</t>
  </si>
  <si>
    <t>Ryan</t>
  </si>
  <si>
    <t>Bradley</t>
  </si>
  <si>
    <t>Charles</t>
  </si>
  <si>
    <t>Phillips</t>
  </si>
  <si>
    <t>Samuel</t>
  </si>
  <si>
    <t>Christopher</t>
  </si>
  <si>
    <t>William</t>
  </si>
  <si>
    <t>Matt</t>
  </si>
  <si>
    <t>Sydenham</t>
  </si>
  <si>
    <t>Vats</t>
  </si>
  <si>
    <t>Vermeulen</t>
  </si>
  <si>
    <t>Joshua</t>
  </si>
  <si>
    <t>Shipley</t>
  </si>
  <si>
    <t>Mitchell</t>
  </si>
  <si>
    <t>Grima</t>
  </si>
  <si>
    <t>Benaud</t>
  </si>
  <si>
    <t>Oliver</t>
  </si>
  <si>
    <t>Saade</t>
  </si>
  <si>
    <t>Sam</t>
  </si>
  <si>
    <t>Dartell</t>
  </si>
  <si>
    <t>Bethany</t>
  </si>
  <si>
    <t>Emr</t>
  </si>
  <si>
    <t>Jackson</t>
  </si>
  <si>
    <t>Williams</t>
  </si>
  <si>
    <t>Cooper</t>
  </si>
  <si>
    <t>Lewis</t>
  </si>
  <si>
    <t>Anthony</t>
  </si>
  <si>
    <t>Daniel</t>
  </si>
  <si>
    <t>Becker</t>
  </si>
  <si>
    <t>Jenkins</t>
  </si>
  <si>
    <t>Kody</t>
  </si>
  <si>
    <t>Kurtis</t>
  </si>
  <si>
    <t>Jack</t>
  </si>
  <si>
    <t>Lemon</t>
  </si>
  <si>
    <t>Orsini</t>
  </si>
  <si>
    <t>Logan</t>
  </si>
  <si>
    <t>Rendall</t>
  </si>
  <si>
    <t>Tom</t>
  </si>
  <si>
    <t>Harris</t>
  </si>
  <si>
    <t>Swarbrick</t>
  </si>
  <si>
    <t>Goodman</t>
  </si>
  <si>
    <t>Youl</t>
  </si>
  <si>
    <t>Dengate</t>
  </si>
  <si>
    <t>MacDonald</t>
  </si>
  <si>
    <t>Spiteri</t>
  </si>
  <si>
    <t>Lucas</t>
  </si>
  <si>
    <t>Brian</t>
  </si>
  <si>
    <t>Tabbernal</t>
  </si>
  <si>
    <t>Crawshay</t>
  </si>
  <si>
    <t>Wilson</t>
  </si>
  <si>
    <t xml:space="preserve">CLASS: </t>
  </si>
  <si>
    <t>Junior Club Championship</t>
  </si>
  <si>
    <t>Step</t>
  </si>
  <si>
    <t>Action</t>
  </si>
  <si>
    <t>Update "Qualified" status on the individual class tabs (not the Overall Champion tabs as they pull from the class tabs)</t>
  </si>
  <si>
    <t>Update "Corrected Points" Formula on each tab so it deducts the lowest score after completion of respective round.</t>
  </si>
  <si>
    <t>Update finishing positions/round results on each individual class tab. The results are underneath the table at the top. DON’T USE THE "COPY" or "CUT AND PASTE" OPTIONS IN THESE CELLS. There is conditional formatting on each individual cell and by copying or cutting other cells the conditional formatting will be lost.</t>
  </si>
  <si>
    <t>Update the "Club Member Export" tab with the latest list of members. Ensure the formula in column D extends to the bottom of the member list and is not altered in any way. Other tabs rely on the members full name in column D.</t>
  </si>
  <si>
    <t>Entrants who are members will highlight in yellow. Check if they are in the top table. If not add them manually and update "Qualified" status.</t>
  </si>
  <si>
    <t>Saker</t>
  </si>
  <si>
    <t>Bailey</t>
  </si>
  <si>
    <t>Banks</t>
  </si>
  <si>
    <t>Noah</t>
  </si>
  <si>
    <t>Taylor</t>
  </si>
  <si>
    <t>Jeffrey</t>
  </si>
  <si>
    <t>Hey</t>
  </si>
  <si>
    <t>Marcus</t>
  </si>
  <si>
    <t>Cribbin</t>
  </si>
  <si>
    <t>Go to the Club Champ tabs and unhide lines where an entrant has raced in 2 classes. The Club Champ tab will show duplicate entrants so they need to be consolidated for the overall club championship points.</t>
  </si>
  <si>
    <t>Sort the "Corrected Points" column from largest to smallest on each tab after updating the finishing positions</t>
  </si>
  <si>
    <t>Jacob</t>
  </si>
  <si>
    <t>Glassington</t>
  </si>
  <si>
    <t>Robinson</t>
  </si>
  <si>
    <t>Timothy</t>
  </si>
  <si>
    <t>Vasili</t>
  </si>
  <si>
    <t>Baralos</t>
  </si>
  <si>
    <t>Riley</t>
  </si>
  <si>
    <t>Round 6</t>
  </si>
  <si>
    <t>Donley</t>
  </si>
  <si>
    <t>Flewitt</t>
  </si>
  <si>
    <t>Hudson</t>
  </si>
  <si>
    <t>Kemal</t>
  </si>
  <si>
    <t>Lozina</t>
  </si>
  <si>
    <t>Stevenson</t>
  </si>
  <si>
    <t>Waters</t>
  </si>
  <si>
    <t>Zerafa</t>
  </si>
  <si>
    <t>Mason</t>
  </si>
  <si>
    <t>Max</t>
  </si>
  <si>
    <t>Mitch</t>
  </si>
  <si>
    <t>Heath</t>
  </si>
  <si>
    <t>Will</t>
  </si>
  <si>
    <t>Liam</t>
  </si>
  <si>
    <t>Cameron</t>
  </si>
  <si>
    <t>TAG Res Heavy</t>
  </si>
  <si>
    <t>TAG Res Light</t>
  </si>
  <si>
    <t>4SS Heavy</t>
  </si>
  <si>
    <t>TAG Light</t>
  </si>
  <si>
    <t>TAG Heavy</t>
  </si>
  <si>
    <t>4SS Medium</t>
  </si>
  <si>
    <t xml:space="preserve">Stephen </t>
  </si>
  <si>
    <t xml:space="preserve">Nate </t>
  </si>
  <si>
    <t>Hughes</t>
  </si>
  <si>
    <t xml:space="preserve">Joshua </t>
  </si>
  <si>
    <t xml:space="preserve">Hunter </t>
  </si>
  <si>
    <t xml:space="preserve">Blake </t>
  </si>
  <si>
    <t>Ford</t>
  </si>
  <si>
    <t xml:space="preserve">Jacob </t>
  </si>
  <si>
    <t xml:space="preserve">Lachlan </t>
  </si>
  <si>
    <t xml:space="preserve">William </t>
  </si>
  <si>
    <t xml:space="preserve">Kody </t>
  </si>
  <si>
    <t xml:space="preserve">Logan </t>
  </si>
  <si>
    <t xml:space="preserve">Lucas </t>
  </si>
  <si>
    <t xml:space="preserve">Tyler </t>
  </si>
  <si>
    <t xml:space="preserve">James </t>
  </si>
  <si>
    <t xml:space="preserve">Anthony </t>
  </si>
  <si>
    <t xml:space="preserve">Sam </t>
  </si>
  <si>
    <t xml:space="preserve">Samuel </t>
  </si>
  <si>
    <t xml:space="preserve">John </t>
  </si>
  <si>
    <t xml:space="preserve">Nicholas </t>
  </si>
  <si>
    <t xml:space="preserve">Michael </t>
  </si>
  <si>
    <t xml:space="preserve">Nathan </t>
  </si>
  <si>
    <t xml:space="preserve">Kayne </t>
  </si>
  <si>
    <t xml:space="preserve">Mathew </t>
  </si>
  <si>
    <t>Mario</t>
  </si>
  <si>
    <t xml:space="preserve">Deniel </t>
  </si>
  <si>
    <t xml:space="preserve">Bethany </t>
  </si>
  <si>
    <t xml:space="preserve">Ryan </t>
  </si>
  <si>
    <t xml:space="preserve">Kurtis </t>
  </si>
  <si>
    <t xml:space="preserve">Daniel </t>
  </si>
  <si>
    <t xml:space="preserve">Robert </t>
  </si>
  <si>
    <t xml:space="preserve">Jack </t>
  </si>
  <si>
    <t xml:space="preserve">Nadia </t>
  </si>
  <si>
    <t xml:space="preserve">Neel </t>
  </si>
  <si>
    <t xml:space="preserve">Noah </t>
  </si>
  <si>
    <t xml:space="preserve">Tom </t>
  </si>
  <si>
    <t xml:space="preserve">Ethan </t>
  </si>
  <si>
    <t xml:space="preserve">Mitch </t>
  </si>
  <si>
    <t xml:space="preserve">Liam </t>
  </si>
  <si>
    <t xml:space="preserve">Evan </t>
  </si>
  <si>
    <t>Hotz</t>
  </si>
  <si>
    <t>Lazarevic</t>
  </si>
  <si>
    <t xml:space="preserve">Cooper </t>
  </si>
  <si>
    <t>House</t>
  </si>
  <si>
    <t xml:space="preserve">Cameron </t>
  </si>
  <si>
    <t xml:space="preserve">Brian </t>
  </si>
  <si>
    <t>Abel</t>
  </si>
  <si>
    <t>East</t>
  </si>
  <si>
    <t xml:space="preserve">Jye </t>
  </si>
  <si>
    <t>Wagstaff</t>
  </si>
  <si>
    <t xml:space="preserve">Harvey </t>
  </si>
  <si>
    <t>Harry</t>
  </si>
  <si>
    <t>Chen</t>
  </si>
  <si>
    <t xml:space="preserve">Hudson </t>
  </si>
  <si>
    <t>Petta</t>
  </si>
  <si>
    <t>Thomson</t>
  </si>
  <si>
    <t xml:space="preserve">Peter </t>
  </si>
  <si>
    <t xml:space="preserve">Matt </t>
  </si>
  <si>
    <t xml:space="preserve">year will be recorded for their Corrected Points over the Championship rounds. This gives the members the ability to drop or </t>
  </si>
  <si>
    <t>miss one round whilst still having the ability to compete in the championship.</t>
  </si>
  <si>
    <t>round will still be dropped.</t>
  </si>
  <si>
    <t>round points added back in) will be considered the winner of that championship.</t>
  </si>
  <si>
    <t>class. Points will be awarded for a driver’s finish position in the final (non-club members will not be removed from results).</t>
  </si>
  <si>
    <t xml:space="preserve">friends or guardians may work on behalf of any driver by simply nominating their efforts to the driver when completing their duties. </t>
  </si>
  <si>
    <t>Class and Club Championships as per the points table.</t>
  </si>
  <si>
    <t>overall point score.</t>
  </si>
  <si>
    <t xml:space="preserve">1. Novice/Rookie </t>
  </si>
  <si>
    <t xml:space="preserve">2. Juniors </t>
  </si>
  <si>
    <t xml:space="preserve">3. Seniors </t>
  </si>
  <si>
    <r>
      <rPr>
        <b/>
        <sz val="10"/>
        <color indexed="63"/>
        <rFont val="Arial"/>
        <family val="2"/>
      </rPr>
      <t xml:space="preserve">3. </t>
    </r>
    <r>
      <rPr>
        <sz val="10"/>
        <color indexed="63"/>
        <rFont val="Arial"/>
        <family val="2"/>
      </rPr>
      <t>Outright placing is based on ALL in that class</t>
    </r>
  </si>
  <si>
    <r>
      <rPr>
        <b/>
        <sz val="10"/>
        <color indexed="63"/>
        <rFont val="Arial"/>
        <family val="2"/>
      </rPr>
      <t xml:space="preserve">4. </t>
    </r>
    <r>
      <rPr>
        <sz val="10"/>
        <color indexed="63"/>
        <rFont val="Arial"/>
        <family val="2"/>
      </rPr>
      <t>DNF &amp; DNS = 14 POINTS DSQ = 0 POINTS</t>
    </r>
  </si>
  <si>
    <r>
      <rPr>
        <b/>
        <sz val="10"/>
        <color indexed="63"/>
        <rFont val="Arial"/>
        <family val="2"/>
      </rPr>
      <t xml:space="preserve">5. </t>
    </r>
    <r>
      <rPr>
        <sz val="10"/>
        <color indexed="63"/>
        <rFont val="Arial"/>
        <family val="2"/>
      </rPr>
      <t>CDKC members racing in a class of less than 5 starters will receive 50% of the points on offer  as reflected in the chart</t>
    </r>
  </si>
  <si>
    <r>
      <rPr>
        <b/>
        <sz val="10"/>
        <color rgb="FF333333"/>
        <rFont val="Arial"/>
        <family val="2"/>
      </rPr>
      <t xml:space="preserve">6. </t>
    </r>
    <r>
      <rPr>
        <sz val="10"/>
        <color indexed="63"/>
        <rFont val="Arial"/>
        <family val="2"/>
      </rPr>
      <t>If you are not a financial member for any given round you are not elligible for the round points. If you have raced in a class during this period and your name does not appear please contact CDKC.</t>
    </r>
  </si>
  <si>
    <t>of CDKC must be in place at each round to score points.</t>
  </si>
  <si>
    <t xml:space="preserve">1. All financial members can accumulate points in the CDKC Championship at each eligible race meeting. Financial membership </t>
  </si>
  <si>
    <t xml:space="preserve">2. Points are awarded across 6 championship rounds as advised in the CDKC race calendar. The driver’s best 5 rounds for the </t>
  </si>
  <si>
    <t xml:space="preserve">3. If the published number of rounds cannot be run, championship points will be awarded across the number of rounds run and 1 </t>
  </si>
  <si>
    <t xml:space="preserve">4. Should a draw of points occur in the corrected points at the end of the season, the member with higher overall points (dropped </t>
  </si>
  <si>
    <t>5. Points will be awarded as per the table on the point score spreadsheet and encourages competitors to be part of a well-attended</t>
  </si>
  <si>
    <t xml:space="preserve">6. For a member to be eligible for the class championship, each driver must dedicate one FULL day's work to the club. Parents, </t>
  </si>
  <si>
    <t>7. The individual must have raced a minimum of 4 CDKC Club Championship events to qualify for the championship points.</t>
  </si>
  <si>
    <t xml:space="preserve">8. A class must have had a minimum of 5 entrants face the starter at a minimum of 4 rounds to qualify for class points, points will </t>
  </si>
  <si>
    <t xml:space="preserve">9. Where there are less than 5 starters in a race 50% of the normally allocated points will be allocated to each driver for both the </t>
  </si>
  <si>
    <t>10. You must advise of errors to the point system prior to the next club meeting. NO changes will be made after this point in time.</t>
  </si>
  <si>
    <t>11. Trophies will be awarded to the top 3 eligible drivers in all eligible classes or 1st place driver (refer rule 8).</t>
  </si>
  <si>
    <t xml:space="preserve">12. Club Champion trophies and awards will also be presented to best placed Senior, Junior and Novice/Rookie Drivers in the </t>
  </si>
  <si>
    <t>13. Presentation will take place at the December race meeting.</t>
  </si>
  <si>
    <t>Cahill</t>
  </si>
  <si>
    <t>Miles</t>
  </si>
  <si>
    <t>Robins</t>
  </si>
  <si>
    <t>Gurney</t>
  </si>
  <si>
    <t>Donnelly</t>
  </si>
  <si>
    <t>De Boynton</t>
  </si>
  <si>
    <t>Mackie</t>
  </si>
  <si>
    <t>Mepham</t>
  </si>
  <si>
    <t>Schellenberg</t>
  </si>
  <si>
    <t>Gauci</t>
  </si>
  <si>
    <t>Gotch</t>
  </si>
  <si>
    <t>Colombrita</t>
  </si>
  <si>
    <t>Khouri</t>
  </si>
  <si>
    <t>Thomas</t>
  </si>
  <si>
    <t>Emily</t>
  </si>
  <si>
    <t>George</t>
  </si>
  <si>
    <t>Drew</t>
  </si>
  <si>
    <t>Nate</t>
  </si>
  <si>
    <t>Callum</t>
  </si>
  <si>
    <t>Harvey</t>
  </si>
  <si>
    <t>Ashton</t>
  </si>
  <si>
    <t>Mia</t>
  </si>
  <si>
    <t>Jye</t>
  </si>
  <si>
    <t>Lukas</t>
  </si>
  <si>
    <t>Koby</t>
  </si>
  <si>
    <t>Jason</t>
  </si>
  <si>
    <t>Evan</t>
  </si>
  <si>
    <t>Maximus</t>
  </si>
  <si>
    <t>Nicolas</t>
  </si>
  <si>
    <t>Lawrence</t>
  </si>
  <si>
    <t>Jamie</t>
  </si>
  <si>
    <t>Ethan</t>
  </si>
  <si>
    <t>Leo</t>
  </si>
  <si>
    <t>Vaughn</t>
  </si>
  <si>
    <t>Rishi</t>
  </si>
  <si>
    <t>Robert</t>
  </si>
  <si>
    <t>Dominic</t>
  </si>
  <si>
    <t>Andrew</t>
  </si>
  <si>
    <t>Zac</t>
  </si>
  <si>
    <t>Nadia</t>
  </si>
  <si>
    <t>Brandon</t>
  </si>
  <si>
    <t>Nicholas</t>
  </si>
  <si>
    <t>Adam</t>
  </si>
  <si>
    <t>Mathew</t>
  </si>
  <si>
    <t>Nathan</t>
  </si>
  <si>
    <t>Deniel</t>
  </si>
  <si>
    <t>Stephen</t>
  </si>
  <si>
    <t>Michael</t>
  </si>
  <si>
    <t>Morgan</t>
  </si>
  <si>
    <t>Su</t>
  </si>
  <si>
    <t>Salerno</t>
  </si>
  <si>
    <t>Pothori</t>
  </si>
  <si>
    <t>Nader</t>
  </si>
  <si>
    <t>Lee</t>
  </si>
  <si>
    <t>Colling</t>
  </si>
  <si>
    <t>Thompson</t>
  </si>
  <si>
    <t>Bourke</t>
  </si>
  <si>
    <t>Agresta</t>
  </si>
  <si>
    <t>Adam Thompson</t>
  </si>
  <si>
    <t>Clint</t>
  </si>
  <si>
    <t>Shayne</t>
  </si>
  <si>
    <t>Ashdown</t>
  </si>
  <si>
    <t>Jeremy</t>
  </si>
  <si>
    <t>Atkins</t>
  </si>
  <si>
    <t>Lydia</t>
  </si>
  <si>
    <t>Balat</t>
  </si>
  <si>
    <t>Russell</t>
  </si>
  <si>
    <t>Colin</t>
  </si>
  <si>
    <t>Beever</t>
  </si>
  <si>
    <t>Rodney</t>
  </si>
  <si>
    <t>Bellbowen</t>
  </si>
  <si>
    <t>Karlo</t>
  </si>
  <si>
    <t>Bergman</t>
  </si>
  <si>
    <t>Darren</t>
  </si>
  <si>
    <t>Booth</t>
  </si>
  <si>
    <t>Craig</t>
  </si>
  <si>
    <t>Owen</t>
  </si>
  <si>
    <t>Bragg</t>
  </si>
  <si>
    <t>Tony</t>
  </si>
  <si>
    <t>Bregonje</t>
  </si>
  <si>
    <t>Brown</t>
  </si>
  <si>
    <t>David</t>
  </si>
  <si>
    <t>Ben</t>
  </si>
  <si>
    <t>Hemalatha</t>
  </si>
  <si>
    <t>Carasala</t>
  </si>
  <si>
    <t>Aaron</t>
  </si>
  <si>
    <t>Pamela</t>
  </si>
  <si>
    <t>Gabriella</t>
  </si>
  <si>
    <t>Simon</t>
  </si>
  <si>
    <t>Davison</t>
  </si>
  <si>
    <t>Delicata</t>
  </si>
  <si>
    <t>Dixon</t>
  </si>
  <si>
    <t>Julie</t>
  </si>
  <si>
    <t>Doueihi</t>
  </si>
  <si>
    <t>Martin</t>
  </si>
  <si>
    <t>Dunlop</t>
  </si>
  <si>
    <t>Amalie</t>
  </si>
  <si>
    <t>Paul</t>
  </si>
  <si>
    <t>Endres</t>
  </si>
  <si>
    <t>Grant</t>
  </si>
  <si>
    <t>Christian</t>
  </si>
  <si>
    <t>Richard</t>
  </si>
  <si>
    <t>Sienna</t>
  </si>
  <si>
    <t>Gillespie</t>
  </si>
  <si>
    <t>Connor</t>
  </si>
  <si>
    <t>Mellissa</t>
  </si>
  <si>
    <t>Grace</t>
  </si>
  <si>
    <t>Keira</t>
  </si>
  <si>
    <t>Amelia</t>
  </si>
  <si>
    <t>Damien</t>
  </si>
  <si>
    <t>Guest</t>
  </si>
  <si>
    <t>Corey</t>
  </si>
  <si>
    <t>Hearn</t>
  </si>
  <si>
    <t>Peter</t>
  </si>
  <si>
    <t>Tammie</t>
  </si>
  <si>
    <t>Humphreys</t>
  </si>
  <si>
    <t>BEN</t>
  </si>
  <si>
    <t>JUDD</t>
  </si>
  <si>
    <t>Kapp</t>
  </si>
  <si>
    <t>Kavich</t>
  </si>
  <si>
    <t>Isabelle</t>
  </si>
  <si>
    <t>Kerr</t>
  </si>
  <si>
    <t>Zacharia</t>
  </si>
  <si>
    <t>Dimitri</t>
  </si>
  <si>
    <t>Kozlinski</t>
  </si>
  <si>
    <t>Lake</t>
  </si>
  <si>
    <t>Trent</t>
  </si>
  <si>
    <t>Lavelle</t>
  </si>
  <si>
    <t>Dan</t>
  </si>
  <si>
    <t>Lindsay</t>
  </si>
  <si>
    <t>Dylan</t>
  </si>
  <si>
    <t>Lown</t>
  </si>
  <si>
    <t>Annabel</t>
  </si>
  <si>
    <t>Abbey</t>
  </si>
  <si>
    <t>Mathews</t>
  </si>
  <si>
    <t>Jake</t>
  </si>
  <si>
    <t>Mccracken</t>
  </si>
  <si>
    <t>Finn</t>
  </si>
  <si>
    <t>Meyer</t>
  </si>
  <si>
    <t>Romeo</t>
  </si>
  <si>
    <t>Nicholls</t>
  </si>
  <si>
    <t>Levi</t>
  </si>
  <si>
    <t>Dean</t>
  </si>
  <si>
    <t>Payne</t>
  </si>
  <si>
    <t>Pearce</t>
  </si>
  <si>
    <t>Shane</t>
  </si>
  <si>
    <t>Todd</t>
  </si>
  <si>
    <t>Pisula</t>
  </si>
  <si>
    <t>Isla</t>
  </si>
  <si>
    <t>Portelli</t>
  </si>
  <si>
    <t>Reece</t>
  </si>
  <si>
    <t>Raddatz</t>
  </si>
  <si>
    <t>Glenn</t>
  </si>
  <si>
    <t>Romel</t>
  </si>
  <si>
    <t>Reyes</t>
  </si>
  <si>
    <t>Matthew</t>
  </si>
  <si>
    <t>Richards</t>
  </si>
  <si>
    <t>Reed</t>
  </si>
  <si>
    <t>Roecken</t>
  </si>
  <si>
    <t>Brody</t>
  </si>
  <si>
    <t>Rowe</t>
  </si>
  <si>
    <t>Endree</t>
  </si>
  <si>
    <t>Elijah</t>
  </si>
  <si>
    <t>Isaiah</t>
  </si>
  <si>
    <t>Carmelo</t>
  </si>
  <si>
    <t>Mark</t>
  </si>
  <si>
    <t>Andy</t>
  </si>
  <si>
    <t>Sandlin</t>
  </si>
  <si>
    <t>Brock</t>
  </si>
  <si>
    <t>Adrian</t>
  </si>
  <si>
    <t>Schembri</t>
  </si>
  <si>
    <t>Daymon</t>
  </si>
  <si>
    <t>Schuyt</t>
  </si>
  <si>
    <t>Jacinta</t>
  </si>
  <si>
    <t>Seiffert</t>
  </si>
  <si>
    <t>Haris</t>
  </si>
  <si>
    <t>Sengul</t>
  </si>
  <si>
    <t>Shalala</t>
  </si>
  <si>
    <t>Shepherd</t>
  </si>
  <si>
    <t>Ayrton</t>
  </si>
  <si>
    <t>Sieders</t>
  </si>
  <si>
    <t>Sim</t>
  </si>
  <si>
    <t>Smith</t>
  </si>
  <si>
    <t>Somerville</t>
  </si>
  <si>
    <t>Sprajcer</t>
  </si>
  <si>
    <t>Callie</t>
  </si>
  <si>
    <t>Brayden</t>
  </si>
  <si>
    <t>Ure</t>
  </si>
  <si>
    <t>Eva</t>
  </si>
  <si>
    <t>Vaibhav</t>
  </si>
  <si>
    <t>vats</t>
  </si>
  <si>
    <t>Neel</t>
  </si>
  <si>
    <t>Vella</t>
  </si>
  <si>
    <t>Walker</t>
  </si>
  <si>
    <t>Leigh</t>
  </si>
  <si>
    <t>Wright</t>
  </si>
  <si>
    <t>Dave</t>
  </si>
  <si>
    <t>Veyron</t>
  </si>
  <si>
    <t>Yuen</t>
  </si>
  <si>
    <t>Rhodes</t>
  </si>
  <si>
    <t>Morabito</t>
  </si>
  <si>
    <t>Weatherhead</t>
  </si>
  <si>
    <t>Scott</t>
  </si>
  <si>
    <t>Attard</t>
  </si>
  <si>
    <t>Gammie</t>
  </si>
  <si>
    <t>Charlie</t>
  </si>
  <si>
    <t>Hollie</t>
  </si>
  <si>
    <t>FirstName</t>
  </si>
  <si>
    <t>Brooke</t>
  </si>
  <si>
    <t>Kuster</t>
  </si>
  <si>
    <t>Taulanga</t>
  </si>
  <si>
    <t>Martino</t>
  </si>
  <si>
    <t>Dolenc</t>
  </si>
  <si>
    <t>Brett</t>
  </si>
  <si>
    <t>Garland</t>
  </si>
  <si>
    <t>Stace</t>
  </si>
  <si>
    <t>Sinclair-Crow</t>
  </si>
  <si>
    <t>Bowen</t>
  </si>
  <si>
    <t>Cole</t>
  </si>
  <si>
    <t>Kiel</t>
  </si>
  <si>
    <t>Steven</t>
  </si>
  <si>
    <t>Nelson</t>
  </si>
  <si>
    <t>Andre</t>
  </si>
  <si>
    <t>Luka</t>
  </si>
  <si>
    <t>Bruno</t>
  </si>
  <si>
    <t>Jai</t>
  </si>
  <si>
    <t>Henry</t>
  </si>
  <si>
    <t>Kayne</t>
  </si>
  <si>
    <t>Phillip</t>
  </si>
  <si>
    <t>Benjamin</t>
  </si>
  <si>
    <t>Elliot</t>
  </si>
  <si>
    <t xml:space="preserve">Christopher </t>
  </si>
  <si>
    <t>Stones</t>
  </si>
  <si>
    <t xml:space="preserve">Lilian </t>
  </si>
  <si>
    <t xml:space="preserve">Pamela </t>
  </si>
  <si>
    <t xml:space="preserve">Nicolas </t>
  </si>
  <si>
    <t xml:space="preserve">Thomas </t>
  </si>
  <si>
    <t xml:space="preserve">Russell </t>
  </si>
  <si>
    <t xml:space="preserve">David </t>
  </si>
  <si>
    <t xml:space="preserve">Luke </t>
  </si>
  <si>
    <t xml:space="preserve">Eva </t>
  </si>
  <si>
    <t xml:space="preserve">Riley </t>
  </si>
  <si>
    <t xml:space="preserve">Matthew </t>
  </si>
  <si>
    <t xml:space="preserve">Glenn </t>
  </si>
  <si>
    <t xml:space="preserve">Darren </t>
  </si>
  <si>
    <t xml:space="preserve">Adam </t>
  </si>
  <si>
    <t xml:space="preserve">Bradley </t>
  </si>
  <si>
    <t xml:space="preserve">Connor </t>
  </si>
  <si>
    <t xml:space="preserve">Lewis </t>
  </si>
  <si>
    <t xml:space="preserve">Andrew </t>
  </si>
  <si>
    <t xml:space="preserve">Jason </t>
  </si>
  <si>
    <t xml:space="preserve">Terrance </t>
  </si>
  <si>
    <t xml:space="preserve">Rodney </t>
  </si>
  <si>
    <t xml:space="preserve">Dominic </t>
  </si>
  <si>
    <t xml:space="preserve">Simon </t>
  </si>
  <si>
    <t xml:space="preserve">Will </t>
  </si>
  <si>
    <t xml:space="preserve">Koby </t>
  </si>
  <si>
    <t xml:space="preserve">Craig </t>
  </si>
  <si>
    <t xml:space="preserve">Mason </t>
  </si>
  <si>
    <t xml:space="preserve">Reece </t>
  </si>
  <si>
    <t xml:space="preserve">Jeremy </t>
  </si>
  <si>
    <t xml:space="preserve">Andy </t>
  </si>
  <si>
    <t xml:space="preserve">Haris </t>
  </si>
  <si>
    <t xml:space="preserve">Max </t>
  </si>
  <si>
    <t xml:space="preserve">Lydia </t>
  </si>
  <si>
    <t xml:space="preserve">Bailey </t>
  </si>
  <si>
    <t xml:space="preserve">Endree </t>
  </si>
  <si>
    <t xml:space="preserve">Elijah </t>
  </si>
  <si>
    <t xml:space="preserve">Oliver </t>
  </si>
  <si>
    <t xml:space="preserve">Isaiah </t>
  </si>
  <si>
    <t xml:space="preserve">Mario </t>
  </si>
  <si>
    <t xml:space="preserve">Ben </t>
  </si>
  <si>
    <t xml:space="preserve">Emily </t>
  </si>
  <si>
    <t xml:space="preserve">George </t>
  </si>
  <si>
    <t xml:space="preserve">Heath </t>
  </si>
  <si>
    <t xml:space="preserve">Jordan </t>
  </si>
  <si>
    <t xml:space="preserve">Lee </t>
  </si>
  <si>
    <t xml:space="preserve">Damien </t>
  </si>
  <si>
    <t xml:space="preserve">Harrison </t>
  </si>
  <si>
    <t xml:space="preserve">Zac </t>
  </si>
  <si>
    <t xml:space="preserve">Maximus </t>
  </si>
  <si>
    <t xml:space="preserve">Isla </t>
  </si>
  <si>
    <t xml:space="preserve">Daymon </t>
  </si>
  <si>
    <t xml:space="preserve">Jacinta </t>
  </si>
  <si>
    <t xml:space="preserve">Clint </t>
  </si>
  <si>
    <t xml:space="preserve">Todd </t>
  </si>
  <si>
    <t xml:space="preserve">Charles </t>
  </si>
  <si>
    <t xml:space="preserve">Paul </t>
  </si>
  <si>
    <t xml:space="preserve">Carmelo </t>
  </si>
  <si>
    <t xml:space="preserve">Leo </t>
  </si>
  <si>
    <t xml:space="preserve">Dimitri </t>
  </si>
  <si>
    <t xml:space="preserve">Julie </t>
  </si>
  <si>
    <t xml:space="preserve">Brandon </t>
  </si>
  <si>
    <t xml:space="preserve">Marcus </t>
  </si>
  <si>
    <t xml:space="preserve">Brayden </t>
  </si>
  <si>
    <t xml:space="preserve">Vaibhav </t>
  </si>
  <si>
    <t xml:space="preserve">Tony </t>
  </si>
  <si>
    <t xml:space="preserve">Karlo </t>
  </si>
  <si>
    <t xml:space="preserve">Harry </t>
  </si>
  <si>
    <t xml:space="preserve">Trent </t>
  </si>
  <si>
    <t xml:space="preserve">Gabriella </t>
  </si>
  <si>
    <t xml:space="preserve">Rishi </t>
  </si>
  <si>
    <t xml:space="preserve">Tammie </t>
  </si>
  <si>
    <t xml:space="preserve">Brooke </t>
  </si>
  <si>
    <t xml:space="preserve">Grant </t>
  </si>
  <si>
    <t xml:space="preserve">Hemalatha </t>
  </si>
  <si>
    <t xml:space="preserve">Dan </t>
  </si>
  <si>
    <t xml:space="preserve">Colin </t>
  </si>
  <si>
    <t xml:space="preserve">Andre </t>
  </si>
  <si>
    <t xml:space="preserve">Dave </t>
  </si>
  <si>
    <t xml:space="preserve">Reed </t>
  </si>
  <si>
    <t xml:space="preserve">Luka </t>
  </si>
  <si>
    <t xml:space="preserve">Bruno </t>
  </si>
  <si>
    <t xml:space="preserve">Jai </t>
  </si>
  <si>
    <t xml:space="preserve">Jeffrey </t>
  </si>
  <si>
    <t xml:space="preserve">Zacharia </t>
  </si>
  <si>
    <t xml:space="preserve">Romel </t>
  </si>
  <si>
    <t xml:space="preserve">Charlie </t>
  </si>
  <si>
    <t xml:space="preserve">Vasili </t>
  </si>
  <si>
    <t xml:space="preserve">Callum </t>
  </si>
  <si>
    <t xml:space="preserve">Phillip </t>
  </si>
  <si>
    <t xml:space="preserve">Lukas </t>
  </si>
  <si>
    <t xml:space="preserve">Scott </t>
  </si>
  <si>
    <t xml:space="preserve">Adrian </t>
  </si>
  <si>
    <t>Estasy</t>
  </si>
  <si>
    <t xml:space="preserve">Christian </t>
  </si>
  <si>
    <t>Kim</t>
  </si>
  <si>
    <t xml:space="preserve">Martin </t>
  </si>
  <si>
    <t xml:space="preserve">Amalie </t>
  </si>
  <si>
    <t>Bridge</t>
  </si>
  <si>
    <t>Mineeff</t>
  </si>
  <si>
    <t xml:space="preserve">Corey </t>
  </si>
  <si>
    <t xml:space="preserve">Timothy </t>
  </si>
  <si>
    <t>Poullos</t>
  </si>
  <si>
    <t xml:space="preserve">adam </t>
  </si>
  <si>
    <t>petta</t>
  </si>
  <si>
    <t>Van Poppel</t>
  </si>
  <si>
    <t xml:space="preserve">Shane </t>
  </si>
  <si>
    <t>Bennetts</t>
  </si>
  <si>
    <t xml:space="preserve">Amelia </t>
  </si>
  <si>
    <t>Kaye-smith</t>
  </si>
  <si>
    <t>Baird</t>
  </si>
  <si>
    <t>Hogan</t>
  </si>
  <si>
    <t xml:space="preserve">Patrick </t>
  </si>
  <si>
    <t>Catanzariti</t>
  </si>
  <si>
    <t>Keraunos</t>
  </si>
  <si>
    <t>Starling</t>
  </si>
  <si>
    <t xml:space="preserve">Felix </t>
  </si>
  <si>
    <t>Staley</t>
  </si>
  <si>
    <t>Cody</t>
  </si>
  <si>
    <t xml:space="preserve">Tim </t>
  </si>
  <si>
    <t>Bevan</t>
  </si>
  <si>
    <t>Nedelkovski</t>
  </si>
  <si>
    <t xml:space="preserve">Gabriela </t>
  </si>
  <si>
    <t xml:space="preserve">Ashton </t>
  </si>
  <si>
    <t xml:space="preserve">Mia </t>
  </si>
  <si>
    <t xml:space="preserve">Drew </t>
  </si>
  <si>
    <t xml:space="preserve">Mellissa </t>
  </si>
  <si>
    <t xml:space="preserve">Mitchell </t>
  </si>
  <si>
    <t xml:space="preserve">Shayne </t>
  </si>
  <si>
    <t xml:space="preserve">Ayrton </t>
  </si>
  <si>
    <t xml:space="preserve">Jamie </t>
  </si>
  <si>
    <t xml:space="preserve">Lawrence </t>
  </si>
  <si>
    <t xml:space="preserve">Callie </t>
  </si>
  <si>
    <t xml:space="preserve">Hollie </t>
  </si>
  <si>
    <t xml:space="preserve">Dylan </t>
  </si>
  <si>
    <t xml:space="preserve">Kiel </t>
  </si>
  <si>
    <t xml:space="preserve">Steven </t>
  </si>
  <si>
    <t xml:space="preserve">Henry </t>
  </si>
  <si>
    <t xml:space="preserve">Benjamin </t>
  </si>
  <si>
    <t xml:space="preserve">Elliot </t>
  </si>
  <si>
    <t xml:space="preserve">Nelson </t>
  </si>
  <si>
    <t xml:space="preserve">Sebastian </t>
  </si>
  <si>
    <t xml:space="preserve">Owen </t>
  </si>
  <si>
    <t xml:space="preserve">Brianna </t>
  </si>
  <si>
    <t>Samuel Phillips</t>
  </si>
  <si>
    <t>Lachlan Lynch</t>
  </si>
  <si>
    <t>Glaveski</t>
  </si>
  <si>
    <t>Kosteski</t>
  </si>
  <si>
    <t>Kus</t>
  </si>
  <si>
    <t>Webster</t>
  </si>
  <si>
    <t>Huang</t>
  </si>
  <si>
    <t>Mclatchey</t>
  </si>
  <si>
    <t>Uren</t>
  </si>
  <si>
    <t>Hobson</t>
  </si>
  <si>
    <t>Ninovic</t>
  </si>
  <si>
    <t>Monaghan</t>
  </si>
  <si>
    <t>Lambden</t>
  </si>
  <si>
    <t>Hryniuk</t>
  </si>
  <si>
    <t>Renshaw</t>
  </si>
  <si>
    <t>Rogers</t>
  </si>
  <si>
    <t>Sherrington</t>
  </si>
  <si>
    <t>Stephan</t>
  </si>
  <si>
    <t>Lollback</t>
  </si>
  <si>
    <t>Bedford</t>
  </si>
  <si>
    <t>Strong-Doyle</t>
  </si>
  <si>
    <t>Stinson</t>
  </si>
  <si>
    <t>Salter</t>
  </si>
  <si>
    <t>Drane</t>
  </si>
  <si>
    <t>Driscoll</t>
  </si>
  <si>
    <t>Zgudka</t>
  </si>
  <si>
    <t>IAN</t>
  </si>
  <si>
    <t>Sebastian</t>
  </si>
  <si>
    <t>Brianna</t>
  </si>
  <si>
    <t>Chayse</t>
  </si>
  <si>
    <t>Charlotte</t>
  </si>
  <si>
    <t>Lisa</t>
  </si>
  <si>
    <t>Jax</t>
  </si>
  <si>
    <t>Charli</t>
  </si>
  <si>
    <t>Abigail</t>
  </si>
  <si>
    <t>Lilian</t>
  </si>
  <si>
    <t>Neil</t>
  </si>
  <si>
    <t>Lachie</t>
  </si>
  <si>
    <t>adam</t>
  </si>
  <si>
    <t>Leonardo</t>
  </si>
  <si>
    <t>Patrick</t>
  </si>
  <si>
    <t>Frank</t>
  </si>
  <si>
    <t>Felix</t>
  </si>
  <si>
    <t>Zoe</t>
  </si>
  <si>
    <t>Tim</t>
  </si>
  <si>
    <t>Antonio</t>
  </si>
  <si>
    <t>Gabriela</t>
  </si>
  <si>
    <t>Alekso</t>
  </si>
  <si>
    <t>Angelo</t>
  </si>
  <si>
    <t>Olivia</t>
  </si>
  <si>
    <t>Aston</t>
  </si>
  <si>
    <t>Alex</t>
  </si>
  <si>
    <t>Harley</t>
  </si>
  <si>
    <t>Kannon</t>
  </si>
  <si>
    <t>Cianna</t>
  </si>
  <si>
    <t>Alexander</t>
  </si>
  <si>
    <t>Darrin</t>
  </si>
  <si>
    <t>Grzegorz</t>
  </si>
  <si>
    <t>Zain Shmeissem</t>
  </si>
  <si>
    <t>Harrison Stace</t>
  </si>
  <si>
    <t>Noah Kostopoulos</t>
  </si>
  <si>
    <t>Max Goodman</t>
  </si>
  <si>
    <t>Braxson Gray</t>
  </si>
  <si>
    <t>Mason Foss</t>
  </si>
  <si>
    <t>Lewis Gotch</t>
  </si>
  <si>
    <t>Cooper House</t>
  </si>
  <si>
    <t>Nicholas Becker</t>
  </si>
  <si>
    <t>Mitch Lozina</t>
  </si>
  <si>
    <t>Logan Gurney</t>
  </si>
  <si>
    <t>Bobby Burns</t>
  </si>
  <si>
    <t>Marcus Kemal</t>
  </si>
  <si>
    <t>Tyler Jenkins</t>
  </si>
  <si>
    <t>Maximus Morgan</t>
  </si>
  <si>
    <t>Nicolas Morgan</t>
  </si>
  <si>
    <t>Jai Salter</t>
  </si>
  <si>
    <t>Christian Sherrington</t>
  </si>
  <si>
    <t>Noah Taylor</t>
  </si>
  <si>
    <t>James Gauci</t>
  </si>
  <si>
    <t>Shay Narayan</t>
  </si>
  <si>
    <t>Chayse Attard</t>
  </si>
  <si>
    <t>Kody Jenkins</t>
  </si>
  <si>
    <t>Harrison Miles</t>
  </si>
  <si>
    <t>Veyron Yuen</t>
  </si>
  <si>
    <t>Cole Hogan</t>
  </si>
  <si>
    <t>Oliver Cole</t>
  </si>
  <si>
    <t>Nate Hughes</t>
  </si>
  <si>
    <t>Lewis Gurney</t>
  </si>
  <si>
    <t>Jack De Boynton</t>
  </si>
  <si>
    <t>Callum Donnelly</t>
  </si>
  <si>
    <t>Sonal Kathriarachchi</t>
  </si>
  <si>
    <t>Drew Robins</t>
  </si>
  <si>
    <t>Joshua Hunter</t>
  </si>
  <si>
    <t>Tyler Koenig</t>
  </si>
  <si>
    <t>Christian Ayrouth</t>
  </si>
  <si>
    <t>Koby Wilson</t>
  </si>
  <si>
    <t>Cooper Mitchell</t>
  </si>
  <si>
    <t>George Miles</t>
  </si>
  <si>
    <t>Bethany Emr</t>
  </si>
  <si>
    <t>Yes</t>
  </si>
  <si>
    <t>2024 Club Championship Point Score Regulations</t>
  </si>
  <si>
    <t xml:space="preserve">Individuals may work on more than one day and may work on behalf of more than one driver. </t>
  </si>
  <si>
    <t>still be awarded for overall championship (at 50% as per rule 9)</t>
  </si>
  <si>
    <t>Sutton</t>
  </si>
  <si>
    <t>Shmeissem</t>
  </si>
  <si>
    <t>Gomez</t>
  </si>
  <si>
    <t>Karbowski</t>
  </si>
  <si>
    <t>Azzi</t>
  </si>
  <si>
    <t>Sheather</t>
  </si>
  <si>
    <t>Gardiner</t>
  </si>
  <si>
    <t>De Nova</t>
  </si>
  <si>
    <t>Coutts</t>
  </si>
  <si>
    <t>Willoughby</t>
  </si>
  <si>
    <t>Deamer</t>
  </si>
  <si>
    <t>Alistair</t>
  </si>
  <si>
    <t>Lennox</t>
  </si>
  <si>
    <t>Helal</t>
  </si>
  <si>
    <t>Zain</t>
  </si>
  <si>
    <t>Yolanta</t>
  </si>
  <si>
    <t>Nate Robinson</t>
  </si>
  <si>
    <t>Heath Robinson</t>
  </si>
  <si>
    <t>Jake Ambler</t>
  </si>
  <si>
    <t>Christopher Goodman</t>
  </si>
  <si>
    <t>Cianna Wagstaff</t>
  </si>
  <si>
    <t>Hayden Mules</t>
  </si>
  <si>
    <t>Brayden Thompson</t>
  </si>
  <si>
    <t>Reynolds</t>
  </si>
  <si>
    <t>Padovan</t>
  </si>
  <si>
    <t>Isaacs</t>
  </si>
  <si>
    <t>Pontello</t>
  </si>
  <si>
    <t>Doak</t>
  </si>
  <si>
    <t>Kent</t>
  </si>
  <si>
    <t>Berrell</t>
  </si>
  <si>
    <t>Bode</t>
  </si>
  <si>
    <t>Coaldrake</t>
  </si>
  <si>
    <t>Wheeler</t>
  </si>
  <si>
    <t>Morris</t>
  </si>
  <si>
    <t>Cavaco</t>
  </si>
  <si>
    <t>Gray</t>
  </si>
  <si>
    <t>Bruhn</t>
  </si>
  <si>
    <t>Falconer</t>
  </si>
  <si>
    <t>Mikac</t>
  </si>
  <si>
    <t>Oates</t>
  </si>
  <si>
    <t>Attree</t>
  </si>
  <si>
    <t>Pinter</t>
  </si>
  <si>
    <t>Donaghey</t>
  </si>
  <si>
    <t>Drooger</t>
  </si>
  <si>
    <t>Evans</t>
  </si>
  <si>
    <t>Varley</t>
  </si>
  <si>
    <t>Ayoub</t>
  </si>
  <si>
    <t>Kazzi</t>
  </si>
  <si>
    <t>Grozdanovski</t>
  </si>
  <si>
    <t>Sinclair</t>
  </si>
  <si>
    <t>Crow</t>
  </si>
  <si>
    <t>Reslan</t>
  </si>
  <si>
    <t>Habib</t>
  </si>
  <si>
    <t>Alihabib</t>
  </si>
  <si>
    <t>Boatwright</t>
  </si>
  <si>
    <t>Serocki</t>
  </si>
  <si>
    <t>Hassaan</t>
  </si>
  <si>
    <t>Evelyn</t>
  </si>
  <si>
    <t>Jackie</t>
  </si>
  <si>
    <t>Amy</t>
  </si>
  <si>
    <t>Matilda</t>
  </si>
  <si>
    <t>Michelle</t>
  </si>
  <si>
    <t>Jessica</t>
  </si>
  <si>
    <t>Kane</t>
  </si>
  <si>
    <t>Stanley</t>
  </si>
  <si>
    <t>Aneta</t>
  </si>
  <si>
    <t>Armani</t>
  </si>
  <si>
    <t>Kristy</t>
  </si>
  <si>
    <t>Lou</t>
  </si>
  <si>
    <t>Chloe</t>
  </si>
  <si>
    <t>Ali</t>
  </si>
  <si>
    <t>Megan</t>
  </si>
  <si>
    <t>Brooklyn</t>
  </si>
  <si>
    <t>Tanya</t>
  </si>
  <si>
    <t>Milan</t>
  </si>
  <si>
    <t>Hugo</t>
  </si>
  <si>
    <t>Tina</t>
  </si>
  <si>
    <t>Tamika</t>
  </si>
  <si>
    <t>Emmett</t>
  </si>
  <si>
    <t>IANG</t>
  </si>
  <si>
    <t>Zakiah-Reginald</t>
  </si>
  <si>
    <t>Alexandra</t>
  </si>
  <si>
    <t>Karla</t>
  </si>
  <si>
    <t>Danial</t>
  </si>
  <si>
    <t>Bailey Mules</t>
  </si>
  <si>
    <t>Jeremiah Seshie</t>
  </si>
  <si>
    <t>Amelia Kapp</t>
  </si>
  <si>
    <t>Romeo Cavaco</t>
  </si>
  <si>
    <t>Tom Bennetts</t>
  </si>
  <si>
    <t>Jenson Foot</t>
  </si>
  <si>
    <t>Jean-Luca Romeo</t>
  </si>
  <si>
    <t>Stanley Drooger</t>
  </si>
  <si>
    <t>Neel Vats</t>
  </si>
  <si>
    <t>Neil Shah</t>
  </si>
  <si>
    <t>Cloake</t>
  </si>
  <si>
    <t>Tullipan</t>
  </si>
  <si>
    <t>Kita</t>
  </si>
  <si>
    <t>Bond</t>
  </si>
  <si>
    <t>Howell</t>
  </si>
  <si>
    <t>Bruegger</t>
  </si>
  <si>
    <t>Aouad</t>
  </si>
  <si>
    <t>Muskardin</t>
  </si>
  <si>
    <t>Roohan</t>
  </si>
  <si>
    <t>Fraser</t>
  </si>
  <si>
    <t>Livingstone</t>
  </si>
  <si>
    <t>Davis</t>
  </si>
  <si>
    <t>Kolloff</t>
  </si>
  <si>
    <t>Liza</t>
  </si>
  <si>
    <t>Oriana</t>
  </si>
  <si>
    <t>Gisele</t>
  </si>
  <si>
    <t>Giovanni</t>
  </si>
  <si>
    <t>Mars</t>
  </si>
  <si>
    <t>Shih-Hung</t>
  </si>
  <si>
    <t>Eleanor</t>
  </si>
  <si>
    <t>Raffi</t>
  </si>
  <si>
    <t>Quinn</t>
  </si>
  <si>
    <t>Ryley</t>
  </si>
  <si>
    <t>Eric Seshie</t>
  </si>
  <si>
    <t>Lennox Sheather</t>
  </si>
  <si>
    <t>Raffi Davis</t>
  </si>
  <si>
    <t>Jenson Chiarella</t>
  </si>
  <si>
    <t>Harrison Annakin</t>
  </si>
  <si>
    <t>Larkins</t>
  </si>
  <si>
    <t>Li</t>
  </si>
  <si>
    <t>Raaff</t>
  </si>
  <si>
    <t>Early</t>
  </si>
  <si>
    <t>Foot</t>
  </si>
  <si>
    <t>Barnes</t>
  </si>
  <si>
    <t>Chiarella</t>
  </si>
  <si>
    <t>Tusa</t>
  </si>
  <si>
    <t>Eccles</t>
  </si>
  <si>
    <t>McEwan</t>
  </si>
  <si>
    <t>Frandsen</t>
  </si>
  <si>
    <t>MiaBelle</t>
  </si>
  <si>
    <t>LisaJane</t>
  </si>
  <si>
    <t>Elizabeth</t>
  </si>
  <si>
    <t>Binkui</t>
  </si>
  <si>
    <t>Esther</t>
  </si>
  <si>
    <t>Heidi</t>
  </si>
  <si>
    <t>Ian</t>
  </si>
  <si>
    <t>Samantha</t>
  </si>
  <si>
    <t>Jenson</t>
  </si>
  <si>
    <t>Claudia</t>
  </si>
  <si>
    <t>Sidonie</t>
  </si>
  <si>
    <t>Molly</t>
  </si>
  <si>
    <t>Jordan House</t>
  </si>
  <si>
    <t>Harrison Grima</t>
  </si>
  <si>
    <t>Kayden Dale</t>
  </si>
  <si>
    <t>Ethan Lissa</t>
  </si>
  <si>
    <t>Christopher Lissa</t>
  </si>
  <si>
    <t xml:space="preserve">Aston </t>
  </si>
  <si>
    <t xml:space="preserve">Alex </t>
  </si>
  <si>
    <t xml:space="preserve">Harley </t>
  </si>
  <si>
    <t xml:space="preserve">Cianna </t>
  </si>
  <si>
    <t xml:space="preserve">Alexander </t>
  </si>
  <si>
    <t xml:space="preserve">Darrin </t>
  </si>
  <si>
    <t xml:space="preserve">Charli </t>
  </si>
  <si>
    <t xml:space="preserve">Brock </t>
  </si>
  <si>
    <t xml:space="preserve">Grzegorz </t>
  </si>
  <si>
    <t xml:space="preserve">Helal </t>
  </si>
  <si>
    <t xml:space="preserve">Zain </t>
  </si>
  <si>
    <t xml:space="preserve">Yolanta </t>
  </si>
  <si>
    <t xml:space="preserve">Lennox </t>
  </si>
  <si>
    <t xml:space="preserve">Levi </t>
  </si>
  <si>
    <t xml:space="preserve">Hugo </t>
  </si>
  <si>
    <t xml:space="preserve">Jessica </t>
  </si>
  <si>
    <t xml:space="preserve">Brooklyn </t>
  </si>
  <si>
    <t xml:space="preserve">Brett </t>
  </si>
  <si>
    <t xml:space="preserve">Kim </t>
  </si>
  <si>
    <t xml:space="preserve">Danial </t>
  </si>
  <si>
    <t xml:space="preserve">Romeo </t>
  </si>
  <si>
    <t xml:space="preserve">Kristy </t>
  </si>
  <si>
    <t xml:space="preserve">Michelle </t>
  </si>
  <si>
    <t xml:space="preserve">Milan </t>
  </si>
  <si>
    <t xml:space="preserve">Mark </t>
  </si>
  <si>
    <t xml:space="preserve">Kane </t>
  </si>
  <si>
    <t xml:space="preserve">Tanya </t>
  </si>
  <si>
    <t xml:space="preserve">Amy </t>
  </si>
  <si>
    <t xml:space="preserve">Richard </t>
  </si>
  <si>
    <t xml:space="preserve">Stanley </t>
  </si>
  <si>
    <t xml:space="preserve">Emmett </t>
  </si>
  <si>
    <t xml:space="preserve">Zakiah-Reginald </t>
  </si>
  <si>
    <t xml:space="preserve">Lou </t>
  </si>
  <si>
    <t xml:space="preserve">Chloe </t>
  </si>
  <si>
    <t xml:space="preserve">Matilda </t>
  </si>
  <si>
    <t xml:space="preserve">Karla </t>
  </si>
  <si>
    <t xml:space="preserve">Tina </t>
  </si>
  <si>
    <t xml:space="preserve">Ali </t>
  </si>
  <si>
    <t xml:space="preserve">Hassaan </t>
  </si>
  <si>
    <t xml:space="preserve">Jackie </t>
  </si>
  <si>
    <t xml:space="preserve">Aneta </t>
  </si>
  <si>
    <t xml:space="preserve">Armani </t>
  </si>
  <si>
    <t xml:space="preserve">Tamika </t>
  </si>
  <si>
    <t xml:space="preserve">Evelyn </t>
  </si>
  <si>
    <t xml:space="preserve">Liza </t>
  </si>
  <si>
    <t xml:space="preserve">Sienna </t>
  </si>
  <si>
    <t xml:space="preserve">Oriana </t>
  </si>
  <si>
    <t xml:space="preserve">Gisele </t>
  </si>
  <si>
    <t xml:space="preserve">Giovanni </t>
  </si>
  <si>
    <t xml:space="preserve">Mars </t>
  </si>
  <si>
    <t xml:space="preserve">Shih-Hung </t>
  </si>
  <si>
    <t xml:space="preserve">Eleanor </t>
  </si>
  <si>
    <t xml:space="preserve">Megan </t>
  </si>
  <si>
    <t xml:space="preserve">Raffi </t>
  </si>
  <si>
    <t xml:space="preserve">Quinn </t>
  </si>
  <si>
    <t xml:space="preserve">Ryley </t>
  </si>
  <si>
    <t xml:space="preserve">Elizabeth </t>
  </si>
  <si>
    <t xml:space="preserve">Binkui </t>
  </si>
  <si>
    <t xml:space="preserve">Esther </t>
  </si>
  <si>
    <t xml:space="preserve">Heidi </t>
  </si>
  <si>
    <t xml:space="preserve">Ian </t>
  </si>
  <si>
    <t xml:space="preserve">Samantha </t>
  </si>
  <si>
    <t xml:space="preserve">Jenson </t>
  </si>
  <si>
    <t xml:space="preserve">Kannon </t>
  </si>
  <si>
    <t xml:space="preserve">Claudia </t>
  </si>
  <si>
    <t xml:space="preserve">Sidonie </t>
  </si>
  <si>
    <t xml:space="preserve">Molly </t>
  </si>
  <si>
    <t>Buhagiar</t>
  </si>
  <si>
    <t xml:space="preserve">Glen </t>
  </si>
  <si>
    <t xml:space="preserve">Stig </t>
  </si>
  <si>
    <t>Lowing</t>
  </si>
  <si>
    <t>McAndrew</t>
  </si>
  <si>
    <t xml:space="preserve">Hon </t>
  </si>
  <si>
    <t>Ho</t>
  </si>
  <si>
    <t xml:space="preserve">Alyssa </t>
  </si>
  <si>
    <t xml:space="preserve">IAN </t>
  </si>
  <si>
    <t xml:space="preserve">Charlotte </t>
  </si>
  <si>
    <t xml:space="preserve">Lisa </t>
  </si>
  <si>
    <t xml:space="preserve">Jax </t>
  </si>
  <si>
    <t xml:space="preserve">Alistair </t>
  </si>
  <si>
    <t xml:space="preserve">Alexandra </t>
  </si>
  <si>
    <t>Dean Bitmead</t>
  </si>
  <si>
    <t>Brandon Cleary</t>
  </si>
  <si>
    <t>Benjamin Sinclair-Crow</t>
  </si>
  <si>
    <t>Hudson Petta</t>
  </si>
  <si>
    <t>Jacob Harris</t>
  </si>
  <si>
    <t>Jacob Teumer-Molloy</t>
  </si>
  <si>
    <t>Jensen Allen</t>
  </si>
  <si>
    <t>Jamie Lee Su</t>
  </si>
  <si>
    <t>Blake Early</t>
  </si>
  <si>
    <t>Lawrence Lee Su</t>
  </si>
  <si>
    <t>Oliver Watson</t>
  </si>
  <si>
    <t>Teddy Benbow</t>
  </si>
  <si>
    <t>Caius Mekuri</t>
  </si>
  <si>
    <t>Charli De Boynton</t>
  </si>
  <si>
    <t>William Seal</t>
  </si>
  <si>
    <t>Aaron Sloan</t>
  </si>
  <si>
    <t>Richard Drooger</t>
  </si>
  <si>
    <t>Luke Bailey</t>
  </si>
  <si>
    <t>Jeremy Sheather</t>
  </si>
  <si>
    <t>Presley Hovanyecz</t>
  </si>
  <si>
    <t>Christian Oom</t>
  </si>
  <si>
    <t>Cohen Kokotovich</t>
  </si>
  <si>
    <t>Nathan Kasalo</t>
  </si>
  <si>
    <t>Marko Prizmic</t>
  </si>
  <si>
    <t>Michael Russell</t>
  </si>
  <si>
    <t>Gaige Moroz</t>
  </si>
  <si>
    <t>Terry Selwood</t>
  </si>
  <si>
    <t>Troy Evans</t>
  </si>
  <si>
    <t>Sebastian Woodstone</t>
  </si>
  <si>
    <t>Jeffrey Thompson</t>
  </si>
  <si>
    <t>David Simpson</t>
  </si>
  <si>
    <t>Simpson</t>
  </si>
  <si>
    <t>McInerney</t>
  </si>
  <si>
    <t>Avallone</t>
  </si>
  <si>
    <t>Delia</t>
  </si>
  <si>
    <t>Seal</t>
  </si>
  <si>
    <t>Bitmead</t>
  </si>
  <si>
    <t>Shaw</t>
  </si>
  <si>
    <t>Ayrouth</t>
  </si>
  <si>
    <t>Knezevic Donley</t>
  </si>
  <si>
    <t>Burns</t>
  </si>
  <si>
    <t>Allen</t>
  </si>
  <si>
    <t>Valerie</t>
  </si>
  <si>
    <t>Kai</t>
  </si>
  <si>
    <t>Kieran</t>
  </si>
  <si>
    <t>Bobby</t>
  </si>
  <si>
    <t>Terrance</t>
  </si>
  <si>
    <t>PeterDavid</t>
  </si>
  <si>
    <t>Hon</t>
  </si>
  <si>
    <t>Stewart</t>
  </si>
  <si>
    <t>Letitia</t>
  </si>
  <si>
    <t>Tomas</t>
  </si>
  <si>
    <t>Toni</t>
  </si>
  <si>
    <t>Glen</t>
  </si>
  <si>
    <t>Stig</t>
  </si>
  <si>
    <t>Alyssa</t>
  </si>
  <si>
    <t>Lorenzo</t>
  </si>
  <si>
    <t>Chad</t>
  </si>
  <si>
    <t>Charlize</t>
  </si>
  <si>
    <t>Indie</t>
  </si>
  <si>
    <t>Grahame</t>
  </si>
  <si>
    <t>Harper</t>
  </si>
  <si>
    <t>Jensen</t>
  </si>
  <si>
    <t>Jamie Lee</t>
  </si>
  <si>
    <t>Lawrence Lee</t>
  </si>
  <si>
    <t>OUTRIGHT PLACE IN CLASS FINAL/401 POINTS CLASSIFICATION</t>
  </si>
  <si>
    <t>OUTRIGHT PLACE IN CLASS/401 POINTS CLASSIFICATION</t>
  </si>
  <si>
    <t>14. The winner of the following overall group point scores will win FREE Club-day (Championship rounds) entry in 2026:</t>
  </si>
  <si>
    <t xml:space="preserve">The recognition of one day’s work will be at the sole discretion of the Club President and a deadline of December 1st 2025 shall apply. </t>
  </si>
  <si>
    <t>Number Of Karts in the Class (18) - Outright Place in Class (7) - Class Points will be 26 - Championship Points will be 34</t>
  </si>
  <si>
    <t>Chris</t>
  </si>
  <si>
    <t>Nicole</t>
  </si>
  <si>
    <t>Ting</t>
  </si>
  <si>
    <t>Paterson</t>
  </si>
  <si>
    <t>Malass</t>
  </si>
  <si>
    <t>Josephine</t>
  </si>
  <si>
    <t>Brady</t>
  </si>
  <si>
    <t>Foss</t>
  </si>
  <si>
    <t>Teumer-Molloy</t>
  </si>
  <si>
    <t>Adams</t>
  </si>
  <si>
    <t>Zackary</t>
  </si>
  <si>
    <t>Pridham</t>
  </si>
  <si>
    <t>Xavier</t>
  </si>
  <si>
    <t>Fredrick</t>
  </si>
  <si>
    <t>Toole</t>
  </si>
  <si>
    <t>Winner</t>
  </si>
  <si>
    <t>Cristian</t>
  </si>
  <si>
    <t>Gavin</t>
  </si>
  <si>
    <t>Tory</t>
  </si>
  <si>
    <t>Candice</t>
  </si>
  <si>
    <t>Garry</t>
  </si>
  <si>
    <t>Smart</t>
  </si>
  <si>
    <t>Panagiotis</t>
  </si>
  <si>
    <t>Argyropoulos</t>
  </si>
  <si>
    <t>Dorn</t>
  </si>
  <si>
    <t>Gullotto</t>
  </si>
  <si>
    <t>Gabriel</t>
  </si>
  <si>
    <t>Acosta</t>
  </si>
  <si>
    <t>Flegg</t>
  </si>
  <si>
    <t>Zayne</t>
  </si>
  <si>
    <t>Darcy</t>
  </si>
  <si>
    <t>Stephenson</t>
  </si>
  <si>
    <t>Brad</t>
  </si>
  <si>
    <t>Pasquale</t>
  </si>
  <si>
    <t>Stabile</t>
  </si>
  <si>
    <t>Levi Oliver</t>
  </si>
  <si>
    <t>Luca D'Alessandro</t>
  </si>
  <si>
    <t>Harry Stephenson</t>
  </si>
  <si>
    <t>Esther Li</t>
  </si>
  <si>
    <t>Zackary Wilson</t>
  </si>
  <si>
    <t>Ali Habib</t>
  </si>
  <si>
    <t>William Morris</t>
  </si>
  <si>
    <t>Callum Stewart</t>
  </si>
  <si>
    <t>Lukas Oliver</t>
  </si>
  <si>
    <t>Ben Stabile</t>
  </si>
  <si>
    <t>Tatum Ratcliff</t>
  </si>
  <si>
    <t>William Pearce</t>
  </si>
  <si>
    <t>Sonny Ratcliff</t>
  </si>
  <si>
    <t>Brady Attard</t>
  </si>
  <si>
    <t>Charlize Delia</t>
  </si>
  <si>
    <t>Riley Abel</t>
  </si>
  <si>
    <t>Logan Dockett</t>
  </si>
  <si>
    <t>Jye Wagstaff</t>
  </si>
  <si>
    <t>Antoine Findlay</t>
  </si>
  <si>
    <t>Evan Hotz</t>
  </si>
  <si>
    <t>Raul Alvarado Martinez</t>
  </si>
  <si>
    <t>Carl Redmond</t>
  </si>
  <si>
    <t>Chris Nolan</t>
  </si>
  <si>
    <t>Eric Redmond</t>
  </si>
  <si>
    <t>Ryder Tebb</t>
  </si>
  <si>
    <t>Will Waters</t>
  </si>
  <si>
    <t>Craig Wright</t>
  </si>
  <si>
    <t>John Lambden</t>
  </si>
  <si>
    <t>William Wright</t>
  </si>
  <si>
    <t>Ben Wilson</t>
  </si>
  <si>
    <t>Kenneth</t>
  </si>
  <si>
    <t>Summers</t>
  </si>
  <si>
    <t>Townson</t>
  </si>
  <si>
    <t>Fryer</t>
  </si>
  <si>
    <t>Busic</t>
  </si>
  <si>
    <t>Frougas</t>
  </si>
  <si>
    <t>Cossill</t>
  </si>
  <si>
    <t>Maguire</t>
  </si>
  <si>
    <t>Judge</t>
  </si>
  <si>
    <t>Newell</t>
  </si>
  <si>
    <t>D'Alessandro</t>
  </si>
  <si>
    <t>Sebastian Court</t>
  </si>
  <si>
    <t>Lewis Knight</t>
  </si>
  <si>
    <t>Troy</t>
  </si>
  <si>
    <t>Hellen</t>
  </si>
  <si>
    <t>Jayson</t>
  </si>
  <si>
    <t>Luca</t>
  </si>
  <si>
    <t>KielPeter</t>
  </si>
  <si>
    <t>KaiMilton</t>
  </si>
  <si>
    <t>Lauren</t>
  </si>
  <si>
    <t>ThomasStephen</t>
  </si>
  <si>
    <t>ValerieMilton</t>
  </si>
  <si>
    <t>AndrewMark</t>
  </si>
  <si>
    <t>EllaTestRB</t>
  </si>
  <si>
    <t>MitchellAdam</t>
  </si>
  <si>
    <t>WilliamMitchell</t>
  </si>
  <si>
    <t>SebastianGregory</t>
  </si>
  <si>
    <t>AdamTrent</t>
  </si>
  <si>
    <t>PasqualeCarmelo</t>
  </si>
  <si>
    <t>JamieLee</t>
  </si>
  <si>
    <t>Hamish</t>
  </si>
  <si>
    <t>Beau</t>
  </si>
  <si>
    <t>Joe</t>
  </si>
  <si>
    <t>AdamEdward</t>
  </si>
  <si>
    <t>CristianEdward</t>
  </si>
  <si>
    <t>William Yeo</t>
  </si>
  <si>
    <t>Hugo Child</t>
  </si>
  <si>
    <t>Finn Cameron</t>
  </si>
  <si>
    <t>Lucas Dorn</t>
  </si>
  <si>
    <t>James Brett</t>
  </si>
  <si>
    <t>Aiden Knight</t>
  </si>
  <si>
    <t>Kai Buchanan</t>
  </si>
  <si>
    <t>Xavier Pridham</t>
  </si>
  <si>
    <t>Cruz Anderson</t>
  </si>
  <si>
    <t>Jack Morgan</t>
  </si>
  <si>
    <t>William Anderson</t>
  </si>
  <si>
    <t>Nathan Lake</t>
  </si>
  <si>
    <t>Tim Kolloff</t>
  </si>
  <si>
    <t>Jacob Sher</t>
  </si>
  <si>
    <t>Shannon Mortlock</t>
  </si>
  <si>
    <t>Angus Biddle</t>
  </si>
  <si>
    <t>Elliot Bowen</t>
  </si>
  <si>
    <t>Nelson Bowen</t>
  </si>
  <si>
    <t>Mia Mayhew</t>
  </si>
  <si>
    <t>Matheus Cruz</t>
  </si>
  <si>
    <t>Rishni Ratnam</t>
  </si>
  <si>
    <t>Clint Abel</t>
  </si>
  <si>
    <t>Karlo Bergman</t>
  </si>
  <si>
    <t>Nicolas Lanzarone</t>
  </si>
  <si>
    <t>Alexander Lanzarone</t>
  </si>
  <si>
    <t>Raul Martinez</t>
  </si>
  <si>
    <t>Joshua Attard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</si>
</sst>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88">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8"/>
      <name val="MS Sans Serif"/>
      <family val="2"/>
    </font>
    <font>
      <b/>
      <sz val="10"/>
      <color indexed="63"/>
      <name val="Arial"/>
      <family val="2"/>
    </font>
    <font>
      <sz val="10"/>
      <color indexed="63"/>
      <name val="Arial"/>
      <family val="2"/>
    </font>
    <font>
      <b/>
      <sz val="10"/>
      <color indexed="63"/>
      <name val="Arial"/>
      <family val="2"/>
    </font>
    <font>
      <b/>
      <sz val="10"/>
      <color indexed="53"/>
      <name val="Arial"/>
      <family val="2"/>
    </font>
    <font>
      <b/>
      <sz val="10"/>
      <color indexed="57"/>
      <name val="Arial"/>
      <family val="2"/>
    </font>
    <font>
      <sz val="10"/>
      <color indexed="10"/>
      <name val="Arial"/>
      <family val="2"/>
    </font>
    <font>
      <sz val="10"/>
      <name val="Arial"/>
      <family val="2"/>
    </font>
    <font>
      <sz val="10"/>
      <name val="Arial"/>
      <family val="2"/>
    </font>
    <font>
      <b/>
      <sz val="10"/>
      <name val="Arial"/>
      <family val="2"/>
    </font>
    <font>
      <sz val="10"/>
      <name val="MS Sans Serif"/>
      <family val="2"/>
    </font>
    <font>
      <sz val="10"/>
      <color indexed="63"/>
      <name val="Arial"/>
      <family val="2"/>
    </font>
    <font>
      <u/>
      <sz val="10"/>
      <color indexed="63"/>
      <name val="Arial"/>
      <family val="2"/>
    </font>
    <font>
      <b/>
      <sz val="10"/>
      <color indexed="63"/>
      <name val="Arial"/>
      <family val="2"/>
    </font>
    <font>
      <sz val="4"/>
      <color indexed="63"/>
      <name val="Arial"/>
      <family val="2"/>
    </font>
    <font>
      <sz val="10"/>
      <color indexed="49"/>
      <name val="Arial"/>
      <family val="2"/>
    </font>
    <font>
      <b/>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2"/>
      <name val="Times New Roman"/>
      <family val="1"/>
    </font>
    <font>
      <u/>
      <sz val="10"/>
      <color indexed="12"/>
      <name val="Arial"/>
      <family val="2"/>
    </font>
    <font>
      <sz val="12"/>
      <color indexed="63"/>
      <name val="Arial"/>
      <family val="2"/>
    </font>
    <font>
      <sz val="10"/>
      <name val="Arial"/>
      <family val="2"/>
    </font>
    <font>
      <u/>
      <sz val="10"/>
      <color indexed="12"/>
      <name val="Arial"/>
      <family val="2"/>
    </font>
    <font>
      <sz val="10"/>
      <name val="MS Sans Serif"/>
      <family val="2"/>
    </font>
    <font>
      <b/>
      <sz val="12"/>
      <name val="MS Sans Serif"/>
      <family val="2"/>
    </font>
    <font>
      <b/>
      <sz val="10"/>
      <name val="MS Sans Serif"/>
      <family val="2"/>
    </font>
    <font>
      <sz val="10"/>
      <name val="Arial"/>
      <family val="2"/>
    </font>
    <font>
      <u/>
      <sz val="10"/>
      <color indexed="12"/>
      <name val="Arial"/>
      <family val="2"/>
    </font>
    <font>
      <sz val="10"/>
      <name val="MS Sans Serif"/>
      <family val="2"/>
    </font>
    <font>
      <sz val="10"/>
      <name val="Arial"/>
      <family val="2"/>
    </font>
    <font>
      <sz val="11"/>
      <name val="Calibri"/>
      <family val="2"/>
    </font>
    <font>
      <sz val="10"/>
      <name val="Arial"/>
      <family val="2"/>
    </font>
    <font>
      <sz val="10"/>
      <name val="Arial"/>
      <family val="2"/>
    </font>
    <font>
      <sz val="10"/>
      <name val="Arial"/>
      <family val="2"/>
    </font>
    <font>
      <sz val="10"/>
      <name val="Verdana"/>
      <family val="2"/>
    </font>
    <font>
      <sz val="10"/>
      <color theme="0"/>
      <name val="Arial"/>
      <family val="2"/>
    </font>
    <font>
      <sz val="11"/>
      <color rgb="FF000000"/>
      <name val="Calibri"/>
      <family val="2"/>
    </font>
    <font>
      <sz val="10"/>
      <name val="MS Sans Serif"/>
    </font>
    <font>
      <sz val="10"/>
      <name val="SansSerif"/>
    </font>
    <font>
      <b/>
      <sz val="10"/>
      <name val="SansSerif"/>
    </font>
    <font>
      <b/>
      <sz val="10"/>
      <color rgb="FFFF0000"/>
      <name val="Arial"/>
      <family val="2"/>
    </font>
    <font>
      <b/>
      <sz val="10"/>
      <color rgb="FF333333"/>
      <name val="Arial"/>
      <family val="2"/>
    </font>
    <font>
      <b/>
      <u/>
      <sz val="10"/>
      <name val="Verdana"/>
      <family val="2"/>
    </font>
    <font>
      <sz val="10"/>
      <color theme="1"/>
      <name val="Arial"/>
      <family val="2"/>
    </font>
    <font>
      <sz val="12"/>
      <color indexed="63"/>
      <name val="Arial Black"/>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63"/>
      <name val="Arial"/>
      <family val="2"/>
    </font>
    <font>
      <b/>
      <sz val="10"/>
      <color theme="4"/>
      <name val="Arial"/>
      <family val="2"/>
    </font>
    <font>
      <b/>
      <i/>
      <u/>
      <sz val="10"/>
      <color indexed="63"/>
      <name val="Arial"/>
      <family val="2"/>
    </font>
  </fonts>
  <fills count="8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indexed="48"/>
        <bgColor indexed="64"/>
      </patternFill>
    </fill>
    <fill>
      <patternFill patternType="solid">
        <fgColor indexed="19"/>
        <bgColor indexed="64"/>
      </patternFill>
    </fill>
    <fill>
      <patternFill patternType="solid">
        <fgColor indexed="15"/>
        <bgColor indexed="64"/>
      </patternFill>
    </fill>
    <fill>
      <patternFill patternType="solid">
        <fgColor indexed="61"/>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9900"/>
        <bgColor indexed="64"/>
      </patternFill>
    </fill>
    <fill>
      <patternFill patternType="solid">
        <fgColor rgb="FFFFCC00"/>
        <bgColor indexed="64"/>
      </patternFill>
    </fill>
    <fill>
      <patternFill patternType="solid">
        <fgColor rgb="FF99CCFF"/>
        <bgColor indexed="64"/>
      </patternFill>
    </fill>
    <fill>
      <patternFill patternType="solid">
        <fgColor rgb="FF99CC00"/>
        <bgColor indexed="64"/>
      </patternFill>
    </fill>
    <fill>
      <patternFill patternType="solid">
        <fgColor rgb="FFF5DEB3"/>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23"/>
      </left>
      <right style="thin">
        <color indexed="23"/>
      </right>
      <top/>
      <bottom style="thin">
        <color indexed="23"/>
      </bottom>
      <diagonal/>
    </border>
    <border>
      <left style="thin">
        <color indexed="23"/>
      </left>
      <right style="medium">
        <color indexed="23"/>
      </right>
      <top/>
      <bottom style="thin">
        <color indexed="23"/>
      </bottom>
      <diagonal/>
    </border>
    <border>
      <left style="medium">
        <color indexed="23"/>
      </left>
      <right style="thin">
        <color indexed="23"/>
      </right>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medium">
        <color indexed="23"/>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bottom style="thin">
        <color indexed="63"/>
      </bottom>
      <diagonal/>
    </border>
    <border>
      <left/>
      <right/>
      <top style="thin">
        <color indexed="64"/>
      </top>
      <bottom style="thin">
        <color indexed="64"/>
      </bottom>
      <diagonal/>
    </border>
    <border>
      <left style="thin">
        <color indexed="63"/>
      </left>
      <right style="thin">
        <color indexed="63"/>
      </right>
      <top style="thin">
        <color indexed="63"/>
      </top>
      <bottom/>
      <diagonal/>
    </border>
  </borders>
  <cellStyleXfs count="14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31" fillId="3" borderId="0" applyNumberFormat="0" applyBorder="0" applyAlignment="0" applyProtection="0"/>
    <xf numFmtId="0" fontId="35" fillId="20" borderId="1" applyNumberFormat="0" applyAlignment="0" applyProtection="0"/>
    <xf numFmtId="0" fontId="37" fillId="21" borderId="2" applyNumberFormat="0" applyAlignment="0" applyProtection="0"/>
    <xf numFmtId="0" fontId="39" fillId="0" borderId="0" applyNumberFormat="0" applyFill="0" applyBorder="0" applyAlignment="0" applyProtection="0"/>
    <xf numFmtId="0" fontId="30"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4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33" fillId="7" borderId="1" applyNumberFormat="0" applyAlignment="0" applyProtection="0"/>
    <xf numFmtId="0" fontId="36" fillId="0" borderId="6" applyNumberFormat="0" applyFill="0" applyAlignment="0" applyProtection="0"/>
    <xf numFmtId="0" fontId="32" fillId="22" borderId="0" applyNumberFormat="0" applyBorder="0" applyAlignment="0" applyProtection="0"/>
    <xf numFmtId="0" fontId="19" fillId="0" borderId="0"/>
    <xf numFmtId="0" fontId="16" fillId="0" borderId="0"/>
    <xf numFmtId="0" fontId="45" fillId="0" borderId="0"/>
    <xf numFmtId="0" fontId="50" fillId="0" borderId="0"/>
    <xf numFmtId="0" fontId="53" fillId="0" borderId="0"/>
    <xf numFmtId="0" fontId="55" fillId="0" borderId="0"/>
    <xf numFmtId="0" fontId="56" fillId="0" borderId="0"/>
    <xf numFmtId="0" fontId="57" fillId="0" borderId="0"/>
    <xf numFmtId="0" fontId="16" fillId="0" borderId="0"/>
    <xf numFmtId="0" fontId="19" fillId="23" borderId="7" applyNumberFormat="0" applyFont="0" applyAlignment="0" applyProtection="0"/>
    <xf numFmtId="0" fontId="47" fillId="23" borderId="7" applyNumberFormat="0" applyFont="0" applyAlignment="0" applyProtection="0"/>
    <xf numFmtId="0" fontId="52" fillId="23" borderId="7" applyNumberFormat="0" applyFont="0" applyAlignment="0" applyProtection="0"/>
    <xf numFmtId="0" fontId="34" fillId="20" borderId="8" applyNumberFormat="0" applyAlignment="0" applyProtection="0"/>
    <xf numFmtId="0" fontId="26" fillId="0" borderId="0" applyNumberFormat="0" applyFill="0" applyBorder="0" applyAlignment="0" applyProtection="0"/>
    <xf numFmtId="0" fontId="40" fillId="0" borderId="9" applyNumberFormat="0" applyFill="0" applyAlignment="0" applyProtection="0"/>
    <xf numFmtId="0" fontId="38" fillId="0" borderId="0" applyNumberFormat="0" applyFill="0" applyBorder="0" applyAlignment="0" applyProtection="0"/>
    <xf numFmtId="43" fontId="61" fillId="0" borderId="0" applyFont="0" applyFill="0" applyBorder="0" applyAlignment="0" applyProtection="0"/>
    <xf numFmtId="0" fontId="62" fillId="0" borderId="0"/>
    <xf numFmtId="0" fontId="69" fillId="0" borderId="0" applyNumberFormat="0" applyFill="0" applyBorder="0" applyAlignment="0" applyProtection="0"/>
    <xf numFmtId="0" fontId="70" fillId="0" borderId="33" applyNumberFormat="0" applyFill="0" applyAlignment="0" applyProtection="0"/>
    <xf numFmtId="0" fontId="71" fillId="0" borderId="34" applyNumberFormat="0" applyFill="0" applyAlignment="0" applyProtection="0"/>
    <xf numFmtId="0" fontId="72" fillId="0" borderId="35" applyNumberFormat="0" applyFill="0" applyAlignment="0" applyProtection="0"/>
    <xf numFmtId="0" fontId="72" fillId="0" borderId="0" applyNumberFormat="0" applyFill="0" applyBorder="0" applyAlignment="0" applyProtection="0"/>
    <xf numFmtId="0" fontId="73" fillId="48" borderId="0" applyNumberFormat="0" applyBorder="0" applyAlignment="0" applyProtection="0"/>
    <xf numFmtId="0" fontId="74" fillId="49" borderId="0" applyNumberFormat="0" applyBorder="0" applyAlignment="0" applyProtection="0"/>
    <xf numFmtId="0" fontId="75" fillId="50" borderId="0" applyNumberFormat="0" applyBorder="0" applyAlignment="0" applyProtection="0"/>
    <xf numFmtId="0" fontId="76" fillId="51" borderId="36" applyNumberFormat="0" applyAlignment="0" applyProtection="0"/>
    <xf numFmtId="0" fontId="77" fillId="52" borderId="37" applyNumberFormat="0" applyAlignment="0" applyProtection="0"/>
    <xf numFmtId="0" fontId="78" fillId="52" borderId="36" applyNumberFormat="0" applyAlignment="0" applyProtection="0"/>
    <xf numFmtId="0" fontId="79" fillId="0" borderId="38" applyNumberFormat="0" applyFill="0" applyAlignment="0" applyProtection="0"/>
    <xf numFmtId="0" fontId="80" fillId="53" borderId="39" applyNumberFormat="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41" applyNumberFormat="0" applyFill="0" applyAlignment="0" applyProtection="0"/>
    <xf numFmtId="0" fontId="84"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84"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84" fillId="63"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84" fillId="67" borderId="0" applyNumberFormat="0" applyBorder="0" applyAlignment="0" applyProtection="0"/>
    <xf numFmtId="0" fontId="7" fillId="68" borderId="0" applyNumberFormat="0" applyBorder="0" applyAlignment="0" applyProtection="0"/>
    <xf numFmtId="0" fontId="7" fillId="69" borderId="0" applyNumberFormat="0" applyBorder="0" applyAlignment="0" applyProtection="0"/>
    <xf numFmtId="0" fontId="7" fillId="70" borderId="0" applyNumberFormat="0" applyBorder="0" applyAlignment="0" applyProtection="0"/>
    <xf numFmtId="0" fontId="84" fillId="71" borderId="0" applyNumberFormat="0" applyBorder="0" applyAlignment="0" applyProtection="0"/>
    <xf numFmtId="0" fontId="7" fillId="72"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84" fillId="75" borderId="0" applyNumberFormat="0" applyBorder="0" applyAlignment="0" applyProtection="0"/>
    <xf numFmtId="0" fontId="7" fillId="76" borderId="0" applyNumberFormat="0" applyBorder="0" applyAlignment="0" applyProtection="0"/>
    <xf numFmtId="0" fontId="7" fillId="77" borderId="0" applyNumberFormat="0" applyBorder="0" applyAlignment="0" applyProtection="0"/>
    <xf numFmtId="0" fontId="7" fillId="78" borderId="0" applyNumberFormat="0" applyBorder="0" applyAlignment="0" applyProtection="0"/>
    <xf numFmtId="0" fontId="7" fillId="0" borderId="0"/>
    <xf numFmtId="0" fontId="7" fillId="54" borderId="40" applyNumberFormat="0" applyFont="0" applyAlignment="0" applyProtection="0"/>
    <xf numFmtId="0" fontId="6" fillId="0" borderId="0"/>
    <xf numFmtId="0" fontId="6" fillId="54" borderId="40" applyNumberFormat="0" applyFont="0" applyAlignment="0" applyProtection="0"/>
    <xf numFmtId="0" fontId="6"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8" borderId="0" applyNumberFormat="0" applyBorder="0" applyAlignment="0" applyProtection="0"/>
    <xf numFmtId="0" fontId="6" fillId="69" borderId="0" applyNumberFormat="0" applyBorder="0" applyAlignment="0" applyProtection="0"/>
    <xf numFmtId="0" fontId="6" fillId="70" borderId="0" applyNumberFormat="0" applyBorder="0" applyAlignment="0" applyProtection="0"/>
    <xf numFmtId="0" fontId="6" fillId="72" borderId="0" applyNumberFormat="0" applyBorder="0" applyAlignment="0" applyProtection="0"/>
    <xf numFmtId="0" fontId="6" fillId="73" borderId="0" applyNumberFormat="0" applyBorder="0" applyAlignment="0" applyProtection="0"/>
    <xf numFmtId="0" fontId="6" fillId="74" borderId="0" applyNumberFormat="0" applyBorder="0" applyAlignment="0" applyProtection="0"/>
    <xf numFmtId="0" fontId="6" fillId="76" borderId="0" applyNumberFormat="0" applyBorder="0" applyAlignment="0" applyProtection="0"/>
    <xf numFmtId="0" fontId="6" fillId="77" borderId="0" applyNumberFormat="0" applyBorder="0" applyAlignment="0" applyProtection="0"/>
    <xf numFmtId="0" fontId="6" fillId="78" borderId="0" applyNumberFormat="0" applyBorder="0" applyAlignment="0" applyProtection="0"/>
    <xf numFmtId="0" fontId="4" fillId="0" borderId="0"/>
    <xf numFmtId="0" fontId="4" fillId="54" borderId="40" applyNumberFormat="0" applyFont="0" applyAlignment="0" applyProtection="0"/>
    <xf numFmtId="0" fontId="4" fillId="56"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6" borderId="0" applyNumberFormat="0" applyBorder="0" applyAlignment="0" applyProtection="0"/>
    <xf numFmtId="0" fontId="4" fillId="77" borderId="0" applyNumberFormat="0" applyBorder="0" applyAlignment="0" applyProtection="0"/>
    <xf numFmtId="0" fontId="4" fillId="78" borderId="0" applyNumberFormat="0" applyBorder="0" applyAlignment="0" applyProtection="0"/>
  </cellStyleXfs>
  <cellXfs count="231">
    <xf numFmtId="0" fontId="0" fillId="0" borderId="0" xfId="0"/>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xf>
    <xf numFmtId="0" fontId="20" fillId="24" borderId="8" xfId="0" applyFont="1" applyFill="1" applyBorder="1" applyAlignment="1">
      <alignment horizontal="center" vertical="center"/>
    </xf>
    <xf numFmtId="0" fontId="20" fillId="25" borderId="8" xfId="0" applyFont="1" applyFill="1" applyBorder="1" applyAlignment="1">
      <alignment horizontal="center" vertical="center"/>
    </xf>
    <xf numFmtId="0" fontId="20" fillId="0" borderId="0" xfId="0" applyFont="1" applyAlignment="1">
      <alignment vertical="center"/>
    </xf>
    <xf numFmtId="0" fontId="20" fillId="0" borderId="0" xfId="0" quotePrefix="1" applyFont="1" applyAlignment="1">
      <alignment horizontal="center" vertical="center"/>
    </xf>
    <xf numFmtId="0" fontId="23" fillId="0" borderId="0" xfId="0" applyFont="1" applyAlignment="1">
      <alignment vertical="center"/>
    </xf>
    <xf numFmtId="0" fontId="20" fillId="26" borderId="1" xfId="0" applyFont="1" applyFill="1" applyBorder="1" applyAlignment="1">
      <alignment horizontal="center" vertical="center"/>
    </xf>
    <xf numFmtId="0" fontId="20" fillId="0" borderId="1" xfId="0" applyFont="1" applyBorder="1" applyAlignment="1">
      <alignment horizontal="center" vertical="center"/>
    </xf>
    <xf numFmtId="0" fontId="13" fillId="26" borderId="1" xfId="0" applyFont="1" applyFill="1" applyBorder="1" applyAlignment="1">
      <alignment horizontal="center" vertical="center"/>
    </xf>
    <xf numFmtId="0" fontId="20" fillId="26" borderId="10" xfId="0" applyFont="1" applyFill="1" applyBorder="1" applyAlignment="1">
      <alignment horizontal="center" vertical="center"/>
    </xf>
    <xf numFmtId="0" fontId="20" fillId="26" borderId="11" xfId="0" applyFont="1" applyFill="1" applyBorder="1" applyAlignment="1">
      <alignment horizontal="center" vertical="center"/>
    </xf>
    <xf numFmtId="0" fontId="20" fillId="26" borderId="12" xfId="0" applyFont="1" applyFill="1" applyBorder="1" applyAlignment="1">
      <alignment horizontal="center" vertical="center"/>
    </xf>
    <xf numFmtId="0" fontId="13" fillId="26" borderId="11" xfId="0" applyFont="1" applyFill="1" applyBorder="1" applyAlignment="1">
      <alignment horizontal="center" vertical="center"/>
    </xf>
    <xf numFmtId="0" fontId="20" fillId="26" borderId="13" xfId="0" applyFont="1" applyFill="1" applyBorder="1" applyAlignment="1">
      <alignment horizontal="center" vertical="center"/>
    </xf>
    <xf numFmtId="0" fontId="20" fillId="26" borderId="14" xfId="0" applyFont="1" applyFill="1" applyBorder="1" applyAlignment="1">
      <alignment horizontal="center" vertical="center"/>
    </xf>
    <xf numFmtId="0" fontId="20" fillId="0" borderId="13" xfId="0" applyFont="1" applyBorder="1" applyAlignment="1">
      <alignment horizontal="center" vertical="center"/>
    </xf>
    <xf numFmtId="0" fontId="13" fillId="26" borderId="13" xfId="0" applyFont="1" applyFill="1" applyBorder="1" applyAlignment="1">
      <alignment horizontal="center" vertical="center"/>
    </xf>
    <xf numFmtId="0" fontId="20" fillId="0" borderId="15" xfId="0" applyFont="1" applyBorder="1" applyAlignment="1">
      <alignment horizontal="center" vertical="center"/>
    </xf>
    <xf numFmtId="0" fontId="20" fillId="0" borderId="14" xfId="0" quotePrefix="1" applyFont="1" applyBorder="1" applyAlignment="1">
      <alignment horizontal="center" vertical="center"/>
    </xf>
    <xf numFmtId="0" fontId="20" fillId="0" borderId="16" xfId="0" applyFont="1" applyBorder="1" applyAlignment="1">
      <alignment horizontal="center" vertical="center"/>
    </xf>
    <xf numFmtId="0" fontId="20" fillId="0" borderId="10" xfId="0" quotePrefix="1"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12" fillId="27" borderId="18" xfId="0" applyFont="1" applyFill="1" applyBorder="1" applyAlignment="1">
      <alignment horizontal="center" vertical="center"/>
    </xf>
    <xf numFmtId="0" fontId="12" fillId="27" borderId="19" xfId="0" applyFont="1" applyFill="1" applyBorder="1" applyAlignment="1">
      <alignment horizontal="center" vertical="center"/>
    </xf>
    <xf numFmtId="0" fontId="12" fillId="27" borderId="20" xfId="0" applyFont="1" applyFill="1" applyBorder="1" applyAlignment="1">
      <alignment horizontal="center" vertical="center"/>
    </xf>
    <xf numFmtId="0" fontId="12" fillId="0" borderId="0" xfId="0" applyFont="1" applyAlignment="1">
      <alignment horizontal="center" vertical="center"/>
    </xf>
    <xf numFmtId="0" fontId="12" fillId="28" borderId="0" xfId="0" applyFont="1" applyFill="1" applyAlignment="1">
      <alignment horizontal="center" vertical="center"/>
    </xf>
    <xf numFmtId="0" fontId="20" fillId="25" borderId="0" xfId="0" applyFont="1" applyFill="1" applyAlignment="1">
      <alignment horizontal="center" vertical="center"/>
    </xf>
    <xf numFmtId="0" fontId="20" fillId="25" borderId="0" xfId="0" applyFont="1" applyFill="1" applyAlignment="1">
      <alignment horizontal="left" vertical="center"/>
    </xf>
    <xf numFmtId="0" fontId="24" fillId="25" borderId="0" xfId="0" applyFont="1" applyFill="1" applyAlignment="1">
      <alignment horizontal="center" vertical="center"/>
    </xf>
    <xf numFmtId="0" fontId="20" fillId="29" borderId="1" xfId="0" quotePrefix="1" applyFont="1" applyFill="1" applyBorder="1" applyAlignment="1">
      <alignment horizontal="center" vertical="center"/>
    </xf>
    <xf numFmtId="0" fontId="20" fillId="29" borderId="13" xfId="0" quotePrefix="1" applyFont="1" applyFill="1" applyBorder="1" applyAlignment="1">
      <alignment horizontal="center" vertical="center"/>
    </xf>
    <xf numFmtId="0" fontId="20" fillId="29" borderId="13" xfId="0" applyFont="1" applyFill="1" applyBorder="1" applyAlignment="1">
      <alignment horizontal="center" vertical="center"/>
    </xf>
    <xf numFmtId="0" fontId="20" fillId="29" borderId="1" xfId="0" applyFont="1" applyFill="1" applyBorder="1" applyAlignment="1">
      <alignment horizontal="center" vertical="center"/>
    </xf>
    <xf numFmtId="0" fontId="20" fillId="29" borderId="11" xfId="0" applyFont="1" applyFill="1" applyBorder="1" applyAlignment="1">
      <alignment horizontal="center" vertical="center"/>
    </xf>
    <xf numFmtId="0" fontId="25" fillId="26" borderId="15" xfId="0" applyFont="1" applyFill="1" applyBorder="1" applyAlignment="1">
      <alignment horizontal="center" vertical="center"/>
    </xf>
    <xf numFmtId="0" fontId="25" fillId="26" borderId="16" xfId="0" applyFont="1" applyFill="1" applyBorder="1" applyAlignment="1">
      <alignment horizontal="center" vertical="center"/>
    </xf>
    <xf numFmtId="0" fontId="25" fillId="26" borderId="17" xfId="0" applyFont="1" applyFill="1" applyBorder="1" applyAlignment="1">
      <alignment horizontal="center" vertical="center"/>
    </xf>
    <xf numFmtId="0" fontId="17" fillId="26" borderId="21" xfId="0" applyFont="1" applyFill="1" applyBorder="1" applyAlignment="1">
      <alignment horizontal="center" vertical="center"/>
    </xf>
    <xf numFmtId="0" fontId="20" fillId="0" borderId="21" xfId="0" quotePrefix="1" applyFont="1" applyBorder="1" applyAlignment="1">
      <alignment horizontal="center" vertical="center"/>
    </xf>
    <xf numFmtId="0" fontId="20" fillId="0" borderId="21" xfId="0" applyFont="1" applyBorder="1" applyAlignment="1">
      <alignment horizontal="center" vertical="center"/>
    </xf>
    <xf numFmtId="0" fontId="22" fillId="30" borderId="21" xfId="0" applyFont="1" applyFill="1" applyBorder="1" applyAlignment="1">
      <alignment horizontal="center" vertical="center"/>
    </xf>
    <xf numFmtId="0" fontId="22" fillId="27" borderId="21" xfId="0" applyFont="1" applyFill="1" applyBorder="1" applyAlignment="1">
      <alignment horizontal="center" vertical="center"/>
    </xf>
    <xf numFmtId="0" fontId="25" fillId="26" borderId="21" xfId="0" applyFont="1" applyFill="1" applyBorder="1" applyAlignment="1">
      <alignment horizontal="center" vertical="center"/>
    </xf>
    <xf numFmtId="0" fontId="42" fillId="26" borderId="21" xfId="0" applyFont="1" applyFill="1" applyBorder="1" applyAlignment="1">
      <alignment horizontal="center"/>
    </xf>
    <xf numFmtId="0" fontId="42" fillId="26" borderId="22" xfId="0" applyFont="1" applyFill="1" applyBorder="1" applyAlignment="1">
      <alignment horizontal="center"/>
    </xf>
    <xf numFmtId="0" fontId="23" fillId="0" borderId="0" xfId="0" applyFont="1" applyAlignment="1">
      <alignment horizontal="center" vertical="center"/>
    </xf>
    <xf numFmtId="0" fontId="25" fillId="26" borderId="24" xfId="0" applyFont="1" applyFill="1" applyBorder="1" applyAlignment="1">
      <alignment horizontal="center" vertical="center"/>
    </xf>
    <xf numFmtId="0" fontId="22" fillId="31" borderId="21" xfId="0" applyFont="1" applyFill="1" applyBorder="1" applyAlignment="1">
      <alignment horizontal="center" vertical="center"/>
    </xf>
    <xf numFmtId="0" fontId="22" fillId="32" borderId="21" xfId="0" applyFont="1" applyFill="1" applyBorder="1" applyAlignment="1">
      <alignment horizontal="center" vertical="center"/>
    </xf>
    <xf numFmtId="0" fontId="22" fillId="33" borderId="21" xfId="0" applyFont="1" applyFill="1" applyBorder="1" applyAlignment="1">
      <alignment horizontal="center" vertical="center"/>
    </xf>
    <xf numFmtId="0" fontId="22" fillId="34" borderId="21" xfId="0" applyFont="1" applyFill="1" applyBorder="1" applyAlignment="1">
      <alignment horizontal="center" vertical="center"/>
    </xf>
    <xf numFmtId="0" fontId="22" fillId="35" borderId="21" xfId="0" applyFont="1" applyFill="1" applyBorder="1" applyAlignment="1">
      <alignment horizontal="center" vertical="center"/>
    </xf>
    <xf numFmtId="0" fontId="22" fillId="26" borderId="21" xfId="0" applyFont="1" applyFill="1" applyBorder="1" applyAlignment="1">
      <alignment horizontal="center" vertical="center"/>
    </xf>
    <xf numFmtId="0" fontId="22" fillId="36" borderId="21" xfId="0" applyFont="1" applyFill="1" applyBorder="1" applyAlignment="1">
      <alignment horizontal="center" vertical="center"/>
    </xf>
    <xf numFmtId="0" fontId="22" fillId="37" borderId="21" xfId="0" applyFont="1" applyFill="1" applyBorder="1" applyAlignment="1">
      <alignment horizontal="center" vertical="center"/>
    </xf>
    <xf numFmtId="0" fontId="22" fillId="38" borderId="21" xfId="0" applyFont="1" applyFill="1" applyBorder="1" applyAlignment="1">
      <alignment horizontal="center" vertical="center"/>
    </xf>
    <xf numFmtId="0" fontId="44" fillId="26" borderId="21" xfId="48" applyFont="1" applyFill="1" applyBorder="1" applyAlignment="1">
      <alignment horizontal="left" wrapText="1"/>
    </xf>
    <xf numFmtId="0" fontId="44" fillId="0" borderId="0" xfId="0" applyFont="1" applyAlignment="1">
      <alignment horizontal="center" vertical="center"/>
    </xf>
    <xf numFmtId="0" fontId="10" fillId="27" borderId="23" xfId="0" applyFont="1" applyFill="1" applyBorder="1" applyAlignment="1">
      <alignment horizontal="center" vertical="center"/>
    </xf>
    <xf numFmtId="0" fontId="0" fillId="0" borderId="21" xfId="0" applyBorder="1"/>
    <xf numFmtId="0" fontId="49" fillId="40" borderId="21" xfId="0" applyFont="1" applyFill="1" applyBorder="1"/>
    <xf numFmtId="0" fontId="49" fillId="0" borderId="21" xfId="0" applyFont="1" applyBorder="1" applyAlignment="1">
      <alignment horizontal="center"/>
    </xf>
    <xf numFmtId="0" fontId="20" fillId="41" borderId="21" xfId="0" applyFont="1" applyFill="1" applyBorder="1" applyAlignment="1">
      <alignment horizontal="center" vertical="center"/>
    </xf>
    <xf numFmtId="0" fontId="59" fillId="41" borderId="21" xfId="0" applyFont="1" applyFill="1" applyBorder="1" applyAlignment="1">
      <alignment horizontal="center" vertical="center"/>
    </xf>
    <xf numFmtId="0" fontId="54" fillId="0" borderId="21" xfId="0" applyFont="1" applyBorder="1" applyAlignment="1">
      <alignment vertical="center"/>
    </xf>
    <xf numFmtId="0" fontId="60" fillId="0" borderId="21" xfId="0" applyFont="1" applyBorder="1" applyAlignment="1">
      <alignment horizontal="center" vertical="center" wrapText="1"/>
    </xf>
    <xf numFmtId="0" fontId="60" fillId="0" borderId="21" xfId="0" applyFont="1" applyBorder="1" applyAlignment="1">
      <alignment vertical="center" wrapText="1"/>
    </xf>
    <xf numFmtId="0" fontId="60" fillId="0" borderId="21" xfId="0" applyFont="1" applyBorder="1" applyAlignment="1">
      <alignment horizontal="right" vertical="center" wrapText="1"/>
    </xf>
    <xf numFmtId="0" fontId="60" fillId="42" borderId="21" xfId="0" applyFont="1" applyFill="1" applyBorder="1" applyAlignment="1">
      <alignment vertical="center" wrapText="1"/>
    </xf>
    <xf numFmtId="0" fontId="11" fillId="0" borderId="21" xfId="45" applyFont="1" applyBorder="1" applyAlignment="1">
      <alignment horizontal="center" wrapText="1"/>
    </xf>
    <xf numFmtId="0" fontId="16" fillId="0" borderId="21" xfId="45" applyFont="1" applyBorder="1" applyAlignment="1">
      <alignment horizontal="center"/>
    </xf>
    <xf numFmtId="0" fontId="18" fillId="26" borderId="24" xfId="0" applyFont="1" applyFill="1" applyBorder="1" applyAlignment="1">
      <alignment horizontal="center" vertical="center"/>
    </xf>
    <xf numFmtId="0" fontId="16" fillId="45" borderId="21" xfId="45" applyFont="1" applyFill="1" applyBorder="1" applyAlignment="1">
      <alignment horizontal="left" wrapText="1"/>
    </xf>
    <xf numFmtId="0" fontId="25" fillId="26" borderId="24" xfId="0" applyFont="1" applyFill="1" applyBorder="1" applyAlignment="1">
      <alignment horizontal="center" vertical="top" wrapText="1"/>
    </xf>
    <xf numFmtId="0" fontId="16" fillId="45" borderId="21" xfId="45" applyFont="1" applyFill="1" applyBorder="1" applyAlignment="1">
      <alignment horizontal="center" wrapText="1"/>
    </xf>
    <xf numFmtId="0" fontId="44" fillId="26" borderId="21" xfId="48" applyFont="1" applyFill="1" applyBorder="1" applyAlignment="1">
      <alignment horizontal="center" wrapText="1"/>
    </xf>
    <xf numFmtId="0" fontId="16" fillId="45" borderId="21" xfId="0" applyFont="1" applyFill="1" applyBorder="1" applyAlignment="1">
      <alignment horizontal="center" vertical="center" wrapText="1"/>
    </xf>
    <xf numFmtId="0" fontId="11" fillId="0" borderId="0" xfId="0" applyFont="1" applyAlignment="1">
      <alignment horizontal="center" vertical="center"/>
    </xf>
    <xf numFmtId="0" fontId="22" fillId="25" borderId="0" xfId="0" applyFont="1" applyFill="1" applyAlignment="1">
      <alignment horizontal="center" vertical="center"/>
    </xf>
    <xf numFmtId="0" fontId="11" fillId="24" borderId="8" xfId="0" applyFont="1" applyFill="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0" fillId="0" borderId="0" xfId="0" applyFont="1" applyAlignment="1">
      <alignment horizontal="center" vertical="center"/>
    </xf>
    <xf numFmtId="164" fontId="20" fillId="25" borderId="8" xfId="0" applyNumberFormat="1" applyFont="1" applyFill="1" applyBorder="1" applyAlignment="1">
      <alignment horizontal="center" vertical="center"/>
    </xf>
    <xf numFmtId="1" fontId="20" fillId="25" borderId="8" xfId="0" applyNumberFormat="1" applyFont="1" applyFill="1" applyBorder="1" applyAlignment="1">
      <alignment horizontal="center" vertical="center"/>
    </xf>
    <xf numFmtId="0" fontId="10" fillId="27" borderId="21" xfId="0" applyFont="1" applyFill="1" applyBorder="1" applyAlignment="1">
      <alignment horizontal="center" vertical="center"/>
    </xf>
    <xf numFmtId="1" fontId="11" fillId="0" borderId="0" xfId="0" applyNumberFormat="1" applyFont="1" applyAlignment="1">
      <alignment horizontal="center" vertical="center"/>
    </xf>
    <xf numFmtId="1" fontId="11" fillId="0" borderId="26" xfId="0" applyNumberFormat="1" applyFont="1" applyBorder="1" applyAlignment="1">
      <alignment horizontal="center" vertical="center"/>
    </xf>
    <xf numFmtId="1" fontId="11" fillId="0" borderId="25" xfId="0" applyNumberFormat="1" applyFont="1" applyBorder="1" applyAlignment="1">
      <alignment horizontal="center" vertical="center"/>
    </xf>
    <xf numFmtId="1" fontId="10" fillId="0" borderId="0" xfId="0" applyNumberFormat="1" applyFont="1" applyAlignment="1">
      <alignment horizontal="center" vertical="center"/>
    </xf>
    <xf numFmtId="1" fontId="10" fillId="27" borderId="21" xfId="56" applyNumberFormat="1" applyFont="1" applyFill="1" applyBorder="1" applyAlignment="1">
      <alignment horizontal="center" vertical="center"/>
    </xf>
    <xf numFmtId="1" fontId="11" fillId="0" borderId="0" xfId="56" applyNumberFormat="1" applyFont="1" applyBorder="1" applyAlignment="1">
      <alignment horizontal="center" vertical="center"/>
    </xf>
    <xf numFmtId="1" fontId="11" fillId="0" borderId="26" xfId="56" applyNumberFormat="1" applyFont="1" applyBorder="1" applyAlignment="1">
      <alignment horizontal="center" vertical="center"/>
    </xf>
    <xf numFmtId="1" fontId="11" fillId="0" borderId="25" xfId="56" applyNumberFormat="1" applyFont="1" applyBorder="1" applyAlignment="1">
      <alignment horizontal="center" vertical="center"/>
    </xf>
    <xf numFmtId="1" fontId="10" fillId="0" borderId="0" xfId="56" applyNumberFormat="1" applyFont="1" applyBorder="1" applyAlignment="1">
      <alignment horizontal="center" vertical="center"/>
    </xf>
    <xf numFmtId="1" fontId="23" fillId="0" borderId="0" xfId="56" applyNumberFormat="1" applyFont="1" applyBorder="1" applyAlignment="1">
      <alignment horizontal="center" vertical="center"/>
    </xf>
    <xf numFmtId="1" fontId="11" fillId="0" borderId="24" xfId="56" applyNumberFormat="1" applyFont="1" applyFill="1" applyBorder="1" applyAlignment="1">
      <alignment horizontal="center" wrapText="1"/>
    </xf>
    <xf numFmtId="1" fontId="16" fillId="0" borderId="21" xfId="45" applyNumberFormat="1" applyFont="1" applyBorder="1" applyAlignment="1">
      <alignment horizontal="center"/>
    </xf>
    <xf numFmtId="1" fontId="11" fillId="0" borderId="21" xfId="45" applyNumberFormat="1" applyFont="1" applyBorder="1" applyAlignment="1">
      <alignment horizontal="center" wrapText="1"/>
    </xf>
    <xf numFmtId="1" fontId="10" fillId="31" borderId="24" xfId="56" applyNumberFormat="1" applyFont="1" applyFill="1" applyBorder="1" applyAlignment="1">
      <alignment horizontal="center" vertical="center"/>
    </xf>
    <xf numFmtId="1" fontId="10" fillId="36" borderId="24" xfId="56" applyNumberFormat="1" applyFont="1" applyFill="1" applyBorder="1" applyAlignment="1">
      <alignment horizontal="center" vertical="center"/>
    </xf>
    <xf numFmtId="1" fontId="10" fillId="27" borderId="24" xfId="56" applyNumberFormat="1" applyFont="1" applyFill="1" applyBorder="1" applyAlignment="1">
      <alignment horizontal="center" vertical="center"/>
    </xf>
    <xf numFmtId="1" fontId="10" fillId="30" borderId="24" xfId="56" applyNumberFormat="1" applyFont="1" applyFill="1" applyBorder="1" applyAlignment="1">
      <alignment horizontal="center" vertical="center"/>
    </xf>
    <xf numFmtId="1" fontId="10" fillId="38" borderId="24" xfId="56" applyNumberFormat="1" applyFont="1" applyFill="1" applyBorder="1" applyAlignment="1">
      <alignment horizontal="center" vertical="center"/>
    </xf>
    <xf numFmtId="0" fontId="63" fillId="47" borderId="0" xfId="57" applyFont="1" applyFill="1"/>
    <xf numFmtId="0" fontId="62" fillId="0" borderId="0" xfId="57"/>
    <xf numFmtId="0" fontId="11" fillId="25" borderId="0" xfId="0" applyFont="1" applyFill="1" applyAlignment="1">
      <alignment horizontal="left" vertical="center"/>
    </xf>
    <xf numFmtId="0" fontId="64" fillId="45" borderId="21" xfId="45" applyFont="1" applyFill="1" applyBorder="1" applyAlignment="1">
      <alignment horizontal="center" wrapText="1"/>
    </xf>
    <xf numFmtId="1" fontId="16" fillId="45" borderId="21" xfId="45" applyNumberFormat="1" applyFont="1" applyFill="1" applyBorder="1" applyAlignment="1">
      <alignment horizontal="center" wrapText="1"/>
    </xf>
    <xf numFmtId="1" fontId="16" fillId="45" borderId="21" xfId="0" applyNumberFormat="1" applyFont="1" applyFill="1" applyBorder="1" applyAlignment="1">
      <alignment horizontal="center" vertical="center" wrapText="1"/>
    </xf>
    <xf numFmtId="0" fontId="64" fillId="26" borderId="2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24" xfId="0" applyFont="1" applyFill="1" applyBorder="1" applyAlignment="1">
      <alignment horizontal="center" vertical="top" wrapText="1"/>
    </xf>
    <xf numFmtId="0" fontId="11" fillId="0" borderId="0" xfId="0" applyFont="1" applyAlignment="1">
      <alignment vertical="center"/>
    </xf>
    <xf numFmtId="0" fontId="11" fillId="0" borderId="0" xfId="0" applyFont="1" applyAlignment="1">
      <alignment horizontal="center" vertical="center" wrapText="1"/>
    </xf>
    <xf numFmtId="1" fontId="11" fillId="0" borderId="0" xfId="56" applyNumberFormat="1" applyFont="1" applyBorder="1" applyAlignment="1">
      <alignment horizontal="center" vertical="center" wrapText="1"/>
    </xf>
    <xf numFmtId="0" fontId="16" fillId="26" borderId="21" xfId="0" applyFont="1" applyFill="1" applyBorder="1" applyAlignment="1">
      <alignment horizontal="center" vertical="center"/>
    </xf>
    <xf numFmtId="0" fontId="11" fillId="0" borderId="21"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1" fontId="11" fillId="0" borderId="32" xfId="56" applyNumberFormat="1" applyFont="1" applyBorder="1" applyAlignment="1">
      <alignment horizontal="center" vertical="center"/>
    </xf>
    <xf numFmtId="1" fontId="11" fillId="0" borderId="27" xfId="56" applyNumberFormat="1" applyFont="1" applyBorder="1" applyAlignment="1">
      <alignment horizontal="center" vertical="center"/>
    </xf>
    <xf numFmtId="1" fontId="11" fillId="0" borderId="28" xfId="56" applyNumberFormat="1" applyFont="1" applyBorder="1" applyAlignment="1">
      <alignment horizontal="center" vertical="center"/>
    </xf>
    <xf numFmtId="0" fontId="11" fillId="0" borderId="28" xfId="0" applyFont="1" applyBorder="1" applyAlignment="1">
      <alignment horizontal="center" vertical="center"/>
    </xf>
    <xf numFmtId="1" fontId="10" fillId="33" borderId="21" xfId="0" applyNumberFormat="1" applyFont="1" applyFill="1" applyBorder="1" applyAlignment="1">
      <alignment horizontal="center" vertical="center"/>
    </xf>
    <xf numFmtId="1" fontId="10" fillId="31" borderId="21" xfId="0" applyNumberFormat="1" applyFont="1" applyFill="1" applyBorder="1" applyAlignment="1">
      <alignment horizontal="center" vertical="center"/>
    </xf>
    <xf numFmtId="1" fontId="10" fillId="36" borderId="21" xfId="0" applyNumberFormat="1" applyFont="1" applyFill="1" applyBorder="1" applyAlignment="1">
      <alignment horizontal="center" vertical="center"/>
    </xf>
    <xf numFmtId="1" fontId="10" fillId="44" borderId="21" xfId="0" applyNumberFormat="1" applyFont="1" applyFill="1" applyBorder="1" applyAlignment="1">
      <alignment horizontal="center" vertical="center"/>
    </xf>
    <xf numFmtId="1" fontId="10" fillId="30" borderId="21" xfId="0" applyNumberFormat="1" applyFont="1" applyFill="1" applyBorder="1" applyAlignment="1">
      <alignment horizontal="center" vertical="center"/>
    </xf>
    <xf numFmtId="1" fontId="16" fillId="26" borderId="21" xfId="0" applyNumberFormat="1" applyFont="1" applyFill="1" applyBorder="1" applyAlignment="1">
      <alignment horizontal="center" vertical="center"/>
    </xf>
    <xf numFmtId="1" fontId="11" fillId="0" borderId="21" xfId="0" applyNumberFormat="1" applyFont="1" applyBorder="1" applyAlignment="1">
      <alignment horizontal="center" vertical="center"/>
    </xf>
    <xf numFmtId="1" fontId="10" fillId="27" borderId="21" xfId="0" applyNumberFormat="1" applyFont="1" applyFill="1" applyBorder="1" applyAlignment="1">
      <alignment horizontal="center" vertical="center"/>
    </xf>
    <xf numFmtId="1" fontId="11" fillId="0" borderId="28" xfId="0" applyNumberFormat="1" applyFont="1" applyBorder="1" applyAlignment="1">
      <alignment horizontal="center" vertical="center"/>
    </xf>
    <xf numFmtId="1" fontId="11" fillId="0" borderId="32" xfId="0" applyNumberFormat="1" applyFont="1" applyBorder="1" applyAlignment="1">
      <alignment horizontal="center" vertical="center"/>
    </xf>
    <xf numFmtId="0" fontId="16" fillId="45" borderId="21" xfId="0" applyFont="1" applyFill="1" applyBorder="1" applyAlignment="1">
      <alignment horizontal="center" vertical="top" wrapText="1"/>
    </xf>
    <xf numFmtId="164" fontId="11" fillId="0" borderId="0" xfId="0" applyNumberFormat="1" applyFont="1" applyAlignment="1">
      <alignment horizontal="center" vertical="center"/>
    </xf>
    <xf numFmtId="1" fontId="11" fillId="0" borderId="27" xfId="0" applyNumberFormat="1" applyFont="1" applyBorder="1" applyAlignment="1">
      <alignment horizontal="center" vertical="center"/>
    </xf>
    <xf numFmtId="1" fontId="16" fillId="45" borderId="21" xfId="0" applyNumberFormat="1" applyFont="1" applyFill="1" applyBorder="1" applyAlignment="1">
      <alignment horizontal="center" vertical="top" wrapText="1"/>
    </xf>
    <xf numFmtId="1" fontId="10" fillId="43" borderId="21" xfId="0" applyNumberFormat="1" applyFont="1" applyFill="1" applyBorder="1" applyAlignment="1">
      <alignment horizontal="center" vertical="center"/>
    </xf>
    <xf numFmtId="1" fontId="10" fillId="46" borderId="21" xfId="0" applyNumberFormat="1" applyFont="1" applyFill="1" applyBorder="1" applyAlignment="1">
      <alignment horizontal="center" vertical="center"/>
    </xf>
    <xf numFmtId="1" fontId="11" fillId="0" borderId="0" xfId="0" quotePrefix="1" applyNumberFormat="1" applyFont="1" applyAlignment="1">
      <alignment horizontal="center" vertical="center"/>
    </xf>
    <xf numFmtId="0" fontId="64" fillId="45" borderId="21" xfId="0" applyFont="1" applyFill="1" applyBorder="1" applyAlignment="1">
      <alignment horizontal="center" vertical="center" wrapText="1"/>
    </xf>
    <xf numFmtId="1" fontId="11" fillId="0" borderId="0" xfId="0" applyNumberFormat="1" applyFont="1" applyAlignment="1">
      <alignment horizontal="center" vertical="center" wrapText="1"/>
    </xf>
    <xf numFmtId="0" fontId="10" fillId="27" borderId="24" xfId="0" applyFont="1" applyFill="1" applyBorder="1" applyAlignment="1">
      <alignment horizontal="center" vertical="center"/>
    </xf>
    <xf numFmtId="0" fontId="11" fillId="0" borderId="0" xfId="0" applyFont="1" applyAlignment="1">
      <alignment horizontal="center"/>
    </xf>
    <xf numFmtId="0" fontId="10" fillId="31" borderId="21" xfId="0" applyFont="1" applyFill="1" applyBorder="1" applyAlignment="1">
      <alignment horizontal="center"/>
    </xf>
    <xf numFmtId="0" fontId="10" fillId="36" borderId="21" xfId="0" applyFont="1" applyFill="1" applyBorder="1" applyAlignment="1">
      <alignment horizontal="center" vertical="center"/>
    </xf>
    <xf numFmtId="0" fontId="10" fillId="30" borderId="21" xfId="0" applyFont="1" applyFill="1" applyBorder="1" applyAlignment="1">
      <alignment horizontal="center" vertical="center"/>
    </xf>
    <xf numFmtId="1" fontId="10" fillId="31" borderId="24" xfId="0" applyNumberFormat="1" applyFont="1" applyFill="1" applyBorder="1" applyAlignment="1">
      <alignment horizontal="center" vertical="center"/>
    </xf>
    <xf numFmtId="1" fontId="10" fillId="36" borderId="24" xfId="0" applyNumberFormat="1" applyFont="1" applyFill="1" applyBorder="1" applyAlignment="1">
      <alignment horizontal="center" vertical="center"/>
    </xf>
    <xf numFmtId="1" fontId="10" fillId="27" borderId="24" xfId="0" applyNumberFormat="1" applyFont="1" applyFill="1" applyBorder="1" applyAlignment="1">
      <alignment horizontal="center" vertical="center"/>
    </xf>
    <xf numFmtId="1" fontId="10" fillId="30" borderId="24" xfId="0" applyNumberFormat="1" applyFont="1" applyFill="1" applyBorder="1" applyAlignment="1">
      <alignment horizontal="center" vertical="center"/>
    </xf>
    <xf numFmtId="0" fontId="66" fillId="0" borderId="0" xfId="0" applyFont="1" applyAlignment="1">
      <alignment horizontal="center"/>
    </xf>
    <xf numFmtId="0" fontId="58" fillId="0" borderId="0" xfId="0" applyFont="1"/>
    <xf numFmtId="0" fontId="58" fillId="0" borderId="0" xfId="0" applyFont="1" applyAlignment="1">
      <alignment horizontal="center" vertical="center"/>
    </xf>
    <xf numFmtId="0" fontId="58" fillId="0" borderId="0" xfId="0" applyFont="1" applyAlignment="1">
      <alignment vertical="center" wrapText="1"/>
    </xf>
    <xf numFmtId="0" fontId="67" fillId="0" borderId="21" xfId="0" applyFont="1" applyBorder="1" applyAlignment="1">
      <alignment horizontal="center" vertical="center"/>
    </xf>
    <xf numFmtId="1" fontId="67" fillId="0" borderId="24" xfId="56" applyNumberFormat="1" applyFont="1" applyFill="1" applyBorder="1" applyAlignment="1">
      <alignment horizontal="center" wrapText="1"/>
    </xf>
    <xf numFmtId="1" fontId="67" fillId="0" borderId="21" xfId="0" applyNumberFormat="1" applyFont="1" applyBorder="1" applyAlignment="1">
      <alignment horizontal="center" vertical="center"/>
    </xf>
    <xf numFmtId="1" fontId="10" fillId="0" borderId="0" xfId="56" applyNumberFormat="1" applyFont="1" applyFill="1" applyBorder="1" applyAlignment="1">
      <alignment horizontal="center" vertical="center"/>
    </xf>
    <xf numFmtId="0" fontId="10" fillId="0" borderId="0" xfId="0" applyFont="1" applyAlignment="1">
      <alignment horizontal="center" vertical="center" wrapText="1"/>
    </xf>
    <xf numFmtId="1" fontId="25" fillId="0" borderId="0" xfId="0" applyNumberFormat="1" applyFont="1" applyAlignment="1">
      <alignment horizontal="center" vertical="center"/>
    </xf>
    <xf numFmtId="1" fontId="18" fillId="0" borderId="0" xfId="0" applyNumberFormat="1" applyFont="1" applyAlignment="1">
      <alignment horizontal="center" vertical="center"/>
    </xf>
    <xf numFmtId="1" fontId="10" fillId="0" borderId="0" xfId="0" applyNumberFormat="1" applyFont="1" applyAlignment="1">
      <alignment horizontal="center" vertical="center" wrapText="1"/>
    </xf>
    <xf numFmtId="0" fontId="68" fillId="28" borderId="0" xfId="0" applyFont="1" applyFill="1" applyAlignment="1">
      <alignment horizontal="center" vertical="center"/>
    </xf>
    <xf numFmtId="0" fontId="7" fillId="0" borderId="0" xfId="98"/>
    <xf numFmtId="1" fontId="10" fillId="38" borderId="21" xfId="56" applyNumberFormat="1" applyFont="1" applyFill="1" applyBorder="1" applyAlignment="1">
      <alignment horizontal="center" vertical="center"/>
    </xf>
    <xf numFmtId="1" fontId="67" fillId="0" borderId="21" xfId="56" applyNumberFormat="1" applyFont="1" applyFill="1" applyBorder="1" applyAlignment="1">
      <alignment horizontal="center" wrapText="1"/>
    </xf>
    <xf numFmtId="1" fontId="85" fillId="0" borderId="0" xfId="56" applyNumberFormat="1" applyFont="1" applyBorder="1" applyAlignment="1">
      <alignment horizontal="center" vertical="center"/>
    </xf>
    <xf numFmtId="0" fontId="20" fillId="24" borderId="42" xfId="0" applyFont="1" applyFill="1" applyBorder="1" applyAlignment="1">
      <alignment horizontal="center" vertical="center"/>
    </xf>
    <xf numFmtId="0" fontId="22" fillId="25" borderId="43" xfId="0" applyFont="1" applyFill="1" applyBorder="1" applyAlignment="1">
      <alignment horizontal="center" vertical="center"/>
    </xf>
    <xf numFmtId="0" fontId="22" fillId="25" borderId="22" xfId="0" applyFont="1" applyFill="1" applyBorder="1" applyAlignment="1">
      <alignment horizontal="center" vertical="center"/>
    </xf>
    <xf numFmtId="0" fontId="20" fillId="24" borderId="44" xfId="0" applyFont="1" applyFill="1" applyBorder="1" applyAlignment="1">
      <alignment horizontal="center" vertical="center"/>
    </xf>
    <xf numFmtId="1" fontId="11" fillId="0" borderId="21" xfId="56" applyNumberFormat="1" applyFont="1" applyFill="1" applyBorder="1" applyAlignment="1">
      <alignment horizontal="center" wrapText="1"/>
    </xf>
    <xf numFmtId="0" fontId="22" fillId="25" borderId="0" xfId="0" applyFont="1" applyFill="1"/>
    <xf numFmtId="0" fontId="20" fillId="25" borderId="0" xfId="0" applyFont="1" applyFill="1" applyAlignment="1">
      <alignment vertical="center"/>
    </xf>
    <xf numFmtId="0" fontId="11" fillId="25" borderId="0" xfId="0" applyFont="1" applyFill="1" applyAlignment="1">
      <alignment vertical="center"/>
    </xf>
    <xf numFmtId="0" fontId="87" fillId="25" borderId="0" xfId="0" applyFont="1" applyFill="1" applyAlignment="1">
      <alignment horizontal="left" vertical="center"/>
    </xf>
    <xf numFmtId="0" fontId="62" fillId="42" borderId="0" xfId="57" applyFill="1"/>
    <xf numFmtId="0" fontId="0" fillId="42" borderId="0" xfId="0" applyFill="1"/>
    <xf numFmtId="0" fontId="6" fillId="0" borderId="0" xfId="100"/>
    <xf numFmtId="0" fontId="5" fillId="0" borderId="0" xfId="100" applyFont="1"/>
    <xf numFmtId="0" fontId="25" fillId="26" borderId="21" xfId="0" applyFont="1" applyFill="1" applyBorder="1" applyAlignment="1">
      <alignment horizontal="center" vertical="top" wrapText="1"/>
    </xf>
    <xf numFmtId="0" fontId="4" fillId="0" borderId="0" xfId="120"/>
    <xf numFmtId="0" fontId="3" fillId="0" borderId="0" xfId="100" applyFont="1"/>
    <xf numFmtId="0" fontId="2" fillId="0" borderId="0" xfId="100" applyFont="1"/>
    <xf numFmtId="0" fontId="1" fillId="0" borderId="0" xfId="120" applyFont="1"/>
    <xf numFmtId="1" fontId="10" fillId="79" borderId="24" xfId="56" applyNumberFormat="1" applyFont="1" applyFill="1" applyBorder="1" applyAlignment="1">
      <alignment horizontal="center" vertical="center"/>
    </xf>
    <xf numFmtId="1" fontId="10" fillId="79" borderId="21" xfId="0" applyNumberFormat="1" applyFont="1" applyFill="1" applyBorder="1" applyAlignment="1">
      <alignment horizontal="center" vertical="center"/>
    </xf>
    <xf numFmtId="0" fontId="10" fillId="79" borderId="21" xfId="0" applyFont="1" applyFill="1" applyBorder="1" applyAlignment="1">
      <alignment horizontal="center" vertical="center"/>
    </xf>
    <xf numFmtId="1" fontId="10" fillId="79" borderId="24" xfId="0" applyNumberFormat="1" applyFont="1" applyFill="1" applyBorder="1" applyAlignment="1">
      <alignment horizontal="center" vertical="center"/>
    </xf>
    <xf numFmtId="0" fontId="10" fillId="25" borderId="24" xfId="0" applyFont="1" applyFill="1" applyBorder="1" applyAlignment="1">
      <alignment horizontal="center" vertical="center"/>
    </xf>
    <xf numFmtId="0" fontId="22" fillId="25" borderId="43" xfId="0" applyFont="1" applyFill="1" applyBorder="1" applyAlignment="1">
      <alignment horizontal="center" vertical="center"/>
    </xf>
    <xf numFmtId="0" fontId="22" fillId="39" borderId="8" xfId="0" applyFont="1" applyFill="1" applyBorder="1" applyAlignment="1">
      <alignment horizontal="center" vertical="center" textRotation="90" wrapText="1"/>
    </xf>
    <xf numFmtId="0" fontId="86" fillId="25" borderId="0" xfId="0" applyFont="1" applyFill="1" applyAlignment="1">
      <alignment horizontal="left" wrapText="1"/>
    </xf>
    <xf numFmtId="0" fontId="11" fillId="25" borderId="0" xfId="0" applyFont="1" applyFill="1" applyAlignment="1">
      <alignment horizontal="left" vertical="center" wrapText="1"/>
    </xf>
    <xf numFmtId="0" fontId="86" fillId="25" borderId="0" xfId="0" applyFont="1" applyFill="1" applyAlignment="1">
      <alignment horizontal="left"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0" borderId="30" xfId="0" applyFont="1" applyBorder="1" applyAlignment="1">
      <alignment horizontal="center" vertical="center"/>
    </xf>
    <xf numFmtId="0" fontId="68" fillId="28" borderId="0" xfId="0" applyFont="1" applyFill="1" applyAlignment="1">
      <alignment horizontal="center" vertical="center"/>
    </xf>
    <xf numFmtId="0" fontId="21" fillId="0" borderId="29" xfId="0" applyFont="1" applyBorder="1" applyAlignment="1">
      <alignment horizontal="center" vertical="center"/>
    </xf>
    <xf numFmtId="0" fontId="21" fillId="0" borderId="31" xfId="0" applyFont="1" applyBorder="1" applyAlignment="1">
      <alignment horizontal="center" vertical="center"/>
    </xf>
    <xf numFmtId="0" fontId="21" fillId="0" borderId="30" xfId="0" applyFont="1" applyBorder="1" applyAlignment="1">
      <alignment horizontal="center" vertical="center"/>
    </xf>
    <xf numFmtId="1" fontId="21" fillId="0" borderId="29" xfId="56" applyNumberFormat="1" applyFont="1" applyBorder="1" applyAlignment="1">
      <alignment horizontal="center" vertical="center"/>
    </xf>
    <xf numFmtId="1" fontId="21" fillId="0" borderId="31" xfId="56" applyNumberFormat="1" applyFont="1" applyBorder="1" applyAlignment="1">
      <alignment horizontal="center" vertical="center"/>
    </xf>
    <xf numFmtId="1" fontId="21" fillId="0" borderId="30" xfId="56" applyNumberFormat="1" applyFont="1" applyBorder="1" applyAlignment="1">
      <alignment horizontal="center" vertical="center"/>
    </xf>
    <xf numFmtId="1" fontId="10" fillId="0" borderId="0" xfId="56" applyNumberFormat="1" applyFont="1" applyBorder="1" applyAlignment="1">
      <alignment horizontal="center" vertical="center"/>
    </xf>
    <xf numFmtId="1" fontId="10" fillId="0" borderId="0" xfId="0" applyNumberFormat="1" applyFont="1" applyAlignment="1">
      <alignment horizontal="center" vertical="center"/>
    </xf>
    <xf numFmtId="1" fontId="21" fillId="0" borderId="29" xfId="0" applyNumberFormat="1" applyFont="1" applyBorder="1" applyAlignment="1">
      <alignment horizontal="center" vertical="center"/>
    </xf>
    <xf numFmtId="1" fontId="21" fillId="0" borderId="31" xfId="0" applyNumberFormat="1" applyFont="1" applyBorder="1" applyAlignment="1">
      <alignment horizontal="center" vertical="center"/>
    </xf>
    <xf numFmtId="1" fontId="21" fillId="0" borderId="30" xfId="0" applyNumberFormat="1" applyFont="1" applyBorder="1" applyAlignment="1">
      <alignment horizontal="center" vertical="center"/>
    </xf>
    <xf numFmtId="0" fontId="10" fillId="0" borderId="0" xfId="0" applyFont="1" applyAlignment="1">
      <alignment horizontal="center" vertical="center"/>
    </xf>
    <xf numFmtId="1" fontId="18" fillId="0" borderId="0" xfId="0" applyNumberFormat="1" applyFont="1" applyAlignment="1">
      <alignment horizontal="center" vertical="center"/>
    </xf>
    <xf numFmtId="0" fontId="11" fillId="28" borderId="0" xfId="0" applyFont="1" applyFill="1" applyAlignment="1">
      <alignment horizontal="center" vertical="center"/>
    </xf>
    <xf numFmtId="0" fontId="20" fillId="28" borderId="0" xfId="0" applyFont="1" applyFill="1" applyAlignment="1">
      <alignment horizontal="center" vertical="center"/>
    </xf>
    <xf numFmtId="0" fontId="20" fillId="0" borderId="0" xfId="0" applyFont="1" applyAlignment="1">
      <alignment horizontal="center" vertical="center"/>
    </xf>
    <xf numFmtId="0" fontId="22" fillId="0" borderId="0" xfId="0" applyFont="1" applyAlignment="1">
      <alignment horizontal="left" vertical="top" wrapText="1"/>
    </xf>
    <xf numFmtId="0" fontId="20" fillId="0" borderId="0" xfId="0" applyFont="1" applyAlignment="1">
      <alignment horizontal="left" vertical="top" wrapText="1"/>
    </xf>
    <xf numFmtId="0" fontId="48" fillId="0" borderId="21" xfId="0" applyFont="1" applyBorder="1" applyAlignment="1">
      <alignment horizontal="center"/>
    </xf>
    <xf numFmtId="0" fontId="49" fillId="0" borderId="21" xfId="0" applyFont="1" applyBorder="1" applyAlignment="1">
      <alignment horizontal="center"/>
    </xf>
    <xf numFmtId="0" fontId="0" fillId="0" borderId="21" xfId="0" applyBorder="1" applyAlignment="1">
      <alignment horizontal="center"/>
    </xf>
  </cellXfs>
  <cellStyles count="140">
    <cellStyle name="20% - Accent1" xfId="75" builtinId="30" customBuiltin="1"/>
    <cellStyle name="20% - Accent1 2" xfId="1" xr:uid="{00000000-0005-0000-0000-000000000000}"/>
    <cellStyle name="20% - Accent1 3" xfId="102" xr:uid="{59781E3F-07D9-427B-99E7-B6099CCB7855}"/>
    <cellStyle name="20% - Accent1 4" xfId="122" xr:uid="{87F9B0B6-5A48-411B-96A3-7EFF9DDF3091}"/>
    <cellStyle name="20% - Accent2" xfId="79" builtinId="34" customBuiltin="1"/>
    <cellStyle name="20% - Accent2 2" xfId="2" xr:uid="{00000000-0005-0000-0000-000001000000}"/>
    <cellStyle name="20% - Accent2 3" xfId="105" xr:uid="{DF142EA3-4819-49E8-8795-8AD0510C7CFB}"/>
    <cellStyle name="20% - Accent2 4" xfId="125" xr:uid="{AE271E28-EFBC-4990-BA91-383A46631E07}"/>
    <cellStyle name="20% - Accent3" xfId="83" builtinId="38" customBuiltin="1"/>
    <cellStyle name="20% - Accent3 2" xfId="3" xr:uid="{00000000-0005-0000-0000-000002000000}"/>
    <cellStyle name="20% - Accent3 3" xfId="108" xr:uid="{75E163BB-CBD9-4CF5-BF3A-7CFA5F54B3E7}"/>
    <cellStyle name="20% - Accent3 4" xfId="128" xr:uid="{20AB2B3B-0FF3-4E8A-86F9-BEFE9450C0F5}"/>
    <cellStyle name="20% - Accent4" xfId="87" builtinId="42" customBuiltin="1"/>
    <cellStyle name="20% - Accent4 2" xfId="4" xr:uid="{00000000-0005-0000-0000-000003000000}"/>
    <cellStyle name="20% - Accent4 3" xfId="111" xr:uid="{AD3EC017-DA5F-4DB0-B32F-218B1C78D528}"/>
    <cellStyle name="20% - Accent4 4" xfId="131" xr:uid="{9061707C-0F9C-419B-91EA-5F9B1BCF24CB}"/>
    <cellStyle name="20% - Accent5" xfId="91" builtinId="46" customBuiltin="1"/>
    <cellStyle name="20% - Accent5 2" xfId="5" xr:uid="{00000000-0005-0000-0000-000004000000}"/>
    <cellStyle name="20% - Accent5 3" xfId="114" xr:uid="{7B9B3557-250A-40F8-9CC5-8ACCAA398D3F}"/>
    <cellStyle name="20% - Accent5 4" xfId="134" xr:uid="{E785E0B1-6D18-44AE-B29F-78C65508CEF8}"/>
    <cellStyle name="20% - Accent6" xfId="95" builtinId="50" customBuiltin="1"/>
    <cellStyle name="20% - Accent6 2" xfId="6" xr:uid="{00000000-0005-0000-0000-000005000000}"/>
    <cellStyle name="20% - Accent6 3" xfId="117" xr:uid="{45094D91-69D7-4F93-ABA0-CC20FD71A637}"/>
    <cellStyle name="20% - Accent6 4" xfId="137" xr:uid="{2454239D-3ACF-4131-9DAE-74A115D68232}"/>
    <cellStyle name="40% - Accent1" xfId="76" builtinId="31" customBuiltin="1"/>
    <cellStyle name="40% - Accent1 2" xfId="7" xr:uid="{00000000-0005-0000-0000-000006000000}"/>
    <cellStyle name="40% - Accent1 3" xfId="103" xr:uid="{0955988D-03EC-4235-A010-A6B18B5B6A96}"/>
    <cellStyle name="40% - Accent1 4" xfId="123" xr:uid="{4655561D-DDF6-4DBD-8E5C-C29DE3D49A10}"/>
    <cellStyle name="40% - Accent2" xfId="80" builtinId="35" customBuiltin="1"/>
    <cellStyle name="40% - Accent2 2" xfId="8" xr:uid="{00000000-0005-0000-0000-000007000000}"/>
    <cellStyle name="40% - Accent2 3" xfId="106" xr:uid="{573CEABE-218F-4830-9071-C40482328993}"/>
    <cellStyle name="40% - Accent2 4" xfId="126" xr:uid="{91CE1344-AA00-4202-BDB9-E42C87946291}"/>
    <cellStyle name="40% - Accent3" xfId="84" builtinId="39" customBuiltin="1"/>
    <cellStyle name="40% - Accent3 2" xfId="9" xr:uid="{00000000-0005-0000-0000-000008000000}"/>
    <cellStyle name="40% - Accent3 3" xfId="109" xr:uid="{361BC3CD-6B92-40E9-992C-B70A852B4E72}"/>
    <cellStyle name="40% - Accent3 4" xfId="129" xr:uid="{B2CB0479-3C61-4505-A3AD-5BA3449F156A}"/>
    <cellStyle name="40% - Accent4" xfId="88" builtinId="43" customBuiltin="1"/>
    <cellStyle name="40% - Accent4 2" xfId="10" xr:uid="{00000000-0005-0000-0000-000009000000}"/>
    <cellStyle name="40% - Accent4 3" xfId="112" xr:uid="{DA55FC63-EB6E-421D-8B16-39A83E9C0406}"/>
    <cellStyle name="40% - Accent4 4" xfId="132" xr:uid="{254EA24D-44A1-4F7C-92F4-E63000A2EA9A}"/>
    <cellStyle name="40% - Accent5" xfId="92" builtinId="47" customBuiltin="1"/>
    <cellStyle name="40% - Accent5 2" xfId="11" xr:uid="{00000000-0005-0000-0000-00000A000000}"/>
    <cellStyle name="40% - Accent5 3" xfId="115" xr:uid="{FAEF6B17-AC2F-42B5-BB7C-853563C6245C}"/>
    <cellStyle name="40% - Accent5 4" xfId="135" xr:uid="{62907702-689C-4248-80F0-E8ADEC606F40}"/>
    <cellStyle name="40% - Accent6" xfId="96" builtinId="51" customBuiltin="1"/>
    <cellStyle name="40% - Accent6 2" xfId="12" xr:uid="{00000000-0005-0000-0000-00000B000000}"/>
    <cellStyle name="40% - Accent6 3" xfId="118" xr:uid="{52626C5F-F177-49A4-9055-E033B3C8D058}"/>
    <cellStyle name="40% - Accent6 4" xfId="138" xr:uid="{37CA940D-49F2-4E59-93AF-FBF3B4DCE76F}"/>
    <cellStyle name="60% - Accent1" xfId="77" builtinId="32" customBuiltin="1"/>
    <cellStyle name="60% - Accent1 2" xfId="13" xr:uid="{00000000-0005-0000-0000-00000C000000}"/>
    <cellStyle name="60% - Accent1 3" xfId="104" xr:uid="{D61777A0-4E69-452A-A255-7F21F0C6DA19}"/>
    <cellStyle name="60% - Accent1 4" xfId="124" xr:uid="{DA628AF7-9434-45F2-B500-8E910FFE40A2}"/>
    <cellStyle name="60% - Accent2" xfId="81" builtinId="36" customBuiltin="1"/>
    <cellStyle name="60% - Accent2 2" xfId="14" xr:uid="{00000000-0005-0000-0000-00000D000000}"/>
    <cellStyle name="60% - Accent2 3" xfId="107" xr:uid="{FA29736F-2F8E-4659-9225-DC3FBFA7F157}"/>
    <cellStyle name="60% - Accent2 4" xfId="127" xr:uid="{0179AE7A-DD46-4940-83CA-53D47ADFB211}"/>
    <cellStyle name="60% - Accent3" xfId="85" builtinId="40" customBuiltin="1"/>
    <cellStyle name="60% - Accent3 2" xfId="15" xr:uid="{00000000-0005-0000-0000-00000E000000}"/>
    <cellStyle name="60% - Accent3 3" xfId="110" xr:uid="{6291A749-9534-4B94-8F37-FC50803AC80B}"/>
    <cellStyle name="60% - Accent3 4" xfId="130" xr:uid="{3C02EDAC-2FD3-4E05-AFD2-28D0CF06BBFB}"/>
    <cellStyle name="60% - Accent4" xfId="89" builtinId="44" customBuiltin="1"/>
    <cellStyle name="60% - Accent4 2" xfId="16" xr:uid="{00000000-0005-0000-0000-00000F000000}"/>
    <cellStyle name="60% - Accent4 3" xfId="113" xr:uid="{951B8FB2-B962-4683-91DA-215EE0CECF55}"/>
    <cellStyle name="60% - Accent4 4" xfId="133" xr:uid="{A7C045B7-C430-4C31-93F4-FC530FB48F6E}"/>
    <cellStyle name="60% - Accent5" xfId="93" builtinId="48" customBuiltin="1"/>
    <cellStyle name="60% - Accent5 2" xfId="17" xr:uid="{00000000-0005-0000-0000-000010000000}"/>
    <cellStyle name="60% - Accent5 3" xfId="116" xr:uid="{557B14A7-1D56-4603-9664-43219B4C2166}"/>
    <cellStyle name="60% - Accent5 4" xfId="136" xr:uid="{7FBF1B00-8A14-4035-9DCC-C95AFD574ABC}"/>
    <cellStyle name="60% - Accent6" xfId="97" builtinId="52" customBuiltin="1"/>
    <cellStyle name="60% - Accent6 2" xfId="18" xr:uid="{00000000-0005-0000-0000-000011000000}"/>
    <cellStyle name="60% - Accent6 3" xfId="119" xr:uid="{0126E10B-8C33-4E3D-A0B7-2069A2FC6183}"/>
    <cellStyle name="60% - Accent6 4" xfId="139" xr:uid="{098C4FAD-34E7-4A03-8894-A4E632925685}"/>
    <cellStyle name="Accent1" xfId="74" builtinId="29" customBuiltin="1"/>
    <cellStyle name="Accent1 2" xfId="19" xr:uid="{00000000-0005-0000-0000-000012000000}"/>
    <cellStyle name="Accent2" xfId="78" builtinId="33" customBuiltin="1"/>
    <cellStyle name="Accent2 2" xfId="20" xr:uid="{00000000-0005-0000-0000-000013000000}"/>
    <cellStyle name="Accent3" xfId="82" builtinId="37" customBuiltin="1"/>
    <cellStyle name="Accent3 2" xfId="21" xr:uid="{00000000-0005-0000-0000-000014000000}"/>
    <cellStyle name="Accent4" xfId="86" builtinId="41" customBuiltin="1"/>
    <cellStyle name="Accent4 2" xfId="22" xr:uid="{00000000-0005-0000-0000-000015000000}"/>
    <cellStyle name="Accent5" xfId="90" builtinId="45" customBuiltin="1"/>
    <cellStyle name="Accent5 2" xfId="23" xr:uid="{00000000-0005-0000-0000-000016000000}"/>
    <cellStyle name="Accent6" xfId="94" builtinId="49" customBuiltin="1"/>
    <cellStyle name="Accent6 2" xfId="24" xr:uid="{00000000-0005-0000-0000-000017000000}"/>
    <cellStyle name="Bad" xfId="64" builtinId="27" customBuiltin="1"/>
    <cellStyle name="Bad 2" xfId="25" xr:uid="{00000000-0005-0000-0000-000018000000}"/>
    <cellStyle name="Calculation" xfId="68" builtinId="22" customBuiltin="1"/>
    <cellStyle name="Calculation 2" xfId="26" xr:uid="{00000000-0005-0000-0000-000019000000}"/>
    <cellStyle name="Check Cell" xfId="70" builtinId="23" customBuiltin="1"/>
    <cellStyle name="Check Cell 2" xfId="27" xr:uid="{00000000-0005-0000-0000-00001A000000}"/>
    <cellStyle name="Comma" xfId="56" builtinId="3"/>
    <cellStyle name="Explanatory Text" xfId="72" builtinId="53" customBuiltin="1"/>
    <cellStyle name="Explanatory Text 2" xfId="28" xr:uid="{00000000-0005-0000-0000-00001B000000}"/>
    <cellStyle name="Good" xfId="63" builtinId="26" customBuiltin="1"/>
    <cellStyle name="Good 2" xfId="29" xr:uid="{00000000-0005-0000-0000-00001C000000}"/>
    <cellStyle name="Heading 1" xfId="59" builtinId="16" customBuiltin="1"/>
    <cellStyle name="Heading 1 2" xfId="30" xr:uid="{00000000-0005-0000-0000-00001D000000}"/>
    <cellStyle name="Heading 2" xfId="60" builtinId="17" customBuiltin="1"/>
    <cellStyle name="Heading 2 2" xfId="31" xr:uid="{00000000-0005-0000-0000-00001E000000}"/>
    <cellStyle name="Heading 3" xfId="61" builtinId="18" customBuiltin="1"/>
    <cellStyle name="Heading 3 2" xfId="32" xr:uid="{00000000-0005-0000-0000-00001F000000}"/>
    <cellStyle name="Heading 4" xfId="62" builtinId="19" customBuiltin="1"/>
    <cellStyle name="Heading 4 2" xfId="33" xr:uid="{00000000-0005-0000-0000-000020000000}"/>
    <cellStyle name="Hyperlink 2" xfId="34" xr:uid="{00000000-0005-0000-0000-000021000000}"/>
    <cellStyle name="Hyperlink 3" xfId="35" xr:uid="{00000000-0005-0000-0000-000022000000}"/>
    <cellStyle name="Hyperlink 4" xfId="36" xr:uid="{00000000-0005-0000-0000-000023000000}"/>
    <cellStyle name="Input" xfId="66" builtinId="20" customBuiltin="1"/>
    <cellStyle name="Input 2" xfId="37" xr:uid="{00000000-0005-0000-0000-000024000000}"/>
    <cellStyle name="Linked Cell" xfId="69" builtinId="24" customBuiltin="1"/>
    <cellStyle name="Linked Cell 2" xfId="38" xr:uid="{00000000-0005-0000-0000-000025000000}"/>
    <cellStyle name="Neutral" xfId="65" builtinId="28" customBuiltin="1"/>
    <cellStyle name="Neutral 2" xfId="39" xr:uid="{00000000-0005-0000-0000-000026000000}"/>
    <cellStyle name="Normal" xfId="0" builtinId="0"/>
    <cellStyle name="Normal 10" xfId="57" xr:uid="{685ED40D-72D1-4FB7-B808-DC8F117F5B79}"/>
    <cellStyle name="Normal 11" xfId="98" xr:uid="{DDE4712C-C2C8-4442-916B-683BB034F5B1}"/>
    <cellStyle name="Normal 12" xfId="100" xr:uid="{8D8A1BEB-1FAF-4C66-95D9-FC86FA9E5475}"/>
    <cellStyle name="Normal 13" xfId="120" xr:uid="{126D33B3-CD3C-4DC8-A186-0115AEE63A72}"/>
    <cellStyle name="Normal 2" xfId="40" xr:uid="{00000000-0005-0000-0000-000028000000}"/>
    <cellStyle name="Normal 3"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rmal_TAG RESTRICTED LIGHT" xfId="48" xr:uid="{00000000-0005-0000-0000-000034000000}"/>
    <cellStyle name="Note 2" xfId="49" xr:uid="{00000000-0005-0000-0000-000035000000}"/>
    <cellStyle name="Note 3" xfId="50" xr:uid="{00000000-0005-0000-0000-000036000000}"/>
    <cellStyle name="Note 4" xfId="51" xr:uid="{00000000-0005-0000-0000-000037000000}"/>
    <cellStyle name="Note 5" xfId="99" xr:uid="{AA0A1F3F-4A08-4E8F-9E4D-3A43C20C2D72}"/>
    <cellStyle name="Note 6" xfId="101" xr:uid="{8F01ADA2-E84F-4DF7-A82B-44F8F6E8B71F}"/>
    <cellStyle name="Note 7" xfId="121" xr:uid="{7B712BCE-60ED-44CE-8FB2-A2379D8664D5}"/>
    <cellStyle name="Output" xfId="67" builtinId="21" customBuiltin="1"/>
    <cellStyle name="Output 2" xfId="52" xr:uid="{00000000-0005-0000-0000-000038000000}"/>
    <cellStyle name="Title" xfId="58" builtinId="15" customBuiltin="1"/>
    <cellStyle name="Title 2" xfId="53" xr:uid="{00000000-0005-0000-0000-000039000000}"/>
    <cellStyle name="Total" xfId="73" builtinId="25" customBuiltin="1"/>
    <cellStyle name="Total 2" xfId="54" xr:uid="{00000000-0005-0000-0000-00003A000000}"/>
    <cellStyle name="Warning Text" xfId="71" builtinId="11" customBuiltin="1"/>
    <cellStyle name="Warning Text 2" xfId="55" xr:uid="{00000000-0005-0000-0000-00003B000000}"/>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17780</xdr:colOff>
      <xdr:row>1</xdr:row>
      <xdr:rowOff>560</xdr:rowOff>
    </xdr:from>
    <xdr:to>
      <xdr:col>36</xdr:col>
      <xdr:colOff>3850</xdr:colOff>
      <xdr:row>4</xdr:row>
      <xdr:rowOff>4908</xdr:rowOff>
    </xdr:to>
    <xdr:sp macro="" textlink="">
      <xdr:nvSpPr>
        <xdr:cNvPr id="2050" name="WordArt 1">
          <a:extLst>
            <a:ext uri="{FF2B5EF4-FFF2-40B4-BE49-F238E27FC236}">
              <a16:creationId xmlns:a16="http://schemas.microsoft.com/office/drawing/2014/main" id="{576D7CBB-3479-4228-AED3-D81945038978}"/>
            </a:ext>
          </a:extLst>
        </xdr:cNvPr>
        <xdr:cNvSpPr>
          <a:spLocks noChangeArrowheads="1" noChangeShapeType="1" noTextEdit="1"/>
        </xdr:cNvSpPr>
      </xdr:nvSpPr>
      <xdr:spPr bwMode="auto">
        <a:xfrm>
          <a:off x="257175" y="209550"/>
          <a:ext cx="7667625" cy="723900"/>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2025 CLASS POINT SCORE</a:t>
          </a:r>
        </a:p>
      </xdr:txBody>
    </xdr:sp>
    <xdr:clientData/>
  </xdr:twoCellAnchor>
  <xdr:twoCellAnchor>
    <xdr:from>
      <xdr:col>1</xdr:col>
      <xdr:colOff>0</xdr:colOff>
      <xdr:row>42</xdr:row>
      <xdr:rowOff>0</xdr:rowOff>
    </xdr:from>
    <xdr:to>
      <xdr:col>36</xdr:col>
      <xdr:colOff>304800</xdr:colOff>
      <xdr:row>45</xdr:row>
      <xdr:rowOff>4348</xdr:rowOff>
    </xdr:to>
    <xdr:sp macro="" textlink="">
      <xdr:nvSpPr>
        <xdr:cNvPr id="3" name="WordArt 1">
          <a:extLst>
            <a:ext uri="{FF2B5EF4-FFF2-40B4-BE49-F238E27FC236}">
              <a16:creationId xmlns:a16="http://schemas.microsoft.com/office/drawing/2014/main" id="{4E0A0AF1-A486-403F-B2ED-565F476143CD}"/>
            </a:ext>
          </a:extLst>
        </xdr:cNvPr>
        <xdr:cNvSpPr>
          <a:spLocks noChangeArrowheads="1" noChangeShapeType="1" noTextEdit="1"/>
        </xdr:cNvSpPr>
      </xdr:nvSpPr>
      <xdr:spPr bwMode="auto">
        <a:xfrm>
          <a:off x="238125" y="6305550"/>
          <a:ext cx="10610850" cy="490123"/>
        </a:xfrm>
        <a:prstGeom prst="rect">
          <a:avLst/>
        </a:prstGeom>
      </xdr:spPr>
      <xdr:txBody>
        <a:bodyPr vertOverflow="clip" wrap="none" lIns="91440" tIns="45720" rIns="91440" bIns="45720" fromWordArt="1" anchor="t">
          <a:prstTxWarp prst="textPlain">
            <a:avLst>
              <a:gd name="adj" fmla="val 50000"/>
            </a:avLst>
          </a:prstTxWarp>
        </a:bodyPr>
        <a:lstStyle/>
        <a:p>
          <a:pPr algn="ctr" rtl="0">
            <a:buNone/>
          </a:pPr>
          <a:r>
            <a:rPr lang="en-AU" sz="3200" u="sng" strike="sngStrike" kern="10" cap="small" spc="0">
              <a:ln>
                <a:noFill/>
              </a:ln>
              <a:solidFill>
                <a:srgbClr val="F79646"/>
              </a:solidFill>
              <a:effectLst>
                <a:outerShdw dist="35921" dir="2700000" algn="ctr" rotWithShape="0">
                  <a:srgbClr val="C0C0C0"/>
                </a:outerShdw>
              </a:effectLst>
              <a:latin typeface="Impact"/>
            </a:rPr>
            <a:t>CDKC 2025 CHAMPIONSHIP POINT SCORE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400050</xdr:colOff>
      <xdr:row>9</xdr:row>
      <xdr:rowOff>0</xdr:rowOff>
    </xdr:from>
    <xdr:to>
      <xdr:col>12</xdr:col>
      <xdr:colOff>438150</xdr:colOff>
      <xdr:row>16</xdr:row>
      <xdr:rowOff>55880</xdr:rowOff>
    </xdr:to>
    <xdr:sp macro="" textlink="">
      <xdr:nvSpPr>
        <xdr:cNvPr id="3924" name="AutoShape 1" descr="image007">
          <a:extLst>
            <a:ext uri="{FF2B5EF4-FFF2-40B4-BE49-F238E27FC236}">
              <a16:creationId xmlns:a16="http://schemas.microsoft.com/office/drawing/2014/main" id="{9618D08E-7056-4204-9CBC-E003C56E55E7}"/>
            </a:ext>
          </a:extLst>
        </xdr:cNvPr>
        <xdr:cNvSpPr>
          <a:spLocks noChangeAspect="1" noChangeArrowheads="1"/>
        </xdr:cNvSpPr>
      </xdr:nvSpPr>
      <xdr:spPr bwMode="auto">
        <a:xfrm>
          <a:off x="15973425" y="1333500"/>
          <a:ext cx="38100"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47625</xdr:colOff>
      <xdr:row>1</xdr:row>
      <xdr:rowOff>0</xdr:rowOff>
    </xdr:from>
    <xdr:to>
      <xdr:col>16</xdr:col>
      <xdr:colOff>476250</xdr:colOff>
      <xdr:row>7</xdr:row>
      <xdr:rowOff>19050</xdr:rowOff>
    </xdr:to>
    <xdr:sp macro="" textlink="">
      <xdr:nvSpPr>
        <xdr:cNvPr id="3925" name="AutoShape 2" descr="image007">
          <a:extLst>
            <a:ext uri="{FF2B5EF4-FFF2-40B4-BE49-F238E27FC236}">
              <a16:creationId xmlns:a16="http://schemas.microsoft.com/office/drawing/2014/main" id="{E4FF3304-5895-4524-92CE-A1D5FFDEC8CD}"/>
            </a:ext>
          </a:extLst>
        </xdr:cNvPr>
        <xdr:cNvSpPr>
          <a:spLocks noChangeAspect="1" noChangeArrowheads="1"/>
        </xdr:cNvSpPr>
      </xdr:nvSpPr>
      <xdr:spPr bwMode="auto">
        <a:xfrm>
          <a:off x="16459200" y="190500"/>
          <a:ext cx="4286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B228-AF3B-40BE-ACCC-33DB4DCAED6E}">
  <dimension ref="A1:B47"/>
  <sheetViews>
    <sheetView workbookViewId="0">
      <selection activeCell="B14" sqref="B14"/>
    </sheetView>
  </sheetViews>
  <sheetFormatPr defaultRowHeight="13.5"/>
  <cols>
    <col min="1" max="1" width="7.54296875" style="162" customWidth="1"/>
    <col min="2" max="2" width="113.1796875" style="162" customWidth="1"/>
  </cols>
  <sheetData>
    <row r="1" spans="1:2">
      <c r="A1" s="161" t="s">
        <v>138</v>
      </c>
      <c r="B1" s="161" t="s">
        <v>139</v>
      </c>
    </row>
    <row r="2" spans="1:2" ht="27">
      <c r="A2" s="163">
        <v>1</v>
      </c>
      <c r="B2" s="164" t="s">
        <v>143</v>
      </c>
    </row>
    <row r="3" spans="1:2">
      <c r="A3" s="161"/>
      <c r="B3" s="161"/>
    </row>
    <row r="4" spans="1:2" ht="18.75" customHeight="1">
      <c r="A4" s="163">
        <v>2</v>
      </c>
      <c r="B4" s="164" t="s">
        <v>141</v>
      </c>
    </row>
    <row r="5" spans="1:2">
      <c r="A5" s="163"/>
      <c r="B5" s="164"/>
    </row>
    <row r="6" spans="1:2">
      <c r="A6" s="163">
        <v>3</v>
      </c>
      <c r="B6" s="164" t="s">
        <v>140</v>
      </c>
    </row>
    <row r="7" spans="1:2">
      <c r="A7" s="163"/>
      <c r="B7" s="164"/>
    </row>
    <row r="8" spans="1:2" ht="40.5">
      <c r="A8" s="163">
        <v>4</v>
      </c>
      <c r="B8" s="164" t="s">
        <v>142</v>
      </c>
    </row>
    <row r="9" spans="1:2">
      <c r="A9" s="163"/>
      <c r="B9" s="164"/>
    </row>
    <row r="10" spans="1:2" ht="27">
      <c r="A10" s="163">
        <v>5</v>
      </c>
      <c r="B10" s="164" t="s">
        <v>144</v>
      </c>
    </row>
    <row r="11" spans="1:2">
      <c r="A11" s="163"/>
      <c r="B11" s="164"/>
    </row>
    <row r="12" spans="1:2">
      <c r="A12" s="163">
        <v>6</v>
      </c>
      <c r="B12" s="164" t="s">
        <v>155</v>
      </c>
    </row>
    <row r="13" spans="1:2">
      <c r="A13" s="163"/>
      <c r="B13" s="164"/>
    </row>
    <row r="14" spans="1:2" ht="27">
      <c r="A14" s="163">
        <v>7</v>
      </c>
      <c r="B14" s="164" t="s">
        <v>154</v>
      </c>
    </row>
    <row r="15" spans="1:2">
      <c r="A15" s="163"/>
      <c r="B15" s="164"/>
    </row>
    <row r="16" spans="1:2">
      <c r="A16" s="163"/>
      <c r="B16" s="164"/>
    </row>
    <row r="17" spans="1:2">
      <c r="A17" s="163"/>
      <c r="B17" s="164"/>
    </row>
    <row r="18" spans="1:2">
      <c r="A18" s="163"/>
      <c r="B18" s="164"/>
    </row>
    <row r="19" spans="1:2">
      <c r="A19" s="163"/>
      <c r="B19" s="164"/>
    </row>
    <row r="20" spans="1:2">
      <c r="A20" s="163"/>
      <c r="B20" s="164"/>
    </row>
    <row r="21" spans="1:2">
      <c r="A21" s="163"/>
      <c r="B21" s="164"/>
    </row>
    <row r="22" spans="1:2">
      <c r="A22" s="163"/>
      <c r="B22" s="164"/>
    </row>
    <row r="23" spans="1:2">
      <c r="A23" s="163"/>
      <c r="B23" s="164"/>
    </row>
    <row r="24" spans="1:2">
      <c r="A24" s="163"/>
      <c r="B24" s="164"/>
    </row>
    <row r="25" spans="1:2">
      <c r="A25" s="163"/>
      <c r="B25" s="164"/>
    </row>
    <row r="26" spans="1:2">
      <c r="A26" s="163"/>
      <c r="B26" s="164"/>
    </row>
    <row r="27" spans="1:2">
      <c r="A27" s="163"/>
      <c r="B27" s="164"/>
    </row>
    <row r="28" spans="1:2">
      <c r="A28" s="163"/>
      <c r="B28" s="164"/>
    </row>
    <row r="29" spans="1:2">
      <c r="A29" s="163"/>
      <c r="B29" s="164"/>
    </row>
    <row r="30" spans="1:2">
      <c r="A30" s="163"/>
      <c r="B30" s="164"/>
    </row>
    <row r="31" spans="1:2">
      <c r="A31" s="163"/>
      <c r="B31" s="164"/>
    </row>
    <row r="32" spans="1:2">
      <c r="A32" s="163"/>
      <c r="B32" s="164"/>
    </row>
    <row r="33" spans="1:2">
      <c r="A33" s="163"/>
      <c r="B33" s="164"/>
    </row>
    <row r="34" spans="1:2">
      <c r="A34" s="163"/>
      <c r="B34" s="164"/>
    </row>
    <row r="35" spans="1:2">
      <c r="A35" s="163"/>
      <c r="B35" s="164"/>
    </row>
    <row r="36" spans="1:2">
      <c r="A36" s="163"/>
      <c r="B36" s="164"/>
    </row>
    <row r="37" spans="1:2">
      <c r="A37" s="163"/>
      <c r="B37" s="164"/>
    </row>
    <row r="38" spans="1:2">
      <c r="A38" s="163"/>
      <c r="B38" s="164"/>
    </row>
    <row r="39" spans="1:2">
      <c r="A39" s="163"/>
      <c r="B39" s="164"/>
    </row>
    <row r="40" spans="1:2">
      <c r="A40" s="163"/>
      <c r="B40" s="164"/>
    </row>
    <row r="41" spans="1:2">
      <c r="A41" s="163"/>
      <c r="B41" s="164"/>
    </row>
    <row r="42" spans="1:2">
      <c r="A42" s="163"/>
      <c r="B42" s="164"/>
    </row>
    <row r="43" spans="1:2">
      <c r="A43" s="163"/>
      <c r="B43" s="164"/>
    </row>
    <row r="44" spans="1:2">
      <c r="A44" s="163"/>
      <c r="B44" s="164"/>
    </row>
    <row r="45" spans="1:2">
      <c r="A45" s="163"/>
      <c r="B45" s="164"/>
    </row>
    <row r="46" spans="1:2">
      <c r="A46" s="163"/>
      <c r="B46" s="164"/>
    </row>
    <row r="47" spans="1:2">
      <c r="A47" s="163"/>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11">
    <tabColor theme="4" tint="-0.249977111117893"/>
    <pageSetUpPr fitToPage="1"/>
  </sheetPr>
  <dimension ref="A1:AJ136"/>
  <sheetViews>
    <sheetView workbookViewId="0">
      <selection activeCell="B2" sqref="B2:C2"/>
    </sheetView>
  </sheetViews>
  <sheetFormatPr defaultColWidth="8.81640625" defaultRowHeight="12.5"/>
  <cols>
    <col min="1" max="1" width="15.54296875" style="1" customWidth="1"/>
    <col min="2" max="2" width="22.54296875" style="1" customWidth="1"/>
    <col min="3" max="3" width="19.453125" style="1" bestFit="1" customWidth="1"/>
    <col min="4" max="4" width="24.81640625" style="1" bestFit="1" customWidth="1"/>
    <col min="5" max="5" width="14.54296875" style="1" customWidth="1"/>
    <col min="6" max="6" width="23.453125" style="1" bestFit="1" customWidth="1"/>
    <col min="7" max="7" width="14.54296875" style="1" customWidth="1"/>
    <col min="8" max="8" width="18.81640625" style="1" bestFit="1" customWidth="1"/>
    <col min="9" max="11" width="14.54296875" style="1" customWidth="1"/>
    <col min="12" max="12" width="20.54296875" style="1" customWidth="1"/>
    <col min="13" max="13" width="19" style="1" customWidth="1"/>
    <col min="14" max="14" width="16.54296875" style="1" customWidth="1"/>
    <col min="15" max="17" width="12.54296875" style="1" customWidth="1"/>
    <col min="18" max="18" width="20.1796875" style="1" customWidth="1"/>
    <col min="19" max="19" width="12.54296875" style="1" customWidth="1"/>
    <col min="20" max="20" width="18.81640625" style="1" bestFit="1" customWidth="1"/>
    <col min="21" max="21" width="12.54296875" style="1" customWidth="1"/>
    <col min="22" max="22" width="14.453125" style="1" bestFit="1" customWidth="1"/>
    <col min="23" max="23" width="12.54296875" style="1" customWidth="1"/>
    <col min="24" max="24" width="18.81640625" style="1" bestFit="1" customWidth="1"/>
    <col min="25" max="40" width="12.54296875" style="1" customWidth="1"/>
    <col min="41" max="16384" width="8.81640625" style="1"/>
  </cols>
  <sheetData>
    <row r="1" spans="1:36" ht="15" customHeight="1">
      <c r="J1" s="2"/>
    </row>
    <row r="2" spans="1:36" s="89" customFormat="1" ht="15" customHeight="1">
      <c r="A2" s="173" t="s">
        <v>6</v>
      </c>
      <c r="B2" s="209" t="s">
        <v>184</v>
      </c>
      <c r="C2" s="209"/>
    </row>
    <row r="3" spans="1:36" ht="15" customHeight="1">
      <c r="J3" s="2"/>
    </row>
    <row r="4" spans="1:36" ht="15" customHeight="1">
      <c r="A4" s="8"/>
      <c r="C4" s="6"/>
    </row>
    <row r="5" spans="1:36" s="89" customFormat="1" ht="15" customHeight="1">
      <c r="A5" s="92" t="s">
        <v>8</v>
      </c>
      <c r="B5" s="92" t="s">
        <v>7</v>
      </c>
      <c r="C5" s="92" t="s">
        <v>5</v>
      </c>
      <c r="D5" s="92" t="s">
        <v>9</v>
      </c>
      <c r="E5" s="197" t="s">
        <v>62</v>
      </c>
      <c r="F5" s="134" t="s">
        <v>63</v>
      </c>
      <c r="G5" s="135" t="s">
        <v>42</v>
      </c>
      <c r="H5" s="140" t="s">
        <v>64</v>
      </c>
      <c r="I5" s="137" t="s">
        <v>65</v>
      </c>
      <c r="J5" s="175" t="s">
        <v>163</v>
      </c>
      <c r="K5" s="1"/>
    </row>
    <row r="6" spans="1:36" s="89" customFormat="1" ht="15" customHeight="1">
      <c r="A6" s="53" t="s">
        <v>745</v>
      </c>
      <c r="B6" s="143" t="s">
        <v>837</v>
      </c>
      <c r="C6" s="146">
        <f>SUM(E6:K6)</f>
        <v>32</v>
      </c>
      <c r="D6" s="138">
        <f>SUM(E6:K6)-MIN(E6:G6)</f>
        <v>32</v>
      </c>
      <c r="E6" s="103">
        <f>IFERROR(VLOOKUP(B6,$B$93:$C$134,2,FALSE),0)</f>
        <v>32</v>
      </c>
      <c r="F6" s="103">
        <f>IFERROR(VLOOKUP(B6,$F$93:$G$134,2,FALSE),0)</f>
        <v>0</v>
      </c>
      <c r="G6" s="103">
        <f>IFERROR(VLOOKUP(B6,$J$93:$K$134,2,FALSE),0)</f>
        <v>0</v>
      </c>
      <c r="H6" s="103">
        <f>IFERROR(VLOOKUP(B6,$N$93:$O$134,2,FALSE),0)</f>
        <v>0</v>
      </c>
      <c r="I6" s="103">
        <f>IFERROR(VLOOKUP(B6,$R$93:$S$134,2,FALSE),0)</f>
        <v>0</v>
      </c>
      <c r="J6" s="176">
        <f>IFERROR(VLOOKUP(B6,$V$93:$W$134,2,FALSE),0)</f>
        <v>0</v>
      </c>
      <c r="K6" s="1"/>
      <c r="L6" s="84"/>
      <c r="M6" s="84"/>
      <c r="N6" s="84"/>
      <c r="O6" s="84"/>
      <c r="P6" s="84"/>
      <c r="Q6" s="84"/>
      <c r="R6" s="84"/>
      <c r="S6" s="84"/>
      <c r="T6" s="84"/>
      <c r="U6" s="84"/>
      <c r="V6" s="84"/>
      <c r="W6" s="84"/>
      <c r="X6" s="84"/>
      <c r="Y6" s="84"/>
      <c r="Z6" s="84"/>
      <c r="AA6" s="84"/>
      <c r="AB6" s="84"/>
      <c r="AC6" s="84"/>
      <c r="AD6" s="84"/>
      <c r="AE6" s="84"/>
      <c r="AF6" s="84"/>
      <c r="AG6" s="84"/>
      <c r="AH6" s="84"/>
      <c r="AI6" s="84"/>
      <c r="AJ6" s="84"/>
    </row>
    <row r="7" spans="1:36" s="84" customFormat="1" ht="15" customHeight="1">
      <c r="A7" s="53" t="s">
        <v>38</v>
      </c>
      <c r="B7" s="143" t="s">
        <v>1010</v>
      </c>
      <c r="C7" s="146">
        <f>SUM(E7:K7)</f>
        <v>16</v>
      </c>
      <c r="D7" s="138">
        <f t="shared" ref="D7:D70" si="0">SUM(E7:K7)-MIN(E7:G7)</f>
        <v>16</v>
      </c>
      <c r="E7" s="103">
        <f>IFERROR(VLOOKUP(B7,$B$93:$C$134,2,FALSE),0)</f>
        <v>16</v>
      </c>
      <c r="F7" s="103">
        <f>IFERROR(VLOOKUP(B7,$F$93:$G$134,2,FALSE),0)</f>
        <v>0</v>
      </c>
      <c r="G7" s="103">
        <f>IFERROR(VLOOKUP(B7,$J$93:$K$134,2,FALSE),0)</f>
        <v>0</v>
      </c>
      <c r="H7" s="103">
        <f>IFERROR(VLOOKUP(B7,$N$93:$O$134,2,FALSE),0)</f>
        <v>0</v>
      </c>
      <c r="I7" s="103">
        <f>IFERROR(VLOOKUP(B7,$R$93:$S$134,2,FALSE),0)</f>
        <v>0</v>
      </c>
      <c r="J7" s="176">
        <f>IFERROR(VLOOKUP(B7,$V$93:$W$134,2,FALSE),0)</f>
        <v>0</v>
      </c>
      <c r="K7" s="1"/>
    </row>
    <row r="8" spans="1:36" s="84" customFormat="1" ht="15" customHeight="1">
      <c r="A8" s="53"/>
      <c r="B8" s="143"/>
      <c r="C8" s="146">
        <f>SUM(E8:K8)</f>
        <v>0</v>
      </c>
      <c r="D8" s="138">
        <f t="shared" si="0"/>
        <v>0</v>
      </c>
      <c r="E8" s="103">
        <f>IFERROR(VLOOKUP(B8,$B$93:$C$134,2,FALSE),0)</f>
        <v>0</v>
      </c>
      <c r="F8" s="103">
        <f>IFERROR(VLOOKUP(B8,$F$93:$G$134,2,FALSE),0)</f>
        <v>0</v>
      </c>
      <c r="G8" s="103">
        <f>IFERROR(VLOOKUP(B8,$J$93:$K$134,2,FALSE),0)</f>
        <v>0</v>
      </c>
      <c r="H8" s="103">
        <f>IFERROR(VLOOKUP(B8,$N$93:$O$134,2,FALSE),0)</f>
        <v>0</v>
      </c>
      <c r="I8" s="103">
        <f>IFERROR(VLOOKUP(B8,$R$93:$S$134,2,FALSE),0)</f>
        <v>0</v>
      </c>
      <c r="J8" s="176">
        <f>IFERROR(VLOOKUP(B8,$V$93:$W$134,2,FALSE),0)</f>
        <v>0</v>
      </c>
      <c r="K8" s="1"/>
    </row>
    <row r="9" spans="1:36" s="89" customFormat="1" ht="15" customHeight="1">
      <c r="A9" s="53"/>
      <c r="B9" s="143"/>
      <c r="C9" s="146">
        <f>SUM(E9:K9)</f>
        <v>0</v>
      </c>
      <c r="D9" s="138">
        <f t="shared" si="0"/>
        <v>0</v>
      </c>
      <c r="E9" s="103">
        <f>IFERROR(VLOOKUP(B9,$B$93:$C$134,2,FALSE),0)</f>
        <v>0</v>
      </c>
      <c r="F9" s="103">
        <f>IFERROR(VLOOKUP(B9,$F$93:$G$134,2,FALSE),0)</f>
        <v>0</v>
      </c>
      <c r="G9" s="103">
        <f>IFERROR(VLOOKUP(B9,$J$93:$K$134,2,FALSE),0)</f>
        <v>0</v>
      </c>
      <c r="H9" s="103">
        <f>IFERROR(VLOOKUP(B9,$N$93:$O$134,2,FALSE),0)</f>
        <v>0</v>
      </c>
      <c r="I9" s="103">
        <f>IFERROR(VLOOKUP(B9,$R$93:$S$134,2,FALSE),0)</f>
        <v>0</v>
      </c>
      <c r="J9" s="176">
        <f>IFERROR(VLOOKUP(B9,$V$93:$W$134,2,FALSE),0)</f>
        <v>0</v>
      </c>
      <c r="K9" s="1"/>
      <c r="L9" s="84"/>
      <c r="M9" s="84"/>
      <c r="N9" s="84"/>
      <c r="O9" s="84"/>
      <c r="P9" s="84"/>
      <c r="Q9" s="84"/>
      <c r="R9" s="84"/>
      <c r="S9" s="84"/>
      <c r="T9" s="84"/>
      <c r="U9" s="84"/>
      <c r="V9" s="84"/>
      <c r="W9" s="84"/>
      <c r="X9" s="84"/>
      <c r="Y9" s="84"/>
      <c r="Z9" s="84"/>
      <c r="AA9" s="84"/>
      <c r="AB9" s="84"/>
      <c r="AC9" s="84"/>
      <c r="AD9" s="84"/>
      <c r="AE9" s="84"/>
      <c r="AF9" s="84"/>
      <c r="AG9" s="84"/>
      <c r="AH9" s="84"/>
      <c r="AI9" s="84"/>
      <c r="AJ9" s="84"/>
    </row>
    <row r="10" spans="1:36" s="84" customFormat="1" ht="15" customHeight="1">
      <c r="A10" s="53"/>
      <c r="B10" s="143"/>
      <c r="C10" s="146">
        <f>SUM(E10:K10)</f>
        <v>0</v>
      </c>
      <c r="D10" s="138">
        <f t="shared" si="0"/>
        <v>0</v>
      </c>
      <c r="E10" s="103">
        <f>IFERROR(VLOOKUP(B10,$B$93:$C$134,2,FALSE),0)</f>
        <v>0</v>
      </c>
      <c r="F10" s="103">
        <f>IFERROR(VLOOKUP(B10,$F$93:$G$134,2,FALSE),0)</f>
        <v>0</v>
      </c>
      <c r="G10" s="103">
        <f>IFERROR(VLOOKUP(B10,$J$93:$K$134,2,FALSE),0)</f>
        <v>0</v>
      </c>
      <c r="H10" s="103">
        <f>IFERROR(VLOOKUP(B10,$N$93:$O$134,2,FALSE),0)</f>
        <v>0</v>
      </c>
      <c r="I10" s="103">
        <f>IFERROR(VLOOKUP(B10,$R$93:$S$134,2,FALSE),0)</f>
        <v>0</v>
      </c>
      <c r="J10" s="176">
        <f>IFERROR(VLOOKUP(B10,$V$93:$W$134,2,FALSE),0)</f>
        <v>0</v>
      </c>
      <c r="K10" s="1"/>
    </row>
    <row r="11" spans="1:36" s="84" customFormat="1" ht="15" hidden="1" customHeight="1">
      <c r="A11" s="53"/>
      <c r="B11" s="81"/>
      <c r="C11" s="146">
        <f t="shared" ref="C11:C37" si="1">SUM(E11:K11)</f>
        <v>0</v>
      </c>
      <c r="D11" s="138">
        <f t="shared" si="0"/>
        <v>0</v>
      </c>
      <c r="E11" s="103">
        <f t="shared" ref="E11:E69" si="2">IFERROR(VLOOKUP(B11,$B$93:$C$134,2,FALSE),0)</f>
        <v>0</v>
      </c>
      <c r="F11" s="103">
        <f t="shared" ref="F11:F69" si="3">IFERROR(VLOOKUP(B11,$F$93:$G$134,2,FALSE),0)</f>
        <v>0</v>
      </c>
      <c r="G11" s="103">
        <f t="shared" ref="G11:G69" si="4">IFERROR(VLOOKUP(B11,$J$93:$K$134,2,FALSE),0)</f>
        <v>0</v>
      </c>
      <c r="H11" s="103">
        <f t="shared" ref="H11:H69" si="5">IFERROR(VLOOKUP(B11,$N$93:$O$134,2,FALSE),0)</f>
        <v>0</v>
      </c>
      <c r="I11" s="103">
        <f t="shared" ref="I11:I69" si="6">IFERROR(VLOOKUP(B11,$R$93:$S$134,2,FALSE),0)</f>
        <v>0</v>
      </c>
      <c r="J11" s="166">
        <f t="shared" ref="J11:J69" si="7">IFERROR(VLOOKUP(B11,$V$93:$W$134,2,FALSE),0)</f>
        <v>0</v>
      </c>
      <c r="K11" s="1"/>
    </row>
    <row r="12" spans="1:36" s="84" customFormat="1" ht="15" hidden="1" customHeight="1">
      <c r="A12" s="53"/>
      <c r="B12" s="81"/>
      <c r="C12" s="146">
        <f t="shared" si="1"/>
        <v>0</v>
      </c>
      <c r="D12" s="138">
        <f t="shared" si="0"/>
        <v>0</v>
      </c>
      <c r="E12" s="103">
        <f t="shared" si="2"/>
        <v>0</v>
      </c>
      <c r="F12" s="103">
        <f t="shared" si="3"/>
        <v>0</v>
      </c>
      <c r="G12" s="103">
        <f t="shared" si="4"/>
        <v>0</v>
      </c>
      <c r="H12" s="103">
        <f t="shared" si="5"/>
        <v>0</v>
      </c>
      <c r="I12" s="103">
        <f t="shared" si="6"/>
        <v>0</v>
      </c>
      <c r="J12" s="166">
        <f t="shared" si="7"/>
        <v>0</v>
      </c>
      <c r="K12" s="1"/>
    </row>
    <row r="13" spans="1:36" s="84" customFormat="1" ht="15" hidden="1" customHeight="1">
      <c r="A13" s="53"/>
      <c r="B13" s="81"/>
      <c r="C13" s="146">
        <f t="shared" si="1"/>
        <v>0</v>
      </c>
      <c r="D13" s="138">
        <f t="shared" si="0"/>
        <v>0</v>
      </c>
      <c r="E13" s="103">
        <f t="shared" si="2"/>
        <v>0</v>
      </c>
      <c r="F13" s="103">
        <f t="shared" si="3"/>
        <v>0</v>
      </c>
      <c r="G13" s="103">
        <f t="shared" si="4"/>
        <v>0</v>
      </c>
      <c r="H13" s="103">
        <f t="shared" si="5"/>
        <v>0</v>
      </c>
      <c r="I13" s="103">
        <f t="shared" si="6"/>
        <v>0</v>
      </c>
      <c r="J13" s="166">
        <f t="shared" si="7"/>
        <v>0</v>
      </c>
      <c r="K13" s="1"/>
    </row>
    <row r="14" spans="1:36" s="84" customFormat="1" ht="15" hidden="1" customHeight="1">
      <c r="A14" s="53"/>
      <c r="B14" s="81"/>
      <c r="C14" s="146">
        <f t="shared" si="1"/>
        <v>0</v>
      </c>
      <c r="D14" s="138">
        <f t="shared" si="0"/>
        <v>0</v>
      </c>
      <c r="E14" s="103">
        <f t="shared" si="2"/>
        <v>0</v>
      </c>
      <c r="F14" s="103">
        <f t="shared" si="3"/>
        <v>0</v>
      </c>
      <c r="G14" s="103">
        <f t="shared" si="4"/>
        <v>0</v>
      </c>
      <c r="H14" s="103">
        <f t="shared" si="5"/>
        <v>0</v>
      </c>
      <c r="I14" s="103">
        <f t="shared" si="6"/>
        <v>0</v>
      </c>
      <c r="J14" s="166">
        <f t="shared" si="7"/>
        <v>0</v>
      </c>
      <c r="K14" s="1"/>
      <c r="Z14" s="89"/>
      <c r="AA14" s="89"/>
      <c r="AB14" s="89"/>
      <c r="AC14" s="89"/>
      <c r="AD14" s="89"/>
      <c r="AE14" s="89"/>
      <c r="AF14" s="89"/>
      <c r="AG14" s="89"/>
      <c r="AH14" s="89"/>
      <c r="AI14" s="89"/>
      <c r="AJ14" s="89"/>
    </row>
    <row r="15" spans="1:36" s="84" customFormat="1" ht="15" hidden="1" customHeight="1">
      <c r="A15" s="53"/>
      <c r="B15" s="81"/>
      <c r="C15" s="146">
        <f t="shared" si="1"/>
        <v>0</v>
      </c>
      <c r="D15" s="138">
        <f t="shared" si="0"/>
        <v>0</v>
      </c>
      <c r="E15" s="103">
        <f t="shared" si="2"/>
        <v>0</v>
      </c>
      <c r="F15" s="103">
        <f t="shared" si="3"/>
        <v>0</v>
      </c>
      <c r="G15" s="103">
        <f t="shared" si="4"/>
        <v>0</v>
      </c>
      <c r="H15" s="103">
        <f t="shared" si="5"/>
        <v>0</v>
      </c>
      <c r="I15" s="103">
        <f t="shared" si="6"/>
        <v>0</v>
      </c>
      <c r="J15" s="166">
        <f t="shared" si="7"/>
        <v>0</v>
      </c>
      <c r="K15" s="1"/>
    </row>
    <row r="16" spans="1:36" s="84" customFormat="1" ht="15" hidden="1" customHeight="1">
      <c r="A16" s="53"/>
      <c r="B16" s="81"/>
      <c r="C16" s="146">
        <f t="shared" si="1"/>
        <v>0</v>
      </c>
      <c r="D16" s="138">
        <f t="shared" si="0"/>
        <v>0</v>
      </c>
      <c r="E16" s="103">
        <f t="shared" si="2"/>
        <v>0</v>
      </c>
      <c r="F16" s="103">
        <f t="shared" si="3"/>
        <v>0</v>
      </c>
      <c r="G16" s="103">
        <f t="shared" si="4"/>
        <v>0</v>
      </c>
      <c r="H16" s="103">
        <f t="shared" si="5"/>
        <v>0</v>
      </c>
      <c r="I16" s="103">
        <f t="shared" si="6"/>
        <v>0</v>
      </c>
      <c r="J16" s="166">
        <f t="shared" si="7"/>
        <v>0</v>
      </c>
      <c r="K16" s="1"/>
    </row>
    <row r="17" spans="1:36" s="84" customFormat="1" ht="15" hidden="1" customHeight="1">
      <c r="A17" s="78"/>
      <c r="B17" s="81"/>
      <c r="C17" s="146">
        <f t="shared" si="1"/>
        <v>0</v>
      </c>
      <c r="D17" s="138">
        <f t="shared" si="0"/>
        <v>0</v>
      </c>
      <c r="E17" s="103">
        <f t="shared" si="2"/>
        <v>0</v>
      </c>
      <c r="F17" s="103">
        <f t="shared" si="3"/>
        <v>0</v>
      </c>
      <c r="G17" s="103">
        <f t="shared" si="4"/>
        <v>0</v>
      </c>
      <c r="H17" s="103">
        <f t="shared" si="5"/>
        <v>0</v>
      </c>
      <c r="I17" s="103">
        <f t="shared" si="6"/>
        <v>0</v>
      </c>
      <c r="J17" s="166">
        <f t="shared" si="7"/>
        <v>0</v>
      </c>
      <c r="K17" s="1"/>
    </row>
    <row r="18" spans="1:36" s="84" customFormat="1" ht="15" hidden="1" customHeight="1">
      <c r="A18" s="49"/>
      <c r="B18" s="81"/>
      <c r="C18" s="146">
        <f t="shared" si="1"/>
        <v>0</v>
      </c>
      <c r="D18" s="138">
        <f t="shared" si="0"/>
        <v>0</v>
      </c>
      <c r="E18" s="103">
        <f t="shared" si="2"/>
        <v>0</v>
      </c>
      <c r="F18" s="103">
        <f t="shared" si="3"/>
        <v>0</v>
      </c>
      <c r="G18" s="103">
        <f t="shared" si="4"/>
        <v>0</v>
      </c>
      <c r="H18" s="103">
        <f t="shared" si="5"/>
        <v>0</v>
      </c>
      <c r="I18" s="103">
        <f t="shared" si="6"/>
        <v>0</v>
      </c>
      <c r="J18" s="166">
        <f t="shared" si="7"/>
        <v>0</v>
      </c>
      <c r="K18" s="1"/>
    </row>
    <row r="19" spans="1:36" s="84" customFormat="1" ht="15" hidden="1" customHeight="1">
      <c r="A19" s="49"/>
      <c r="B19" s="81"/>
      <c r="C19" s="146">
        <f t="shared" si="1"/>
        <v>0</v>
      </c>
      <c r="D19" s="138">
        <f t="shared" si="0"/>
        <v>0</v>
      </c>
      <c r="E19" s="103">
        <f t="shared" si="2"/>
        <v>0</v>
      </c>
      <c r="F19" s="103">
        <f t="shared" si="3"/>
        <v>0</v>
      </c>
      <c r="G19" s="103">
        <f t="shared" si="4"/>
        <v>0</v>
      </c>
      <c r="H19" s="103">
        <f t="shared" si="5"/>
        <v>0</v>
      </c>
      <c r="I19" s="103">
        <f t="shared" si="6"/>
        <v>0</v>
      </c>
      <c r="J19" s="166">
        <f t="shared" si="7"/>
        <v>0</v>
      </c>
      <c r="K19" s="1"/>
    </row>
    <row r="20" spans="1:36" s="89" customFormat="1" ht="15" hidden="1" customHeight="1">
      <c r="A20" s="49"/>
      <c r="B20" s="81"/>
      <c r="C20" s="146">
        <f t="shared" si="1"/>
        <v>0</v>
      </c>
      <c r="D20" s="138">
        <f t="shared" si="0"/>
        <v>0</v>
      </c>
      <c r="E20" s="103">
        <f t="shared" si="2"/>
        <v>0</v>
      </c>
      <c r="F20" s="103">
        <f t="shared" si="3"/>
        <v>0</v>
      </c>
      <c r="G20" s="103">
        <f t="shared" si="4"/>
        <v>0</v>
      </c>
      <c r="H20" s="103">
        <f t="shared" si="5"/>
        <v>0</v>
      </c>
      <c r="I20" s="103">
        <f t="shared" si="6"/>
        <v>0</v>
      </c>
      <c r="J20" s="166">
        <f t="shared" si="7"/>
        <v>0</v>
      </c>
      <c r="K20" s="1"/>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1" spans="1:36" s="84" customFormat="1" ht="15" hidden="1" customHeight="1">
      <c r="A21" s="49"/>
      <c r="B21" s="81"/>
      <c r="C21" s="146">
        <f t="shared" si="1"/>
        <v>0</v>
      </c>
      <c r="D21" s="138">
        <f t="shared" si="0"/>
        <v>0</v>
      </c>
      <c r="E21" s="103">
        <f t="shared" si="2"/>
        <v>0</v>
      </c>
      <c r="F21" s="103">
        <f t="shared" si="3"/>
        <v>0</v>
      </c>
      <c r="G21" s="103">
        <f t="shared" si="4"/>
        <v>0</v>
      </c>
      <c r="H21" s="103">
        <f t="shared" si="5"/>
        <v>0</v>
      </c>
      <c r="I21" s="103">
        <f t="shared" si="6"/>
        <v>0</v>
      </c>
      <c r="J21" s="166">
        <f t="shared" si="7"/>
        <v>0</v>
      </c>
      <c r="K21" s="1"/>
    </row>
    <row r="22" spans="1:36" s="84" customFormat="1" ht="15" hidden="1" customHeight="1">
      <c r="A22" s="49"/>
      <c r="B22" s="81"/>
      <c r="C22" s="146">
        <f t="shared" si="1"/>
        <v>0</v>
      </c>
      <c r="D22" s="138">
        <f t="shared" si="0"/>
        <v>0</v>
      </c>
      <c r="E22" s="103">
        <f t="shared" si="2"/>
        <v>0</v>
      </c>
      <c r="F22" s="103">
        <f t="shared" si="3"/>
        <v>0</v>
      </c>
      <c r="G22" s="103">
        <f t="shared" si="4"/>
        <v>0</v>
      </c>
      <c r="H22" s="103">
        <f t="shared" si="5"/>
        <v>0</v>
      </c>
      <c r="I22" s="103">
        <f t="shared" si="6"/>
        <v>0</v>
      </c>
      <c r="J22" s="166">
        <f t="shared" si="7"/>
        <v>0</v>
      </c>
      <c r="K22" s="1"/>
    </row>
    <row r="23" spans="1:36" s="84" customFormat="1" ht="15" hidden="1" customHeight="1">
      <c r="A23" s="49"/>
      <c r="B23" s="81"/>
      <c r="C23" s="146">
        <f t="shared" si="1"/>
        <v>0</v>
      </c>
      <c r="D23" s="138">
        <f t="shared" si="0"/>
        <v>0</v>
      </c>
      <c r="E23" s="103">
        <f t="shared" si="2"/>
        <v>0</v>
      </c>
      <c r="F23" s="103">
        <f t="shared" si="3"/>
        <v>0</v>
      </c>
      <c r="G23" s="103">
        <f t="shared" si="4"/>
        <v>0</v>
      </c>
      <c r="H23" s="103">
        <f t="shared" si="5"/>
        <v>0</v>
      </c>
      <c r="I23" s="103">
        <f t="shared" si="6"/>
        <v>0</v>
      </c>
      <c r="J23" s="166">
        <f t="shared" si="7"/>
        <v>0</v>
      </c>
      <c r="K23" s="1"/>
    </row>
    <row r="24" spans="1:36" s="84" customFormat="1" ht="15" hidden="1" customHeight="1">
      <c r="A24" s="49"/>
      <c r="B24" s="81"/>
      <c r="C24" s="146">
        <f t="shared" si="1"/>
        <v>0</v>
      </c>
      <c r="D24" s="138">
        <f t="shared" si="0"/>
        <v>0</v>
      </c>
      <c r="E24" s="103">
        <f t="shared" si="2"/>
        <v>0</v>
      </c>
      <c r="F24" s="103">
        <f t="shared" si="3"/>
        <v>0</v>
      </c>
      <c r="G24" s="103">
        <f t="shared" si="4"/>
        <v>0</v>
      </c>
      <c r="H24" s="103">
        <f t="shared" si="5"/>
        <v>0</v>
      </c>
      <c r="I24" s="103">
        <f t="shared" si="6"/>
        <v>0</v>
      </c>
      <c r="J24" s="166">
        <f t="shared" si="7"/>
        <v>0</v>
      </c>
      <c r="K24" s="1"/>
    </row>
    <row r="25" spans="1:36" s="84" customFormat="1" ht="15" hidden="1" customHeight="1">
      <c r="A25" s="80"/>
      <c r="B25" s="81"/>
      <c r="C25" s="146">
        <f t="shared" si="1"/>
        <v>0</v>
      </c>
      <c r="D25" s="138">
        <f t="shared" si="0"/>
        <v>0</v>
      </c>
      <c r="E25" s="103">
        <f t="shared" si="2"/>
        <v>0</v>
      </c>
      <c r="F25" s="103">
        <f t="shared" si="3"/>
        <v>0</v>
      </c>
      <c r="G25" s="103">
        <f t="shared" si="4"/>
        <v>0</v>
      </c>
      <c r="H25" s="103">
        <f t="shared" si="5"/>
        <v>0</v>
      </c>
      <c r="I25" s="103">
        <f t="shared" si="6"/>
        <v>0</v>
      </c>
      <c r="J25" s="166">
        <f t="shared" si="7"/>
        <v>0</v>
      </c>
      <c r="K25" s="1"/>
      <c r="Z25" s="89"/>
      <c r="AA25" s="89"/>
      <c r="AB25" s="89"/>
      <c r="AC25" s="89"/>
      <c r="AD25" s="89"/>
      <c r="AE25" s="89"/>
      <c r="AF25" s="89"/>
      <c r="AG25" s="89"/>
      <c r="AH25" s="89"/>
      <c r="AI25" s="89"/>
      <c r="AJ25" s="89"/>
    </row>
    <row r="26" spans="1:36" s="84" customFormat="1" ht="15" hidden="1" customHeight="1">
      <c r="A26" s="53"/>
      <c r="B26" s="81"/>
      <c r="C26" s="146">
        <f t="shared" si="1"/>
        <v>0</v>
      </c>
      <c r="D26" s="138">
        <f t="shared" si="0"/>
        <v>0</v>
      </c>
      <c r="E26" s="103">
        <f t="shared" si="2"/>
        <v>0</v>
      </c>
      <c r="F26" s="103">
        <f t="shared" si="3"/>
        <v>0</v>
      </c>
      <c r="G26" s="103">
        <f t="shared" si="4"/>
        <v>0</v>
      </c>
      <c r="H26" s="103">
        <f t="shared" si="5"/>
        <v>0</v>
      </c>
      <c r="I26" s="103">
        <f t="shared" si="6"/>
        <v>0</v>
      </c>
      <c r="J26" s="166">
        <f t="shared" si="7"/>
        <v>0</v>
      </c>
      <c r="K26" s="1"/>
    </row>
    <row r="27" spans="1:36" s="84" customFormat="1" ht="15" hidden="1" customHeight="1">
      <c r="A27" s="53"/>
      <c r="B27" s="81"/>
      <c r="C27" s="146">
        <f t="shared" si="1"/>
        <v>0</v>
      </c>
      <c r="D27" s="138">
        <f t="shared" si="0"/>
        <v>0</v>
      </c>
      <c r="E27" s="103">
        <f t="shared" si="2"/>
        <v>0</v>
      </c>
      <c r="F27" s="103">
        <f t="shared" si="3"/>
        <v>0</v>
      </c>
      <c r="G27" s="103">
        <f t="shared" si="4"/>
        <v>0</v>
      </c>
      <c r="H27" s="103">
        <f t="shared" si="5"/>
        <v>0</v>
      </c>
      <c r="I27" s="103">
        <f t="shared" si="6"/>
        <v>0</v>
      </c>
      <c r="J27" s="166">
        <f t="shared" si="7"/>
        <v>0</v>
      </c>
      <c r="K27" s="1"/>
    </row>
    <row r="28" spans="1:36" s="84" customFormat="1" ht="15" hidden="1" customHeight="1">
      <c r="A28" s="49"/>
      <c r="B28" s="81"/>
      <c r="C28" s="146">
        <f t="shared" si="1"/>
        <v>0</v>
      </c>
      <c r="D28" s="138">
        <f t="shared" si="0"/>
        <v>0</v>
      </c>
      <c r="E28" s="103">
        <f t="shared" si="2"/>
        <v>0</v>
      </c>
      <c r="F28" s="103">
        <f t="shared" si="3"/>
        <v>0</v>
      </c>
      <c r="G28" s="103">
        <f t="shared" si="4"/>
        <v>0</v>
      </c>
      <c r="H28" s="103">
        <f t="shared" si="5"/>
        <v>0</v>
      </c>
      <c r="I28" s="103">
        <f t="shared" si="6"/>
        <v>0</v>
      </c>
      <c r="J28" s="166">
        <f t="shared" si="7"/>
        <v>0</v>
      </c>
      <c r="K28" s="1"/>
    </row>
    <row r="29" spans="1:36" s="84" customFormat="1" ht="15" hidden="1" customHeight="1">
      <c r="A29" s="49"/>
      <c r="B29" s="81"/>
      <c r="C29" s="146">
        <f t="shared" si="1"/>
        <v>0</v>
      </c>
      <c r="D29" s="138">
        <f t="shared" si="0"/>
        <v>0</v>
      </c>
      <c r="E29" s="103">
        <f t="shared" si="2"/>
        <v>0</v>
      </c>
      <c r="F29" s="103">
        <f t="shared" si="3"/>
        <v>0</v>
      </c>
      <c r="G29" s="103">
        <f t="shared" si="4"/>
        <v>0</v>
      </c>
      <c r="H29" s="103">
        <f t="shared" si="5"/>
        <v>0</v>
      </c>
      <c r="I29" s="103">
        <f t="shared" si="6"/>
        <v>0</v>
      </c>
      <c r="J29" s="166">
        <f t="shared" si="7"/>
        <v>0</v>
      </c>
      <c r="K29" s="1"/>
    </row>
    <row r="30" spans="1:36" s="84" customFormat="1" ht="15" hidden="1" customHeight="1">
      <c r="A30" s="53"/>
      <c r="B30" s="81"/>
      <c r="C30" s="146">
        <f t="shared" si="1"/>
        <v>0</v>
      </c>
      <c r="D30" s="138">
        <f t="shared" si="0"/>
        <v>0</v>
      </c>
      <c r="E30" s="103">
        <f t="shared" si="2"/>
        <v>0</v>
      </c>
      <c r="F30" s="103">
        <f t="shared" si="3"/>
        <v>0</v>
      </c>
      <c r="G30" s="103">
        <f t="shared" si="4"/>
        <v>0</v>
      </c>
      <c r="H30" s="103">
        <f t="shared" si="5"/>
        <v>0</v>
      </c>
      <c r="I30" s="103">
        <f t="shared" si="6"/>
        <v>0</v>
      </c>
      <c r="J30" s="166">
        <f t="shared" si="7"/>
        <v>0</v>
      </c>
      <c r="K30" s="1"/>
    </row>
    <row r="31" spans="1:36" s="84" customFormat="1" ht="15" hidden="1" customHeight="1">
      <c r="A31" s="53"/>
      <c r="B31" s="81"/>
      <c r="C31" s="146">
        <f t="shared" si="1"/>
        <v>0</v>
      </c>
      <c r="D31" s="138">
        <f t="shared" si="0"/>
        <v>0</v>
      </c>
      <c r="E31" s="103">
        <f t="shared" si="2"/>
        <v>0</v>
      </c>
      <c r="F31" s="103">
        <f t="shared" si="3"/>
        <v>0</v>
      </c>
      <c r="G31" s="103">
        <f t="shared" si="4"/>
        <v>0</v>
      </c>
      <c r="H31" s="103">
        <f t="shared" si="5"/>
        <v>0</v>
      </c>
      <c r="I31" s="103">
        <f t="shared" si="6"/>
        <v>0</v>
      </c>
      <c r="J31" s="103">
        <f t="shared" si="7"/>
        <v>0</v>
      </c>
      <c r="K31" s="1"/>
    </row>
    <row r="32" spans="1:36" s="84" customFormat="1" ht="15" hidden="1" customHeight="1">
      <c r="A32" s="53"/>
      <c r="B32" s="81"/>
      <c r="C32" s="146">
        <f t="shared" si="1"/>
        <v>0</v>
      </c>
      <c r="D32" s="138">
        <f t="shared" si="0"/>
        <v>0</v>
      </c>
      <c r="E32" s="103">
        <f t="shared" si="2"/>
        <v>0</v>
      </c>
      <c r="F32" s="103">
        <f t="shared" si="3"/>
        <v>0</v>
      </c>
      <c r="G32" s="103">
        <f t="shared" si="4"/>
        <v>0</v>
      </c>
      <c r="H32" s="103">
        <f t="shared" si="5"/>
        <v>0</v>
      </c>
      <c r="I32" s="103">
        <f t="shared" si="6"/>
        <v>0</v>
      </c>
      <c r="J32" s="103">
        <f t="shared" si="7"/>
        <v>0</v>
      </c>
      <c r="K32" s="1"/>
    </row>
    <row r="33" spans="1:36" s="84" customFormat="1" ht="15" hidden="1" customHeight="1">
      <c r="A33" s="53"/>
      <c r="B33" s="81"/>
      <c r="C33" s="146">
        <f t="shared" si="1"/>
        <v>0</v>
      </c>
      <c r="D33" s="138">
        <f t="shared" si="0"/>
        <v>0</v>
      </c>
      <c r="E33" s="103">
        <f t="shared" si="2"/>
        <v>0</v>
      </c>
      <c r="F33" s="103">
        <f t="shared" si="3"/>
        <v>0</v>
      </c>
      <c r="G33" s="103">
        <f t="shared" si="4"/>
        <v>0</v>
      </c>
      <c r="H33" s="103">
        <f t="shared" si="5"/>
        <v>0</v>
      </c>
      <c r="I33" s="103">
        <f t="shared" si="6"/>
        <v>0</v>
      </c>
      <c r="J33" s="103">
        <f t="shared" si="7"/>
        <v>0</v>
      </c>
      <c r="K33" s="1"/>
    </row>
    <row r="34" spans="1:36" s="84" customFormat="1" ht="15" hidden="1" customHeight="1">
      <c r="A34" s="53"/>
      <c r="B34" s="81"/>
      <c r="C34" s="146">
        <f t="shared" si="1"/>
        <v>0</v>
      </c>
      <c r="D34" s="138">
        <f t="shared" si="0"/>
        <v>0</v>
      </c>
      <c r="E34" s="103">
        <f t="shared" si="2"/>
        <v>0</v>
      </c>
      <c r="F34" s="103">
        <f t="shared" si="3"/>
        <v>0</v>
      </c>
      <c r="G34" s="103">
        <f t="shared" si="4"/>
        <v>0</v>
      </c>
      <c r="H34" s="103">
        <f t="shared" si="5"/>
        <v>0</v>
      </c>
      <c r="I34" s="103">
        <f t="shared" si="6"/>
        <v>0</v>
      </c>
      <c r="J34" s="103">
        <f t="shared" si="7"/>
        <v>0</v>
      </c>
      <c r="K34" s="1"/>
    </row>
    <row r="35" spans="1:36" s="89" customFormat="1" ht="15" hidden="1" customHeight="1">
      <c r="A35" s="53"/>
      <c r="B35" s="81"/>
      <c r="C35" s="146">
        <f t="shared" si="1"/>
        <v>0</v>
      </c>
      <c r="D35" s="138">
        <f t="shared" si="0"/>
        <v>0</v>
      </c>
      <c r="E35" s="103">
        <f t="shared" si="2"/>
        <v>0</v>
      </c>
      <c r="F35" s="103">
        <f t="shared" si="3"/>
        <v>0</v>
      </c>
      <c r="G35" s="103">
        <f t="shared" si="4"/>
        <v>0</v>
      </c>
      <c r="H35" s="103">
        <f t="shared" si="5"/>
        <v>0</v>
      </c>
      <c r="I35" s="103">
        <f t="shared" si="6"/>
        <v>0</v>
      </c>
      <c r="J35" s="103">
        <f t="shared" si="7"/>
        <v>0</v>
      </c>
      <c r="K35" s="1"/>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row>
    <row r="36" spans="1:36" s="84" customFormat="1" ht="15" hidden="1" customHeight="1">
      <c r="A36" s="53"/>
      <c r="B36" s="81"/>
      <c r="C36" s="146">
        <f t="shared" si="1"/>
        <v>0</v>
      </c>
      <c r="D36" s="138">
        <f t="shared" si="0"/>
        <v>0</v>
      </c>
      <c r="E36" s="103">
        <f t="shared" si="2"/>
        <v>0</v>
      </c>
      <c r="F36" s="103">
        <f t="shared" si="3"/>
        <v>0</v>
      </c>
      <c r="G36" s="103">
        <f t="shared" si="4"/>
        <v>0</v>
      </c>
      <c r="H36" s="103">
        <f t="shared" si="5"/>
        <v>0</v>
      </c>
      <c r="I36" s="103">
        <f t="shared" si="6"/>
        <v>0</v>
      </c>
      <c r="J36" s="103">
        <f t="shared" si="7"/>
        <v>0</v>
      </c>
      <c r="K36" s="1"/>
    </row>
    <row r="37" spans="1:36" s="84" customFormat="1" ht="15" hidden="1" customHeight="1">
      <c r="A37" s="53"/>
      <c r="B37" s="81"/>
      <c r="C37" s="146">
        <f t="shared" si="1"/>
        <v>0</v>
      </c>
      <c r="D37" s="138">
        <f t="shared" si="0"/>
        <v>0</v>
      </c>
      <c r="E37" s="103">
        <f t="shared" si="2"/>
        <v>0</v>
      </c>
      <c r="F37" s="103">
        <f t="shared" si="3"/>
        <v>0</v>
      </c>
      <c r="G37" s="103">
        <f t="shared" si="4"/>
        <v>0</v>
      </c>
      <c r="H37" s="103">
        <f t="shared" si="5"/>
        <v>0</v>
      </c>
      <c r="I37" s="103">
        <f t="shared" si="6"/>
        <v>0</v>
      </c>
      <c r="J37" s="103">
        <f t="shared" si="7"/>
        <v>0</v>
      </c>
      <c r="K37" s="1"/>
    </row>
    <row r="38" spans="1:36" s="84" customFormat="1" ht="15" hidden="1" customHeight="1">
      <c r="A38" s="53"/>
      <c r="B38" s="81"/>
      <c r="C38" s="146">
        <f t="shared" ref="C38:C69" si="8">SUM(E38:K38)</f>
        <v>0</v>
      </c>
      <c r="D38" s="138">
        <f t="shared" si="0"/>
        <v>0</v>
      </c>
      <c r="E38" s="103">
        <f t="shared" si="2"/>
        <v>0</v>
      </c>
      <c r="F38" s="103">
        <f t="shared" si="3"/>
        <v>0</v>
      </c>
      <c r="G38" s="103">
        <f t="shared" si="4"/>
        <v>0</v>
      </c>
      <c r="H38" s="103">
        <f t="shared" si="5"/>
        <v>0</v>
      </c>
      <c r="I38" s="103">
        <f t="shared" si="6"/>
        <v>0</v>
      </c>
      <c r="J38" s="103">
        <f t="shared" si="7"/>
        <v>0</v>
      </c>
      <c r="K38" s="1"/>
    </row>
    <row r="39" spans="1:36" s="84" customFormat="1" ht="15" hidden="1" customHeight="1">
      <c r="A39" s="53"/>
      <c r="B39" s="81"/>
      <c r="C39" s="146">
        <f t="shared" si="8"/>
        <v>0</v>
      </c>
      <c r="D39" s="138">
        <f t="shared" si="0"/>
        <v>0</v>
      </c>
      <c r="E39" s="103">
        <f t="shared" si="2"/>
        <v>0</v>
      </c>
      <c r="F39" s="103">
        <f t="shared" si="3"/>
        <v>0</v>
      </c>
      <c r="G39" s="103">
        <f t="shared" si="4"/>
        <v>0</v>
      </c>
      <c r="H39" s="103">
        <f t="shared" si="5"/>
        <v>0</v>
      </c>
      <c r="I39" s="103">
        <f t="shared" si="6"/>
        <v>0</v>
      </c>
      <c r="J39" s="103">
        <f t="shared" si="7"/>
        <v>0</v>
      </c>
      <c r="K39" s="1"/>
    </row>
    <row r="40" spans="1:36" s="84" customFormat="1" ht="15" hidden="1" customHeight="1">
      <c r="A40" s="53"/>
      <c r="B40" s="81"/>
      <c r="C40" s="146">
        <f t="shared" si="8"/>
        <v>0</v>
      </c>
      <c r="D40" s="138">
        <f t="shared" si="0"/>
        <v>0</v>
      </c>
      <c r="E40" s="103">
        <f t="shared" si="2"/>
        <v>0</v>
      </c>
      <c r="F40" s="103">
        <f t="shared" si="3"/>
        <v>0</v>
      </c>
      <c r="G40" s="103">
        <f t="shared" si="4"/>
        <v>0</v>
      </c>
      <c r="H40" s="103">
        <f t="shared" si="5"/>
        <v>0</v>
      </c>
      <c r="I40" s="103">
        <f t="shared" si="6"/>
        <v>0</v>
      </c>
      <c r="J40" s="103">
        <f t="shared" si="7"/>
        <v>0</v>
      </c>
      <c r="K40" s="1"/>
    </row>
    <row r="41" spans="1:36" s="84" customFormat="1" ht="15" hidden="1" customHeight="1">
      <c r="A41" s="53"/>
      <c r="B41" s="81"/>
      <c r="C41" s="146">
        <f t="shared" si="8"/>
        <v>0</v>
      </c>
      <c r="D41" s="138">
        <f t="shared" si="0"/>
        <v>0</v>
      </c>
      <c r="E41" s="103">
        <f t="shared" si="2"/>
        <v>0</v>
      </c>
      <c r="F41" s="103">
        <f t="shared" si="3"/>
        <v>0</v>
      </c>
      <c r="G41" s="103">
        <f t="shared" si="4"/>
        <v>0</v>
      </c>
      <c r="H41" s="103">
        <f t="shared" si="5"/>
        <v>0</v>
      </c>
      <c r="I41" s="103">
        <f t="shared" si="6"/>
        <v>0</v>
      </c>
      <c r="J41" s="103">
        <f t="shared" si="7"/>
        <v>0</v>
      </c>
      <c r="K41" s="1"/>
    </row>
    <row r="42" spans="1:36" s="84" customFormat="1" ht="15" hidden="1" customHeight="1">
      <c r="A42" s="53"/>
      <c r="B42" s="81"/>
      <c r="C42" s="146">
        <f t="shared" si="8"/>
        <v>0</v>
      </c>
      <c r="D42" s="138">
        <f t="shared" si="0"/>
        <v>0</v>
      </c>
      <c r="E42" s="103">
        <f t="shared" si="2"/>
        <v>0</v>
      </c>
      <c r="F42" s="103">
        <f t="shared" si="3"/>
        <v>0</v>
      </c>
      <c r="G42" s="103">
        <f t="shared" si="4"/>
        <v>0</v>
      </c>
      <c r="H42" s="103">
        <f t="shared" si="5"/>
        <v>0</v>
      </c>
      <c r="I42" s="103">
        <f t="shared" si="6"/>
        <v>0</v>
      </c>
      <c r="J42" s="103">
        <f t="shared" si="7"/>
        <v>0</v>
      </c>
      <c r="K42" s="1"/>
    </row>
    <row r="43" spans="1:36" s="84" customFormat="1" ht="15" hidden="1" customHeight="1">
      <c r="A43" s="53"/>
      <c r="B43" s="81"/>
      <c r="C43" s="146">
        <f t="shared" si="8"/>
        <v>0</v>
      </c>
      <c r="D43" s="138">
        <f t="shared" si="0"/>
        <v>0</v>
      </c>
      <c r="E43" s="103">
        <f t="shared" si="2"/>
        <v>0</v>
      </c>
      <c r="F43" s="103">
        <f t="shared" si="3"/>
        <v>0</v>
      </c>
      <c r="G43" s="103">
        <f t="shared" si="4"/>
        <v>0</v>
      </c>
      <c r="H43" s="103">
        <f t="shared" si="5"/>
        <v>0</v>
      </c>
      <c r="I43" s="103">
        <f t="shared" si="6"/>
        <v>0</v>
      </c>
      <c r="J43" s="103">
        <f t="shared" si="7"/>
        <v>0</v>
      </c>
      <c r="K43" s="1"/>
    </row>
    <row r="44" spans="1:36" s="84" customFormat="1" ht="15" hidden="1" customHeight="1">
      <c r="A44" s="53"/>
      <c r="B44" s="81"/>
      <c r="C44" s="146">
        <f t="shared" si="8"/>
        <v>0</v>
      </c>
      <c r="D44" s="138">
        <f t="shared" si="0"/>
        <v>0</v>
      </c>
      <c r="E44" s="103">
        <f t="shared" si="2"/>
        <v>0</v>
      </c>
      <c r="F44" s="103">
        <f t="shared" si="3"/>
        <v>0</v>
      </c>
      <c r="G44" s="103">
        <f t="shared" si="4"/>
        <v>0</v>
      </c>
      <c r="H44" s="103">
        <f t="shared" si="5"/>
        <v>0</v>
      </c>
      <c r="I44" s="103">
        <f t="shared" si="6"/>
        <v>0</v>
      </c>
      <c r="J44" s="103">
        <f t="shared" si="7"/>
        <v>0</v>
      </c>
      <c r="K44" s="1"/>
    </row>
    <row r="45" spans="1:36" s="84" customFormat="1" ht="15" hidden="1" customHeight="1">
      <c r="A45" s="53"/>
      <c r="B45" s="81"/>
      <c r="C45" s="146">
        <f t="shared" si="8"/>
        <v>0</v>
      </c>
      <c r="D45" s="138">
        <f t="shared" si="0"/>
        <v>0</v>
      </c>
      <c r="E45" s="103">
        <f t="shared" si="2"/>
        <v>0</v>
      </c>
      <c r="F45" s="103">
        <f t="shared" si="3"/>
        <v>0</v>
      </c>
      <c r="G45" s="103">
        <f t="shared" si="4"/>
        <v>0</v>
      </c>
      <c r="H45" s="103">
        <f t="shared" si="5"/>
        <v>0</v>
      </c>
      <c r="I45" s="103">
        <f t="shared" si="6"/>
        <v>0</v>
      </c>
      <c r="J45" s="103">
        <f t="shared" si="7"/>
        <v>0</v>
      </c>
      <c r="K45" s="1"/>
    </row>
    <row r="46" spans="1:36" s="84" customFormat="1" ht="15" hidden="1" customHeight="1">
      <c r="A46" s="53"/>
      <c r="B46" s="81"/>
      <c r="C46" s="146">
        <f t="shared" si="8"/>
        <v>0</v>
      </c>
      <c r="D46" s="138">
        <f t="shared" si="0"/>
        <v>0</v>
      </c>
      <c r="E46" s="103">
        <f t="shared" si="2"/>
        <v>0</v>
      </c>
      <c r="F46" s="103">
        <f t="shared" si="3"/>
        <v>0</v>
      </c>
      <c r="G46" s="103">
        <f t="shared" si="4"/>
        <v>0</v>
      </c>
      <c r="H46" s="103">
        <f t="shared" si="5"/>
        <v>0</v>
      </c>
      <c r="I46" s="103">
        <f t="shared" si="6"/>
        <v>0</v>
      </c>
      <c r="J46" s="103">
        <f t="shared" si="7"/>
        <v>0</v>
      </c>
      <c r="K46" s="1"/>
    </row>
    <row r="47" spans="1:36" s="84" customFormat="1" ht="15" hidden="1" customHeight="1">
      <c r="A47" s="53"/>
      <c r="B47" s="81"/>
      <c r="C47" s="146">
        <f t="shared" si="8"/>
        <v>0</v>
      </c>
      <c r="D47" s="138">
        <f t="shared" si="0"/>
        <v>0</v>
      </c>
      <c r="E47" s="103">
        <f t="shared" si="2"/>
        <v>0</v>
      </c>
      <c r="F47" s="103">
        <f t="shared" si="3"/>
        <v>0</v>
      </c>
      <c r="G47" s="103">
        <f t="shared" si="4"/>
        <v>0</v>
      </c>
      <c r="H47" s="103">
        <f t="shared" si="5"/>
        <v>0</v>
      </c>
      <c r="I47" s="103">
        <f t="shared" si="6"/>
        <v>0</v>
      </c>
      <c r="J47" s="103">
        <f t="shared" si="7"/>
        <v>0</v>
      </c>
      <c r="K47" s="1"/>
    </row>
    <row r="48" spans="1:36" s="84" customFormat="1" ht="15" hidden="1" customHeight="1">
      <c r="A48" s="53"/>
      <c r="B48" s="81"/>
      <c r="C48" s="146">
        <f t="shared" si="8"/>
        <v>0</v>
      </c>
      <c r="D48" s="138">
        <f t="shared" si="0"/>
        <v>0</v>
      </c>
      <c r="E48" s="103">
        <f t="shared" si="2"/>
        <v>0</v>
      </c>
      <c r="F48" s="103">
        <f t="shared" si="3"/>
        <v>0</v>
      </c>
      <c r="G48" s="103">
        <f t="shared" si="4"/>
        <v>0</v>
      </c>
      <c r="H48" s="103">
        <f t="shared" si="5"/>
        <v>0</v>
      </c>
      <c r="I48" s="103">
        <f t="shared" si="6"/>
        <v>0</v>
      </c>
      <c r="J48" s="103">
        <f t="shared" si="7"/>
        <v>0</v>
      </c>
      <c r="K48" s="1"/>
    </row>
    <row r="49" spans="1:11" s="84" customFormat="1" ht="15" hidden="1" customHeight="1">
      <c r="A49" s="53"/>
      <c r="B49" s="81"/>
      <c r="C49" s="146">
        <f t="shared" si="8"/>
        <v>0</v>
      </c>
      <c r="D49" s="138">
        <f t="shared" si="0"/>
        <v>0</v>
      </c>
      <c r="E49" s="103">
        <f t="shared" si="2"/>
        <v>0</v>
      </c>
      <c r="F49" s="103">
        <f t="shared" si="3"/>
        <v>0</v>
      </c>
      <c r="G49" s="103">
        <f t="shared" si="4"/>
        <v>0</v>
      </c>
      <c r="H49" s="103">
        <f t="shared" si="5"/>
        <v>0</v>
      </c>
      <c r="I49" s="103">
        <f t="shared" si="6"/>
        <v>0</v>
      </c>
      <c r="J49" s="103">
        <f t="shared" si="7"/>
        <v>0</v>
      </c>
      <c r="K49" s="1"/>
    </row>
    <row r="50" spans="1:11" s="84" customFormat="1" ht="15" hidden="1" customHeight="1">
      <c r="A50" s="53"/>
      <c r="B50" s="81"/>
      <c r="C50" s="146">
        <f t="shared" si="8"/>
        <v>0</v>
      </c>
      <c r="D50" s="138">
        <f t="shared" si="0"/>
        <v>0</v>
      </c>
      <c r="E50" s="103">
        <f t="shared" si="2"/>
        <v>0</v>
      </c>
      <c r="F50" s="103">
        <f t="shared" si="3"/>
        <v>0</v>
      </c>
      <c r="G50" s="103">
        <f t="shared" si="4"/>
        <v>0</v>
      </c>
      <c r="H50" s="103">
        <f t="shared" si="5"/>
        <v>0</v>
      </c>
      <c r="I50" s="103">
        <f t="shared" si="6"/>
        <v>0</v>
      </c>
      <c r="J50" s="103">
        <f t="shared" si="7"/>
        <v>0</v>
      </c>
      <c r="K50" s="1"/>
    </row>
    <row r="51" spans="1:11" s="84" customFormat="1" ht="15" hidden="1" customHeight="1">
      <c r="A51" s="53"/>
      <c r="B51" s="81"/>
      <c r="C51" s="146">
        <f t="shared" si="8"/>
        <v>0</v>
      </c>
      <c r="D51" s="138">
        <f t="shared" si="0"/>
        <v>0</v>
      </c>
      <c r="E51" s="103">
        <f t="shared" si="2"/>
        <v>0</v>
      </c>
      <c r="F51" s="103">
        <f t="shared" si="3"/>
        <v>0</v>
      </c>
      <c r="G51" s="103">
        <f t="shared" si="4"/>
        <v>0</v>
      </c>
      <c r="H51" s="103">
        <f t="shared" si="5"/>
        <v>0</v>
      </c>
      <c r="I51" s="103">
        <f t="shared" si="6"/>
        <v>0</v>
      </c>
      <c r="J51" s="103">
        <f t="shared" si="7"/>
        <v>0</v>
      </c>
      <c r="K51" s="1"/>
    </row>
    <row r="52" spans="1:11" s="84" customFormat="1" ht="15" hidden="1" customHeight="1">
      <c r="A52" s="53"/>
      <c r="B52" s="81"/>
      <c r="C52" s="146">
        <f t="shared" si="8"/>
        <v>0</v>
      </c>
      <c r="D52" s="138">
        <f t="shared" si="0"/>
        <v>0</v>
      </c>
      <c r="E52" s="103">
        <f t="shared" si="2"/>
        <v>0</v>
      </c>
      <c r="F52" s="103">
        <f t="shared" si="3"/>
        <v>0</v>
      </c>
      <c r="G52" s="103">
        <f t="shared" si="4"/>
        <v>0</v>
      </c>
      <c r="H52" s="103">
        <f t="shared" si="5"/>
        <v>0</v>
      </c>
      <c r="I52" s="103">
        <f t="shared" si="6"/>
        <v>0</v>
      </c>
      <c r="J52" s="103">
        <f t="shared" si="7"/>
        <v>0</v>
      </c>
      <c r="K52" s="1"/>
    </row>
    <row r="53" spans="1:11" s="84" customFormat="1" ht="15" hidden="1" customHeight="1">
      <c r="A53" s="53"/>
      <c r="B53" s="81"/>
      <c r="C53" s="146">
        <f t="shared" si="8"/>
        <v>0</v>
      </c>
      <c r="D53" s="138">
        <f t="shared" si="0"/>
        <v>0</v>
      </c>
      <c r="E53" s="103">
        <f t="shared" si="2"/>
        <v>0</v>
      </c>
      <c r="F53" s="103">
        <f t="shared" si="3"/>
        <v>0</v>
      </c>
      <c r="G53" s="103">
        <f t="shared" si="4"/>
        <v>0</v>
      </c>
      <c r="H53" s="103">
        <f t="shared" si="5"/>
        <v>0</v>
      </c>
      <c r="I53" s="103">
        <f t="shared" si="6"/>
        <v>0</v>
      </c>
      <c r="J53" s="103">
        <f t="shared" si="7"/>
        <v>0</v>
      </c>
      <c r="K53" s="1"/>
    </row>
    <row r="54" spans="1:11" s="84" customFormat="1" ht="15" hidden="1" customHeight="1">
      <c r="A54" s="53"/>
      <c r="B54" s="81"/>
      <c r="C54" s="146">
        <f t="shared" si="8"/>
        <v>0</v>
      </c>
      <c r="D54" s="138">
        <f t="shared" si="0"/>
        <v>0</v>
      </c>
      <c r="E54" s="103">
        <f t="shared" si="2"/>
        <v>0</v>
      </c>
      <c r="F54" s="103">
        <f t="shared" si="3"/>
        <v>0</v>
      </c>
      <c r="G54" s="103">
        <f t="shared" si="4"/>
        <v>0</v>
      </c>
      <c r="H54" s="103">
        <f t="shared" si="5"/>
        <v>0</v>
      </c>
      <c r="I54" s="103">
        <f t="shared" si="6"/>
        <v>0</v>
      </c>
      <c r="J54" s="103">
        <f t="shared" si="7"/>
        <v>0</v>
      </c>
      <c r="K54" s="1"/>
    </row>
    <row r="55" spans="1:11" s="84" customFormat="1" ht="15" hidden="1" customHeight="1">
      <c r="A55" s="53"/>
      <c r="B55" s="81"/>
      <c r="C55" s="146">
        <f t="shared" si="8"/>
        <v>0</v>
      </c>
      <c r="D55" s="138">
        <f t="shared" si="0"/>
        <v>0</v>
      </c>
      <c r="E55" s="103">
        <f t="shared" si="2"/>
        <v>0</v>
      </c>
      <c r="F55" s="103">
        <f t="shared" si="3"/>
        <v>0</v>
      </c>
      <c r="G55" s="103">
        <f t="shared" si="4"/>
        <v>0</v>
      </c>
      <c r="H55" s="103">
        <f t="shared" si="5"/>
        <v>0</v>
      </c>
      <c r="I55" s="103">
        <f t="shared" si="6"/>
        <v>0</v>
      </c>
      <c r="J55" s="103">
        <f t="shared" si="7"/>
        <v>0</v>
      </c>
      <c r="K55" s="1"/>
    </row>
    <row r="56" spans="1:11" s="84" customFormat="1" ht="15" hidden="1" customHeight="1">
      <c r="A56" s="53"/>
      <c r="B56" s="81"/>
      <c r="C56" s="146">
        <f t="shared" si="8"/>
        <v>0</v>
      </c>
      <c r="D56" s="138">
        <f t="shared" si="0"/>
        <v>0</v>
      </c>
      <c r="E56" s="103">
        <f t="shared" si="2"/>
        <v>0</v>
      </c>
      <c r="F56" s="103">
        <f t="shared" si="3"/>
        <v>0</v>
      </c>
      <c r="G56" s="103">
        <f t="shared" si="4"/>
        <v>0</v>
      </c>
      <c r="H56" s="103">
        <f t="shared" si="5"/>
        <v>0</v>
      </c>
      <c r="I56" s="103">
        <f t="shared" si="6"/>
        <v>0</v>
      </c>
      <c r="J56" s="103">
        <f t="shared" si="7"/>
        <v>0</v>
      </c>
      <c r="K56" s="1"/>
    </row>
    <row r="57" spans="1:11" s="84" customFormat="1" ht="15" hidden="1" customHeight="1">
      <c r="A57" s="53"/>
      <c r="B57" s="81"/>
      <c r="C57" s="146">
        <f t="shared" si="8"/>
        <v>0</v>
      </c>
      <c r="D57" s="138">
        <f t="shared" si="0"/>
        <v>0</v>
      </c>
      <c r="E57" s="103">
        <f t="shared" si="2"/>
        <v>0</v>
      </c>
      <c r="F57" s="103">
        <f t="shared" si="3"/>
        <v>0</v>
      </c>
      <c r="G57" s="103">
        <f t="shared" si="4"/>
        <v>0</v>
      </c>
      <c r="H57" s="103">
        <f t="shared" si="5"/>
        <v>0</v>
      </c>
      <c r="I57" s="103">
        <f t="shared" si="6"/>
        <v>0</v>
      </c>
      <c r="J57" s="103">
        <f t="shared" si="7"/>
        <v>0</v>
      </c>
      <c r="K57" s="1"/>
    </row>
    <row r="58" spans="1:11" s="84" customFormat="1" ht="15" hidden="1" customHeight="1">
      <c r="A58" s="53"/>
      <c r="B58" s="81"/>
      <c r="C58" s="146">
        <f t="shared" si="8"/>
        <v>0</v>
      </c>
      <c r="D58" s="138">
        <f t="shared" si="0"/>
        <v>0</v>
      </c>
      <c r="E58" s="103">
        <f t="shared" si="2"/>
        <v>0</v>
      </c>
      <c r="F58" s="103">
        <f t="shared" si="3"/>
        <v>0</v>
      </c>
      <c r="G58" s="103">
        <f t="shared" si="4"/>
        <v>0</v>
      </c>
      <c r="H58" s="103">
        <f t="shared" si="5"/>
        <v>0</v>
      </c>
      <c r="I58" s="103">
        <f t="shared" si="6"/>
        <v>0</v>
      </c>
      <c r="J58" s="103">
        <f t="shared" si="7"/>
        <v>0</v>
      </c>
      <c r="K58" s="1"/>
    </row>
    <row r="59" spans="1:11" s="84" customFormat="1" ht="15" hidden="1" customHeight="1">
      <c r="A59" s="53"/>
      <c r="B59" s="81"/>
      <c r="C59" s="146">
        <f t="shared" si="8"/>
        <v>0</v>
      </c>
      <c r="D59" s="138">
        <f t="shared" si="0"/>
        <v>0</v>
      </c>
      <c r="E59" s="103">
        <f t="shared" si="2"/>
        <v>0</v>
      </c>
      <c r="F59" s="103">
        <f t="shared" si="3"/>
        <v>0</v>
      </c>
      <c r="G59" s="103">
        <f t="shared" si="4"/>
        <v>0</v>
      </c>
      <c r="H59" s="103">
        <f t="shared" si="5"/>
        <v>0</v>
      </c>
      <c r="I59" s="103">
        <f t="shared" si="6"/>
        <v>0</v>
      </c>
      <c r="J59" s="103">
        <f t="shared" si="7"/>
        <v>0</v>
      </c>
      <c r="K59" s="1"/>
    </row>
    <row r="60" spans="1:11" s="84" customFormat="1" ht="15" hidden="1" customHeight="1">
      <c r="A60" s="53"/>
      <c r="B60" s="81"/>
      <c r="C60" s="146">
        <f t="shared" si="8"/>
        <v>0</v>
      </c>
      <c r="D60" s="138">
        <f t="shared" si="0"/>
        <v>0</v>
      </c>
      <c r="E60" s="103">
        <f t="shared" si="2"/>
        <v>0</v>
      </c>
      <c r="F60" s="103">
        <f t="shared" si="3"/>
        <v>0</v>
      </c>
      <c r="G60" s="103">
        <f t="shared" si="4"/>
        <v>0</v>
      </c>
      <c r="H60" s="103">
        <f t="shared" si="5"/>
        <v>0</v>
      </c>
      <c r="I60" s="103">
        <f t="shared" si="6"/>
        <v>0</v>
      </c>
      <c r="J60" s="103">
        <f t="shared" si="7"/>
        <v>0</v>
      </c>
      <c r="K60" s="1"/>
    </row>
    <row r="61" spans="1:11" s="84" customFormat="1" ht="15" hidden="1" customHeight="1">
      <c r="A61" s="53"/>
      <c r="B61" s="81"/>
      <c r="C61" s="146">
        <f t="shared" si="8"/>
        <v>0</v>
      </c>
      <c r="D61" s="138">
        <f t="shared" si="0"/>
        <v>0</v>
      </c>
      <c r="E61" s="103">
        <f t="shared" si="2"/>
        <v>0</v>
      </c>
      <c r="F61" s="103">
        <f t="shared" si="3"/>
        <v>0</v>
      </c>
      <c r="G61" s="103">
        <f t="shared" si="4"/>
        <v>0</v>
      </c>
      <c r="H61" s="103">
        <f t="shared" si="5"/>
        <v>0</v>
      </c>
      <c r="I61" s="103">
        <f t="shared" si="6"/>
        <v>0</v>
      </c>
      <c r="J61" s="103">
        <f t="shared" si="7"/>
        <v>0</v>
      </c>
      <c r="K61" s="1"/>
    </row>
    <row r="62" spans="1:11" s="84" customFormat="1" ht="15" hidden="1" customHeight="1">
      <c r="A62" s="53"/>
      <c r="B62" s="81"/>
      <c r="C62" s="146">
        <f t="shared" si="8"/>
        <v>0</v>
      </c>
      <c r="D62" s="138">
        <f t="shared" si="0"/>
        <v>0</v>
      </c>
      <c r="E62" s="103">
        <f t="shared" si="2"/>
        <v>0</v>
      </c>
      <c r="F62" s="103">
        <f t="shared" si="3"/>
        <v>0</v>
      </c>
      <c r="G62" s="103">
        <f t="shared" si="4"/>
        <v>0</v>
      </c>
      <c r="H62" s="103">
        <f t="shared" si="5"/>
        <v>0</v>
      </c>
      <c r="I62" s="103">
        <f t="shared" si="6"/>
        <v>0</v>
      </c>
      <c r="J62" s="103">
        <f t="shared" si="7"/>
        <v>0</v>
      </c>
      <c r="K62" s="1"/>
    </row>
    <row r="63" spans="1:11" s="84" customFormat="1" ht="15" hidden="1" customHeight="1">
      <c r="A63" s="53"/>
      <c r="B63" s="81"/>
      <c r="C63" s="146">
        <f t="shared" si="8"/>
        <v>0</v>
      </c>
      <c r="D63" s="138">
        <f t="shared" si="0"/>
        <v>0</v>
      </c>
      <c r="E63" s="103">
        <f t="shared" si="2"/>
        <v>0</v>
      </c>
      <c r="F63" s="103">
        <f t="shared" si="3"/>
        <v>0</v>
      </c>
      <c r="G63" s="103">
        <f t="shared" si="4"/>
        <v>0</v>
      </c>
      <c r="H63" s="103">
        <f t="shared" si="5"/>
        <v>0</v>
      </c>
      <c r="I63" s="103">
        <f t="shared" si="6"/>
        <v>0</v>
      </c>
      <c r="J63" s="103">
        <f t="shared" si="7"/>
        <v>0</v>
      </c>
      <c r="K63" s="1"/>
    </row>
    <row r="64" spans="1:11" s="84" customFormat="1" ht="15" hidden="1" customHeight="1">
      <c r="A64" s="53"/>
      <c r="B64" s="81"/>
      <c r="C64" s="146">
        <f t="shared" si="8"/>
        <v>0</v>
      </c>
      <c r="D64" s="138">
        <f t="shared" si="0"/>
        <v>0</v>
      </c>
      <c r="E64" s="103">
        <f t="shared" si="2"/>
        <v>0</v>
      </c>
      <c r="F64" s="103">
        <f t="shared" si="3"/>
        <v>0</v>
      </c>
      <c r="G64" s="103">
        <f t="shared" si="4"/>
        <v>0</v>
      </c>
      <c r="H64" s="103">
        <f t="shared" si="5"/>
        <v>0</v>
      </c>
      <c r="I64" s="103">
        <f t="shared" si="6"/>
        <v>0</v>
      </c>
      <c r="J64" s="103">
        <f t="shared" si="7"/>
        <v>0</v>
      </c>
      <c r="K64" s="1"/>
    </row>
    <row r="65" spans="1:11" s="84" customFormat="1" ht="13" hidden="1">
      <c r="A65" s="53"/>
      <c r="B65" s="81"/>
      <c r="C65" s="146">
        <f t="shared" si="8"/>
        <v>0</v>
      </c>
      <c r="D65" s="138">
        <f t="shared" si="0"/>
        <v>0</v>
      </c>
      <c r="E65" s="103">
        <f t="shared" si="2"/>
        <v>0</v>
      </c>
      <c r="F65" s="103">
        <f t="shared" si="3"/>
        <v>0</v>
      </c>
      <c r="G65" s="103">
        <f t="shared" si="4"/>
        <v>0</v>
      </c>
      <c r="H65" s="103">
        <f t="shared" si="5"/>
        <v>0</v>
      </c>
      <c r="I65" s="103">
        <f t="shared" si="6"/>
        <v>0</v>
      </c>
      <c r="J65" s="103">
        <f t="shared" si="7"/>
        <v>0</v>
      </c>
      <c r="K65" s="1"/>
    </row>
    <row r="66" spans="1:11" s="84" customFormat="1" ht="13" hidden="1">
      <c r="A66" s="53"/>
      <c r="B66" s="81"/>
      <c r="C66" s="146">
        <f t="shared" si="8"/>
        <v>0</v>
      </c>
      <c r="D66" s="138">
        <f t="shared" si="0"/>
        <v>0</v>
      </c>
      <c r="E66" s="103">
        <f t="shared" si="2"/>
        <v>0</v>
      </c>
      <c r="F66" s="103">
        <f t="shared" si="3"/>
        <v>0</v>
      </c>
      <c r="G66" s="103">
        <f t="shared" si="4"/>
        <v>0</v>
      </c>
      <c r="H66" s="103">
        <f t="shared" si="5"/>
        <v>0</v>
      </c>
      <c r="I66" s="103">
        <f t="shared" si="6"/>
        <v>0</v>
      </c>
      <c r="J66" s="103">
        <f t="shared" si="7"/>
        <v>0</v>
      </c>
      <c r="K66" s="1"/>
    </row>
    <row r="67" spans="1:11" s="84" customFormat="1" ht="13" hidden="1">
      <c r="A67" s="53"/>
      <c r="B67" s="81"/>
      <c r="C67" s="146">
        <f t="shared" si="8"/>
        <v>0</v>
      </c>
      <c r="D67" s="138">
        <f t="shared" si="0"/>
        <v>0</v>
      </c>
      <c r="E67" s="103">
        <f t="shared" si="2"/>
        <v>0</v>
      </c>
      <c r="F67" s="103">
        <f t="shared" si="3"/>
        <v>0</v>
      </c>
      <c r="G67" s="103">
        <f t="shared" si="4"/>
        <v>0</v>
      </c>
      <c r="H67" s="103">
        <f t="shared" si="5"/>
        <v>0</v>
      </c>
      <c r="I67" s="103">
        <f t="shared" si="6"/>
        <v>0</v>
      </c>
      <c r="J67" s="103">
        <f t="shared" si="7"/>
        <v>0</v>
      </c>
      <c r="K67" s="1"/>
    </row>
    <row r="68" spans="1:11" s="84" customFormat="1" ht="13" hidden="1">
      <c r="A68" s="53"/>
      <c r="B68" s="81"/>
      <c r="C68" s="146">
        <f t="shared" si="8"/>
        <v>0</v>
      </c>
      <c r="D68" s="138">
        <f t="shared" si="0"/>
        <v>0</v>
      </c>
      <c r="E68" s="103">
        <f t="shared" si="2"/>
        <v>0</v>
      </c>
      <c r="F68" s="103">
        <f t="shared" si="3"/>
        <v>0</v>
      </c>
      <c r="G68" s="103">
        <f t="shared" si="4"/>
        <v>0</v>
      </c>
      <c r="H68" s="103">
        <f t="shared" si="5"/>
        <v>0</v>
      </c>
      <c r="I68" s="103">
        <f t="shared" si="6"/>
        <v>0</v>
      </c>
      <c r="J68" s="103">
        <f t="shared" si="7"/>
        <v>0</v>
      </c>
      <c r="K68" s="1"/>
    </row>
    <row r="69" spans="1:11" s="84" customFormat="1" ht="13" hidden="1">
      <c r="A69" s="53"/>
      <c r="B69" s="81"/>
      <c r="C69" s="146">
        <f t="shared" si="8"/>
        <v>0</v>
      </c>
      <c r="D69" s="138">
        <f t="shared" si="0"/>
        <v>0</v>
      </c>
      <c r="E69" s="103">
        <f t="shared" si="2"/>
        <v>0</v>
      </c>
      <c r="F69" s="103">
        <f t="shared" si="3"/>
        <v>0</v>
      </c>
      <c r="G69" s="103">
        <f t="shared" si="4"/>
        <v>0</v>
      </c>
      <c r="H69" s="103">
        <f t="shared" si="5"/>
        <v>0</v>
      </c>
      <c r="I69" s="103">
        <f t="shared" si="6"/>
        <v>0</v>
      </c>
      <c r="J69" s="103">
        <f t="shared" si="7"/>
        <v>0</v>
      </c>
      <c r="K69" s="1"/>
    </row>
    <row r="70" spans="1:11" s="84" customFormat="1" ht="13" hidden="1">
      <c r="A70" s="53"/>
      <c r="B70" s="81"/>
      <c r="C70" s="146">
        <f t="shared" ref="C70:C84" si="9">SUM(E70:K70)</f>
        <v>0</v>
      </c>
      <c r="D70" s="138">
        <f t="shared" si="0"/>
        <v>0</v>
      </c>
      <c r="E70" s="103">
        <f t="shared" ref="E70:E84" si="10">IFERROR(VLOOKUP(B70,$B$93:$C$134,2,FALSE),0)</f>
        <v>0</v>
      </c>
      <c r="F70" s="103">
        <f t="shared" ref="F70:F84" si="11">IFERROR(VLOOKUP(B70,$F$93:$G$134,2,FALSE),0)</f>
        <v>0</v>
      </c>
      <c r="G70" s="103">
        <f t="shared" ref="G70:G84" si="12">IFERROR(VLOOKUP(B70,$J$93:$K$134,2,FALSE),0)</f>
        <v>0</v>
      </c>
      <c r="H70" s="103">
        <f t="shared" ref="H70:H84" si="13">IFERROR(VLOOKUP(B70,$N$93:$O$134,2,FALSE),0)</f>
        <v>0</v>
      </c>
      <c r="I70" s="103">
        <f t="shared" ref="I70:I84" si="14">IFERROR(VLOOKUP(B70,$R$93:$S$134,2,FALSE),0)</f>
        <v>0</v>
      </c>
      <c r="J70" s="103">
        <f t="shared" ref="J70:J84" si="15">IFERROR(VLOOKUP(B70,$V$93:$W$134,2,FALSE),0)</f>
        <v>0</v>
      </c>
      <c r="K70" s="1"/>
    </row>
    <row r="71" spans="1:11" s="84" customFormat="1" ht="13" hidden="1">
      <c r="A71" s="53"/>
      <c r="B71" s="81"/>
      <c r="C71" s="146">
        <f t="shared" si="9"/>
        <v>0</v>
      </c>
      <c r="D71" s="138">
        <f t="shared" ref="D71:D84" si="16">SUM(E71:K71)-MIN(E71:G71)</f>
        <v>0</v>
      </c>
      <c r="E71" s="103">
        <f t="shared" si="10"/>
        <v>0</v>
      </c>
      <c r="F71" s="103">
        <f t="shared" si="11"/>
        <v>0</v>
      </c>
      <c r="G71" s="103">
        <f t="shared" si="12"/>
        <v>0</v>
      </c>
      <c r="H71" s="103">
        <f t="shared" si="13"/>
        <v>0</v>
      </c>
      <c r="I71" s="103">
        <f t="shared" si="14"/>
        <v>0</v>
      </c>
      <c r="J71" s="103">
        <f t="shared" si="15"/>
        <v>0</v>
      </c>
      <c r="K71" s="1"/>
    </row>
    <row r="72" spans="1:11" s="84" customFormat="1" ht="13" hidden="1">
      <c r="A72" s="53"/>
      <c r="B72" s="81"/>
      <c r="C72" s="146">
        <f t="shared" si="9"/>
        <v>0</v>
      </c>
      <c r="D72" s="138">
        <f t="shared" si="16"/>
        <v>0</v>
      </c>
      <c r="E72" s="103">
        <f t="shared" si="10"/>
        <v>0</v>
      </c>
      <c r="F72" s="103">
        <f t="shared" si="11"/>
        <v>0</v>
      </c>
      <c r="G72" s="103">
        <f t="shared" si="12"/>
        <v>0</v>
      </c>
      <c r="H72" s="103">
        <f t="shared" si="13"/>
        <v>0</v>
      </c>
      <c r="I72" s="103">
        <f t="shared" si="14"/>
        <v>0</v>
      </c>
      <c r="J72" s="103">
        <f t="shared" si="15"/>
        <v>0</v>
      </c>
      <c r="K72" s="1"/>
    </row>
    <row r="73" spans="1:11" s="84" customFormat="1" ht="13" hidden="1">
      <c r="A73" s="53"/>
      <c r="B73" s="81"/>
      <c r="C73" s="146">
        <f t="shared" si="9"/>
        <v>0</v>
      </c>
      <c r="D73" s="138">
        <f t="shared" si="16"/>
        <v>0</v>
      </c>
      <c r="E73" s="103">
        <f t="shared" si="10"/>
        <v>0</v>
      </c>
      <c r="F73" s="103">
        <f t="shared" si="11"/>
        <v>0</v>
      </c>
      <c r="G73" s="103">
        <f t="shared" si="12"/>
        <v>0</v>
      </c>
      <c r="H73" s="103">
        <f t="shared" si="13"/>
        <v>0</v>
      </c>
      <c r="I73" s="103">
        <f t="shared" si="14"/>
        <v>0</v>
      </c>
      <c r="J73" s="103">
        <f t="shared" si="15"/>
        <v>0</v>
      </c>
      <c r="K73" s="1"/>
    </row>
    <row r="74" spans="1:11" s="84" customFormat="1" ht="13" hidden="1">
      <c r="A74" s="53"/>
      <c r="B74" s="81"/>
      <c r="C74" s="146">
        <f t="shared" si="9"/>
        <v>0</v>
      </c>
      <c r="D74" s="138">
        <f t="shared" si="16"/>
        <v>0</v>
      </c>
      <c r="E74" s="103">
        <f t="shared" si="10"/>
        <v>0</v>
      </c>
      <c r="F74" s="103">
        <f t="shared" si="11"/>
        <v>0</v>
      </c>
      <c r="G74" s="103">
        <f t="shared" si="12"/>
        <v>0</v>
      </c>
      <c r="H74" s="103">
        <f t="shared" si="13"/>
        <v>0</v>
      </c>
      <c r="I74" s="103">
        <f t="shared" si="14"/>
        <v>0</v>
      </c>
      <c r="J74" s="103">
        <f t="shared" si="15"/>
        <v>0</v>
      </c>
      <c r="K74" s="1"/>
    </row>
    <row r="75" spans="1:11" s="84" customFormat="1" ht="13" hidden="1">
      <c r="A75" s="53"/>
      <c r="B75" s="81"/>
      <c r="C75" s="146">
        <f t="shared" si="9"/>
        <v>0</v>
      </c>
      <c r="D75" s="138">
        <f t="shared" si="16"/>
        <v>0</v>
      </c>
      <c r="E75" s="103">
        <f t="shared" si="10"/>
        <v>0</v>
      </c>
      <c r="F75" s="103">
        <f t="shared" si="11"/>
        <v>0</v>
      </c>
      <c r="G75" s="103">
        <f t="shared" si="12"/>
        <v>0</v>
      </c>
      <c r="H75" s="103">
        <f t="shared" si="13"/>
        <v>0</v>
      </c>
      <c r="I75" s="103">
        <f t="shared" si="14"/>
        <v>0</v>
      </c>
      <c r="J75" s="103">
        <f t="shared" si="15"/>
        <v>0</v>
      </c>
      <c r="K75" s="1"/>
    </row>
    <row r="76" spans="1:11" s="84" customFormat="1" ht="15.5" hidden="1">
      <c r="A76" s="53"/>
      <c r="B76" s="82"/>
      <c r="C76" s="146">
        <f t="shared" si="9"/>
        <v>0</v>
      </c>
      <c r="D76" s="138">
        <f t="shared" si="16"/>
        <v>0</v>
      </c>
      <c r="E76" s="103">
        <f t="shared" si="10"/>
        <v>0</v>
      </c>
      <c r="F76" s="103">
        <f t="shared" si="11"/>
        <v>0</v>
      </c>
      <c r="G76" s="103">
        <f t="shared" si="12"/>
        <v>0</v>
      </c>
      <c r="H76" s="103">
        <f t="shared" si="13"/>
        <v>0</v>
      </c>
      <c r="I76" s="103">
        <f t="shared" si="14"/>
        <v>0</v>
      </c>
      <c r="J76" s="103">
        <f t="shared" si="15"/>
        <v>0</v>
      </c>
      <c r="K76" s="1"/>
    </row>
    <row r="77" spans="1:11" s="84" customFormat="1" ht="15.5" hidden="1">
      <c r="A77" s="53"/>
      <c r="B77" s="82"/>
      <c r="C77" s="146">
        <f t="shared" si="9"/>
        <v>0</v>
      </c>
      <c r="D77" s="138">
        <f t="shared" si="16"/>
        <v>0</v>
      </c>
      <c r="E77" s="103">
        <f t="shared" si="10"/>
        <v>0</v>
      </c>
      <c r="F77" s="103">
        <f t="shared" si="11"/>
        <v>0</v>
      </c>
      <c r="G77" s="103">
        <f t="shared" si="12"/>
        <v>0</v>
      </c>
      <c r="H77" s="103">
        <f t="shared" si="13"/>
        <v>0</v>
      </c>
      <c r="I77" s="103">
        <f t="shared" si="14"/>
        <v>0</v>
      </c>
      <c r="J77" s="103">
        <f t="shared" si="15"/>
        <v>0</v>
      </c>
      <c r="K77" s="1"/>
    </row>
    <row r="78" spans="1:11" s="84" customFormat="1" ht="15.5" hidden="1">
      <c r="A78" s="53"/>
      <c r="B78" s="82"/>
      <c r="C78" s="146">
        <f t="shared" si="9"/>
        <v>0</v>
      </c>
      <c r="D78" s="138">
        <f t="shared" si="16"/>
        <v>0</v>
      </c>
      <c r="E78" s="103">
        <f t="shared" si="10"/>
        <v>0</v>
      </c>
      <c r="F78" s="103">
        <f t="shared" si="11"/>
        <v>0</v>
      </c>
      <c r="G78" s="103">
        <f t="shared" si="12"/>
        <v>0</v>
      </c>
      <c r="H78" s="103">
        <f t="shared" si="13"/>
        <v>0</v>
      </c>
      <c r="I78" s="103">
        <f t="shared" si="14"/>
        <v>0</v>
      </c>
      <c r="J78" s="103">
        <f t="shared" si="15"/>
        <v>0</v>
      </c>
      <c r="K78" s="1"/>
    </row>
    <row r="79" spans="1:11" s="84" customFormat="1" ht="15.5" hidden="1">
      <c r="A79" s="53"/>
      <c r="B79" s="82"/>
      <c r="C79" s="146">
        <f t="shared" si="9"/>
        <v>0</v>
      </c>
      <c r="D79" s="138">
        <f t="shared" si="16"/>
        <v>0</v>
      </c>
      <c r="E79" s="103">
        <f t="shared" si="10"/>
        <v>0</v>
      </c>
      <c r="F79" s="103">
        <f t="shared" si="11"/>
        <v>0</v>
      </c>
      <c r="G79" s="103">
        <f t="shared" si="12"/>
        <v>0</v>
      </c>
      <c r="H79" s="103">
        <f t="shared" si="13"/>
        <v>0</v>
      </c>
      <c r="I79" s="103">
        <f t="shared" si="14"/>
        <v>0</v>
      </c>
      <c r="J79" s="103">
        <f t="shared" si="15"/>
        <v>0</v>
      </c>
      <c r="K79" s="1"/>
    </row>
    <row r="80" spans="1:11" s="84" customFormat="1" ht="15.5" hidden="1">
      <c r="A80" s="53"/>
      <c r="B80" s="82"/>
      <c r="C80" s="146">
        <f t="shared" si="9"/>
        <v>0</v>
      </c>
      <c r="D80" s="138">
        <f t="shared" si="16"/>
        <v>0</v>
      </c>
      <c r="E80" s="103">
        <f t="shared" si="10"/>
        <v>0</v>
      </c>
      <c r="F80" s="103">
        <f t="shared" si="11"/>
        <v>0</v>
      </c>
      <c r="G80" s="103">
        <f t="shared" si="12"/>
        <v>0</v>
      </c>
      <c r="H80" s="103">
        <f t="shared" si="13"/>
        <v>0</v>
      </c>
      <c r="I80" s="103">
        <f t="shared" si="14"/>
        <v>0</v>
      </c>
      <c r="J80" s="103">
        <f t="shared" si="15"/>
        <v>0</v>
      </c>
      <c r="K80" s="1"/>
    </row>
    <row r="81" spans="1:24" s="84" customFormat="1" ht="15.5" hidden="1">
      <c r="A81" s="53"/>
      <c r="B81" s="82"/>
      <c r="C81" s="146">
        <f t="shared" si="9"/>
        <v>0</v>
      </c>
      <c r="D81" s="138">
        <f t="shared" si="16"/>
        <v>0</v>
      </c>
      <c r="E81" s="103">
        <f t="shared" si="10"/>
        <v>0</v>
      </c>
      <c r="F81" s="103">
        <f t="shared" si="11"/>
        <v>0</v>
      </c>
      <c r="G81" s="103">
        <f t="shared" si="12"/>
        <v>0</v>
      </c>
      <c r="H81" s="103">
        <f t="shared" si="13"/>
        <v>0</v>
      </c>
      <c r="I81" s="103">
        <f t="shared" si="14"/>
        <v>0</v>
      </c>
      <c r="J81" s="103">
        <f t="shared" si="15"/>
        <v>0</v>
      </c>
      <c r="K81" s="1"/>
    </row>
    <row r="82" spans="1:24" s="84" customFormat="1" ht="15.5" hidden="1">
      <c r="A82" s="53"/>
      <c r="B82" s="82"/>
      <c r="C82" s="146">
        <f t="shared" si="9"/>
        <v>0</v>
      </c>
      <c r="D82" s="138">
        <f t="shared" si="16"/>
        <v>0</v>
      </c>
      <c r="E82" s="103">
        <f t="shared" si="10"/>
        <v>0</v>
      </c>
      <c r="F82" s="103">
        <f t="shared" si="11"/>
        <v>0</v>
      </c>
      <c r="G82" s="103">
        <f t="shared" si="12"/>
        <v>0</v>
      </c>
      <c r="H82" s="103">
        <f t="shared" si="13"/>
        <v>0</v>
      </c>
      <c r="I82" s="103">
        <f t="shared" si="14"/>
        <v>0</v>
      </c>
      <c r="J82" s="103">
        <f t="shared" si="15"/>
        <v>0</v>
      </c>
      <c r="K82" s="1"/>
    </row>
    <row r="83" spans="1:24" s="84" customFormat="1" ht="15.5" hidden="1">
      <c r="A83" s="53"/>
      <c r="B83" s="82"/>
      <c r="C83" s="146">
        <f t="shared" si="9"/>
        <v>0</v>
      </c>
      <c r="D83" s="138">
        <f t="shared" si="16"/>
        <v>0</v>
      </c>
      <c r="E83" s="103">
        <f t="shared" si="10"/>
        <v>0</v>
      </c>
      <c r="F83" s="103">
        <f t="shared" si="11"/>
        <v>0</v>
      </c>
      <c r="G83" s="103">
        <f t="shared" si="12"/>
        <v>0</v>
      </c>
      <c r="H83" s="103">
        <f t="shared" si="13"/>
        <v>0</v>
      </c>
      <c r="I83" s="103">
        <f t="shared" si="14"/>
        <v>0</v>
      </c>
      <c r="J83" s="103">
        <f t="shared" si="15"/>
        <v>0</v>
      </c>
      <c r="K83" s="1"/>
    </row>
    <row r="84" spans="1:24" s="84" customFormat="1" ht="15.5" hidden="1">
      <c r="A84" s="49"/>
      <c r="B84" s="82"/>
      <c r="C84" s="146">
        <f t="shared" si="9"/>
        <v>0</v>
      </c>
      <c r="D84" s="138">
        <f t="shared" si="16"/>
        <v>0</v>
      </c>
      <c r="E84" s="103">
        <f t="shared" si="10"/>
        <v>0</v>
      </c>
      <c r="F84" s="103">
        <f t="shared" si="11"/>
        <v>0</v>
      </c>
      <c r="G84" s="103">
        <f t="shared" si="12"/>
        <v>0</v>
      </c>
      <c r="H84" s="103">
        <f t="shared" si="13"/>
        <v>0</v>
      </c>
      <c r="I84" s="103">
        <f t="shared" si="14"/>
        <v>0</v>
      </c>
      <c r="J84" s="103">
        <f t="shared" si="15"/>
        <v>0</v>
      </c>
      <c r="K84" s="1"/>
    </row>
    <row r="85" spans="1:24" s="84" customFormat="1">
      <c r="D85" s="93"/>
      <c r="E85" s="93"/>
      <c r="F85" s="93"/>
      <c r="G85" s="93"/>
      <c r="H85" s="93"/>
      <c r="I85" s="93"/>
      <c r="J85" s="93"/>
      <c r="K85" s="1"/>
      <c r="L85" s="93"/>
      <c r="M85" s="93"/>
      <c r="N85" s="93"/>
    </row>
    <row r="86" spans="1:24" s="84" customFormat="1">
      <c r="D86" s="93"/>
      <c r="E86" s="93"/>
      <c r="F86" s="93"/>
      <c r="G86" s="93"/>
      <c r="H86" s="93"/>
      <c r="I86" s="93"/>
      <c r="J86" s="93"/>
      <c r="K86" s="1"/>
      <c r="L86" s="93"/>
      <c r="M86" s="93"/>
      <c r="N86" s="93"/>
    </row>
    <row r="87" spans="1:24" s="84" customFormat="1">
      <c r="D87" s="93"/>
      <c r="E87" s="93"/>
      <c r="F87" s="93"/>
      <c r="G87" s="93"/>
      <c r="H87" s="93"/>
      <c r="I87" s="93"/>
      <c r="J87" s="93"/>
      <c r="K87" s="93"/>
      <c r="L87" s="93"/>
      <c r="M87" s="93"/>
      <c r="N87" s="93"/>
    </row>
    <row r="88" spans="1:24" s="84" customFormat="1" ht="13" thickBot="1">
      <c r="D88" s="93"/>
      <c r="E88" s="93"/>
      <c r="F88" s="93"/>
      <c r="G88" s="93"/>
      <c r="H88" s="93"/>
      <c r="I88" s="93"/>
      <c r="J88" s="93"/>
      <c r="K88" s="93"/>
      <c r="L88" s="93"/>
      <c r="M88" s="93"/>
      <c r="N88" s="93"/>
    </row>
    <row r="89" spans="1:24" s="84" customFormat="1">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s="84" customFormat="1">
      <c r="A90" s="125"/>
      <c r="B90" s="120"/>
      <c r="C90" s="120"/>
      <c r="D90" s="93"/>
      <c r="E90" s="95"/>
      <c r="F90" s="93"/>
      <c r="G90" s="93"/>
      <c r="H90" s="94"/>
      <c r="I90" s="95"/>
      <c r="J90" s="93"/>
      <c r="K90" s="93"/>
      <c r="L90" s="94"/>
      <c r="M90" s="95"/>
      <c r="N90" s="93"/>
      <c r="P90" s="126"/>
      <c r="Q90" s="87"/>
      <c r="T90" s="126"/>
      <c r="U90" s="87"/>
      <c r="X90" s="126"/>
    </row>
    <row r="91" spans="1:24" s="84" customFormat="1">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s="84" customFormat="1" ht="13">
      <c r="A92" s="125"/>
      <c r="B92" s="89">
        <f>COUNTA(B93:B136)</f>
        <v>8</v>
      </c>
      <c r="C92" s="120"/>
      <c r="D92" s="94"/>
      <c r="E92" s="95"/>
      <c r="F92" s="96">
        <f>COUNTA(F93:F136)</f>
        <v>0</v>
      </c>
      <c r="G92" s="93"/>
      <c r="H92" s="94"/>
      <c r="I92" s="95"/>
      <c r="J92" s="96">
        <f>COUNTA(J93:J136)</f>
        <v>0</v>
      </c>
      <c r="K92" s="93"/>
      <c r="L92" s="94"/>
      <c r="M92" s="95"/>
      <c r="N92" s="96">
        <f>COUNTA(N93:N136)</f>
        <v>0</v>
      </c>
      <c r="O92" s="120"/>
      <c r="P92" s="126"/>
      <c r="Q92" s="125"/>
      <c r="R92" s="89">
        <f>COUNTA(R93:R136)</f>
        <v>0</v>
      </c>
      <c r="S92" s="120"/>
      <c r="T92" s="126"/>
      <c r="U92" s="125"/>
      <c r="V92" s="89">
        <f>COUNTA(V93:V136)</f>
        <v>0</v>
      </c>
      <c r="W92" s="120"/>
      <c r="X92" s="126"/>
    </row>
    <row r="93" spans="1:24" s="84" customFormat="1">
      <c r="A93" s="87">
        <v>1</v>
      </c>
      <c r="B93" s="84" t="s">
        <v>1004</v>
      </c>
      <c r="C93" s="84">
        <v>0</v>
      </c>
      <c r="D93" s="93">
        <v>0</v>
      </c>
      <c r="E93" s="95">
        <v>1</v>
      </c>
      <c r="G93" s="93">
        <v>0</v>
      </c>
      <c r="H93" s="93">
        <v>0</v>
      </c>
      <c r="I93" s="95">
        <v>1</v>
      </c>
      <c r="K93" s="93" t="e">
        <f>VLOOKUP(J92,'POINTS SCORE'!$B$8:$AK$37,2,FALSE)</f>
        <v>#N/A</v>
      </c>
      <c r="L93" s="93" t="e">
        <f>VLOOKUP(J92,'POINTS SCORE'!$B$37:$AK$78,2,FALSE)</f>
        <v>#N/A</v>
      </c>
      <c r="M93" s="95">
        <v>1</v>
      </c>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v>0</v>
      </c>
      <c r="X93" s="88">
        <v>0</v>
      </c>
    </row>
    <row r="94" spans="1:24" s="84" customFormat="1">
      <c r="A94" s="87">
        <v>2</v>
      </c>
      <c r="B94" s="84" t="s">
        <v>837</v>
      </c>
      <c r="C94" s="84">
        <f>VLOOKUP(B92,'POINTS SCORE'!$B$8:$AK$37,3,FALSE)</f>
        <v>32</v>
      </c>
      <c r="D94" s="93">
        <f>VLOOKUP(B92,'POINTS SCORE'!$B$37:$AK$78,3,FALSE)</f>
        <v>39</v>
      </c>
      <c r="E94" s="95">
        <v>2</v>
      </c>
      <c r="G94" s="93">
        <v>0</v>
      </c>
      <c r="H94" s="93">
        <v>0</v>
      </c>
      <c r="I94" s="95">
        <v>2</v>
      </c>
      <c r="K94" s="93" t="e">
        <f>VLOOKUP(J92,'POINTS SCORE'!$B$8:$AK$37,3,FALSE)</f>
        <v>#N/A</v>
      </c>
      <c r="L94" s="144" t="e">
        <f>VLOOKUP(J92,'POINTS SCORE'!$B$37:$AK$78,3,FALSE)</f>
        <v>#N/A</v>
      </c>
      <c r="M94" s="95">
        <v>2</v>
      </c>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s="84" customFormat="1">
      <c r="A95" s="87">
        <v>3</v>
      </c>
      <c r="B95" s="84" t="s">
        <v>1005</v>
      </c>
      <c r="C95" s="84">
        <v>0</v>
      </c>
      <c r="D95" s="93">
        <v>0</v>
      </c>
      <c r="E95" s="95">
        <v>3</v>
      </c>
      <c r="G95" s="93">
        <v>0</v>
      </c>
      <c r="H95" s="93">
        <v>0</v>
      </c>
      <c r="I95" s="95">
        <v>3</v>
      </c>
      <c r="K95" s="93" t="e">
        <f>VLOOKUP(J92,'POINTS SCORE'!$B$8:$AK$37,4,FALSE)</f>
        <v>#N/A</v>
      </c>
      <c r="L95" s="93" t="e">
        <f>VLOOKUP(J92,'POINTS SCORE'!$B$37:$AK$78,4,FALSE)</f>
        <v>#N/A</v>
      </c>
      <c r="M95" s="95">
        <v>3</v>
      </c>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v>0</v>
      </c>
      <c r="X95" s="88">
        <v>0</v>
      </c>
    </row>
    <row r="96" spans="1:24" s="84" customFormat="1">
      <c r="A96" s="87">
        <v>4</v>
      </c>
      <c r="B96" s="84" t="s">
        <v>1006</v>
      </c>
      <c r="C96" s="84">
        <v>0</v>
      </c>
      <c r="D96" s="93">
        <v>0</v>
      </c>
      <c r="E96" s="95">
        <v>4</v>
      </c>
      <c r="G96" s="93">
        <v>0</v>
      </c>
      <c r="H96" s="93">
        <v>0</v>
      </c>
      <c r="I96" s="95">
        <v>4</v>
      </c>
      <c r="K96" s="93" t="e">
        <f>VLOOKUP(J92,'POINTS SCORE'!$B$8:$AK$37,5,FALSE)</f>
        <v>#N/A</v>
      </c>
      <c r="L96" s="93" t="e">
        <f>VLOOKUP(J92,'POINTS SCORE'!$B$37:$AK$78,5,FALSE)</f>
        <v>#N/A</v>
      </c>
      <c r="M96" s="95">
        <v>4</v>
      </c>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s="84" customFormat="1">
      <c r="A97" s="87">
        <v>5</v>
      </c>
      <c r="B97" s="84" t="s">
        <v>1007</v>
      </c>
      <c r="C97" s="84">
        <v>0</v>
      </c>
      <c r="D97" s="93">
        <v>0</v>
      </c>
      <c r="E97" s="95">
        <v>5</v>
      </c>
      <c r="G97" s="93">
        <v>0</v>
      </c>
      <c r="H97" s="93">
        <v>0</v>
      </c>
      <c r="I97" s="95">
        <v>5</v>
      </c>
      <c r="K97" s="93" t="e">
        <f>VLOOKUP(J92,'POINTS SCORE'!$B$8:$AK$37,6,FALSE)</f>
        <v>#N/A</v>
      </c>
      <c r="L97" s="93" t="e">
        <f>VLOOKUP(J92,'POINTS SCORE'!$B$37:$AK$78,6,FALSE)</f>
        <v>#N/A</v>
      </c>
      <c r="M97" s="95">
        <v>5</v>
      </c>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s="84" customFormat="1">
      <c r="A98" s="87">
        <v>6</v>
      </c>
      <c r="B98" s="84" t="s">
        <v>1008</v>
      </c>
      <c r="C98" s="84">
        <v>0</v>
      </c>
      <c r="D98" s="93">
        <v>0</v>
      </c>
      <c r="E98" s="95">
        <v>6</v>
      </c>
      <c r="G98" s="93" t="e">
        <f>VLOOKUP(F92,'POINTS SCORE'!$B$8:$AK$37,7,FALSE)</f>
        <v>#N/A</v>
      </c>
      <c r="H98" s="93" t="e">
        <f>VLOOKUP(F92,'POINTS SCORE'!$B$37:$AK$78,7,FALSE)</f>
        <v>#N/A</v>
      </c>
      <c r="I98" s="95">
        <v>6</v>
      </c>
      <c r="K98" s="93" t="e">
        <f>VLOOKUP(J92,'POINTS SCORE'!$B$8:$AK$37,7,FALSE)</f>
        <v>#N/A</v>
      </c>
      <c r="L98" s="93" t="e">
        <f>VLOOKUP(J92,'POINTS SCORE'!$B$37:$AK$78,7,FALSE)</f>
        <v>#N/A</v>
      </c>
      <c r="M98" s="95">
        <v>6</v>
      </c>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s="84" customFormat="1">
      <c r="A99" s="87">
        <v>7</v>
      </c>
      <c r="B99" s="98" t="s">
        <v>1009</v>
      </c>
      <c r="C99" s="84">
        <v>0</v>
      </c>
      <c r="D99" s="93">
        <v>0</v>
      </c>
      <c r="E99" s="95">
        <v>7</v>
      </c>
      <c r="G99" s="93" t="e">
        <f>VLOOKUP(F92,'POINTS SCORE'!$B$8:$AK$37,8,FALSE)</f>
        <v>#N/A</v>
      </c>
      <c r="H99" s="93" t="e">
        <f>VLOOKUP(F92,'POINTS SCORE'!$B$37:$AK$78,8,FALSE)</f>
        <v>#N/A</v>
      </c>
      <c r="I99" s="95">
        <v>7</v>
      </c>
      <c r="J99" s="98"/>
      <c r="K99" s="93" t="e">
        <f>VLOOKUP(J92,'POINTS SCORE'!$B$8:$AK$37,8,FALSE)</f>
        <v>#N/A</v>
      </c>
      <c r="L99" s="93" t="e">
        <f>VLOOKUP(J92,'POINTS SCORE'!$B$37:$AK$78,8,FALSE)</f>
        <v>#N/A</v>
      </c>
      <c r="M99" s="95">
        <v>7</v>
      </c>
      <c r="N99" s="98"/>
      <c r="O99" s="84" t="e">
        <f>VLOOKUP(N92,'POINTS SCORE'!$B$8:$AK$37,8,FALSE)</f>
        <v>#N/A</v>
      </c>
      <c r="P99" s="84" t="e">
        <f>VLOOKUP(N92,'POINTS SCORE'!$B$37:$AK$78,8,FALSE)</f>
        <v>#N/A</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s="84" customFormat="1">
      <c r="A100" s="87">
        <v>8</v>
      </c>
      <c r="B100" s="98" t="s">
        <v>1010</v>
      </c>
      <c r="C100" s="84">
        <f>VLOOKUP(B92,'POINTS SCORE'!$B$8:$AK$37,9,FALSE)</f>
        <v>16</v>
      </c>
      <c r="D100" s="93">
        <f>VLOOKUP(B92,'POINTS SCORE'!$B$37:$AK$78,9,FALSE)</f>
        <v>33</v>
      </c>
      <c r="E100" s="95">
        <v>8</v>
      </c>
      <c r="G100" s="93" t="e">
        <f>VLOOKUP(F92,'POINTS SCORE'!$B$8:$AK$37,9,FALSE)</f>
        <v>#N/A</v>
      </c>
      <c r="H100" s="93" t="e">
        <f>VLOOKUP(F92,'POINTS SCORE'!$B$37:$AK$78,9,FALSE)</f>
        <v>#N/A</v>
      </c>
      <c r="I100" s="95">
        <v>8</v>
      </c>
      <c r="J100" s="98"/>
      <c r="K100" s="93" t="e">
        <f>VLOOKUP(J92,'POINTS SCORE'!$B$8:$AK$37,9,FALSE)</f>
        <v>#N/A</v>
      </c>
      <c r="L100" s="93" t="e">
        <f>VLOOKUP(J92,'POINTS SCORE'!$B$37:$AK$78,9,FALSE)</f>
        <v>#N/A</v>
      </c>
      <c r="M100" s="95">
        <v>8</v>
      </c>
      <c r="N100" s="98"/>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s="84" customFormat="1">
      <c r="A101" s="87">
        <v>9</v>
      </c>
      <c r="B101" s="98"/>
      <c r="C101" s="84">
        <f>VLOOKUP(B92,'POINTS SCORE'!$B$8:$AK$37,10,FALSE)</f>
        <v>0</v>
      </c>
      <c r="D101" s="93">
        <f>VLOOKUP(B92,'POINTS SCORE'!$B$37:$AK$78,10,FALSE)</f>
        <v>0</v>
      </c>
      <c r="E101" s="95">
        <v>9</v>
      </c>
      <c r="G101" s="93" t="e">
        <f>VLOOKUP(F92,'POINTS SCORE'!$B$8:$AK$37,10,FALSE)</f>
        <v>#N/A</v>
      </c>
      <c r="H101" s="93" t="e">
        <f>VLOOKUP(F92,'POINTS SCORE'!$B$37:$AK$78,10,FALSE)</f>
        <v>#N/A</v>
      </c>
      <c r="I101" s="95">
        <v>9</v>
      </c>
      <c r="J101" s="98"/>
      <c r="K101" s="93" t="e">
        <f>VLOOKUP(J92,'POINTS SCORE'!$B$8:$AK$37,10,FALSE)</f>
        <v>#N/A</v>
      </c>
      <c r="L101" s="93" t="e">
        <f>VLOOKUP(J92,'POINTS SCORE'!$B$37:$AK$78,10,FALSE)</f>
        <v>#N/A</v>
      </c>
      <c r="M101" s="95">
        <v>9</v>
      </c>
      <c r="N101" s="98"/>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s="84" customFormat="1">
      <c r="A102" s="87">
        <v>10</v>
      </c>
      <c r="B102" s="98"/>
      <c r="C102" s="84">
        <f>VLOOKUP(B92,'POINTS SCORE'!$B$8:$AK$37,11,FALSE)</f>
        <v>0</v>
      </c>
      <c r="D102" s="93">
        <f>VLOOKUP(B92,'POINTS SCORE'!$B$37:$AK$78,11,FALSE)</f>
        <v>0</v>
      </c>
      <c r="E102" s="95">
        <v>10</v>
      </c>
      <c r="G102" s="93" t="e">
        <f>VLOOKUP(F92,'POINTS SCORE'!$B$8:$AK$37,11,FALSE)</f>
        <v>#N/A</v>
      </c>
      <c r="H102" s="93" t="e">
        <f>VLOOKUP(F92,'POINTS SCORE'!$B$37:$AK$78,11,FALSE)</f>
        <v>#N/A</v>
      </c>
      <c r="I102" s="95">
        <v>10</v>
      </c>
      <c r="J102" s="98"/>
      <c r="K102" s="93" t="e">
        <f>VLOOKUP(J92,'POINTS SCORE'!$B$8:$AK$37,11,FALSE)</f>
        <v>#N/A</v>
      </c>
      <c r="L102" s="93" t="e">
        <f>VLOOKUP(J92,'POINTS SCORE'!$B$37:$AK$78,11,FALSE)</f>
        <v>#N/A</v>
      </c>
      <c r="M102" s="95">
        <v>10</v>
      </c>
      <c r="N102" s="98"/>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s="84" customFormat="1">
      <c r="A103" s="87">
        <v>11</v>
      </c>
      <c r="B103" s="98"/>
      <c r="C103" s="84">
        <f>VLOOKUP(B92,'POINTS SCORE'!$B$8:$AK$37,12,FALSE)</f>
        <v>0</v>
      </c>
      <c r="D103" s="93">
        <f>VLOOKUP(B92,'POINTS SCORE'!$B$37:$AK$78,12,FALSE)</f>
        <v>0</v>
      </c>
      <c r="E103" s="95">
        <v>11</v>
      </c>
      <c r="G103" s="93" t="e">
        <f>VLOOKUP(F92,'POINTS SCORE'!$B$8:$AK$37,12,FALSE)</f>
        <v>#N/A</v>
      </c>
      <c r="H103" s="93" t="e">
        <f>VLOOKUP(F92,'POINTS SCORE'!$B$37:$AK$78,12,FALSE)</f>
        <v>#N/A</v>
      </c>
      <c r="I103" s="95">
        <v>11</v>
      </c>
      <c r="J103" s="98"/>
      <c r="K103" s="93" t="e">
        <f>VLOOKUP(J92,'POINTS SCORE'!$B$8:$AK$37,12,FALSE)</f>
        <v>#N/A</v>
      </c>
      <c r="L103" s="93" t="e">
        <f>VLOOKUP(J92,'POINTS SCORE'!$B$37:$AK$78,12,FALSE)</f>
        <v>#N/A</v>
      </c>
      <c r="M103" s="95">
        <v>11</v>
      </c>
      <c r="N103" s="98"/>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s="84" customFormat="1">
      <c r="A104" s="87">
        <v>12</v>
      </c>
      <c r="B104" s="98"/>
      <c r="C104" s="84">
        <f>VLOOKUP(B92,'POINTS SCORE'!$B$8:$AK$37,13,FALSE)</f>
        <v>0</v>
      </c>
      <c r="D104" s="93">
        <f>VLOOKUP(B92,'POINTS SCORE'!$B$37:$AK$78,13,FALSE)</f>
        <v>0</v>
      </c>
      <c r="E104" s="95">
        <v>12</v>
      </c>
      <c r="G104" s="93" t="e">
        <f>VLOOKUP(F92,'POINTS SCORE'!$B$8:$AK$37,13,FALSE)</f>
        <v>#N/A</v>
      </c>
      <c r="H104" s="93" t="e">
        <f>VLOOKUP(F92,'POINTS SCORE'!$B$37:$AK$78,13,FALSE)</f>
        <v>#N/A</v>
      </c>
      <c r="I104" s="95">
        <v>12</v>
      </c>
      <c r="J104" s="98"/>
      <c r="K104" s="93" t="e">
        <f>VLOOKUP(J92,'POINTS SCORE'!$B$8:$AK$37,13,FALSE)</f>
        <v>#N/A</v>
      </c>
      <c r="L104" s="93" t="e">
        <f>VLOOKUP(J92,'POINTS SCORE'!$B$37:$AK$78,13,FALSE)</f>
        <v>#N/A</v>
      </c>
      <c r="M104" s="95">
        <v>12</v>
      </c>
      <c r="N104" s="98"/>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s="84" customFormat="1">
      <c r="A105" s="87">
        <v>13</v>
      </c>
      <c r="B105" s="98"/>
      <c r="C105" s="84">
        <f>VLOOKUP(B92,'POINTS SCORE'!$B$8:$AK$37,14,FALSE)</f>
        <v>0</v>
      </c>
      <c r="D105" s="93">
        <f>VLOOKUP(B92,'POINTS SCORE'!$B$37:$AK$78,14,FALSE)</f>
        <v>0</v>
      </c>
      <c r="E105" s="95">
        <v>13</v>
      </c>
      <c r="G105" s="93" t="e">
        <f>VLOOKUP(F92,'POINTS SCORE'!$B$8:$AK$37,14,FALSE)</f>
        <v>#N/A</v>
      </c>
      <c r="H105" s="93" t="e">
        <f>VLOOKUP(F92,'POINTS SCORE'!$B$37:$AK$78,14,FALSE)</f>
        <v>#N/A</v>
      </c>
      <c r="I105" s="95">
        <v>13</v>
      </c>
      <c r="J105" s="98"/>
      <c r="K105" s="93" t="e">
        <f>VLOOKUP(J92,'POINTS SCORE'!$B$8:$AK$37,14,FALSE)</f>
        <v>#N/A</v>
      </c>
      <c r="L105" s="93" t="e">
        <f>VLOOKUP(J92,'POINTS SCORE'!$B$37:$AK$78,14,FALSE)</f>
        <v>#N/A</v>
      </c>
      <c r="M105" s="95">
        <v>13</v>
      </c>
      <c r="N105" s="98"/>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s="84" customFormat="1">
      <c r="A106" s="87">
        <v>14</v>
      </c>
      <c r="B106" s="98"/>
      <c r="C106" s="84">
        <f>VLOOKUP(B92,'POINTS SCORE'!$B$8:$AK$37,15,FALSE)</f>
        <v>0</v>
      </c>
      <c r="D106" s="93">
        <f>VLOOKUP(B92,'POINTS SCORE'!$B$37:$AK$78,15,FALSE)</f>
        <v>0</v>
      </c>
      <c r="E106" s="95">
        <v>14</v>
      </c>
      <c r="G106" s="93" t="e">
        <f>VLOOKUP(F92,'POINTS SCORE'!$B$8:$AK$37,15,FALSE)</f>
        <v>#N/A</v>
      </c>
      <c r="H106" s="93" t="e">
        <f>VLOOKUP(F92,'POINTS SCORE'!$B$37:$AK$78,15,FALSE)</f>
        <v>#N/A</v>
      </c>
      <c r="I106" s="95">
        <v>14</v>
      </c>
      <c r="J106" s="98"/>
      <c r="K106" s="93" t="e">
        <f>VLOOKUP(J92,'POINTS SCORE'!$B$8:$AK$37,15,FALSE)</f>
        <v>#N/A</v>
      </c>
      <c r="L106" s="93" t="e">
        <f>VLOOKUP(J92,'POINTS SCORE'!$B$37:$AK$78,15,FALSE)</f>
        <v>#N/A</v>
      </c>
      <c r="M106" s="95">
        <v>14</v>
      </c>
      <c r="N106" s="98"/>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s="84" customFormat="1">
      <c r="A107" s="87">
        <v>15</v>
      </c>
      <c r="B107" s="98"/>
      <c r="C107" s="84">
        <f>VLOOKUP(B92,'POINTS SCORE'!$B$8:$AK$37,16,FALSE)</f>
        <v>0</v>
      </c>
      <c r="D107" s="93">
        <f>VLOOKUP(B92,'POINTS SCORE'!$B$37:$AK$78,16,FALSE)</f>
        <v>0</v>
      </c>
      <c r="E107" s="95">
        <v>15</v>
      </c>
      <c r="G107" s="93" t="e">
        <f>VLOOKUP(F92,'POINTS SCORE'!$B$8:$AK$37,16,FALSE)</f>
        <v>#N/A</v>
      </c>
      <c r="H107" s="93" t="e">
        <f>VLOOKUP(F92,'POINTS SCORE'!$B$37:$AK$78,16,FALSE)</f>
        <v>#N/A</v>
      </c>
      <c r="I107" s="95">
        <v>15</v>
      </c>
      <c r="J107" s="98"/>
      <c r="K107" s="93" t="e">
        <f>VLOOKUP(J92,'POINTS SCORE'!$B$8:$AK$37,16,FALSE)</f>
        <v>#N/A</v>
      </c>
      <c r="L107" s="93" t="e">
        <f>VLOOKUP(J92,'POINTS SCORE'!$B$37:$AK$78,16,FALSE)</f>
        <v>#N/A</v>
      </c>
      <c r="M107" s="95">
        <v>15</v>
      </c>
      <c r="N107" s="98"/>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s="84" customFormat="1">
      <c r="A108" s="87">
        <v>16</v>
      </c>
      <c r="B108" s="98"/>
      <c r="C108" s="84">
        <f>VLOOKUP(B92,'POINTS SCORE'!$B$8:$AK$37,17,FALSE)</f>
        <v>0</v>
      </c>
      <c r="D108" s="93">
        <f>VLOOKUP(B92,'POINTS SCORE'!$B$37:$AK$78,17,FALSE)</f>
        <v>0</v>
      </c>
      <c r="E108" s="95">
        <v>16</v>
      </c>
      <c r="G108" s="93" t="e">
        <f>VLOOKUP(F92,'POINTS SCORE'!$B$8:$AK$37,17,FALSE)</f>
        <v>#N/A</v>
      </c>
      <c r="H108" s="93" t="e">
        <f>VLOOKUP(F92,'POINTS SCORE'!$B$37:$AK$78,17,FALSE)</f>
        <v>#N/A</v>
      </c>
      <c r="I108" s="95">
        <v>16</v>
      </c>
      <c r="J108" s="98"/>
      <c r="K108" s="93" t="e">
        <f>VLOOKUP(J92,'POINTS SCORE'!$B$8:$AK$37,17,FALSE)</f>
        <v>#N/A</v>
      </c>
      <c r="L108" s="93" t="e">
        <f>VLOOKUP(J92,'POINTS SCORE'!$B$37:$AK$78,17,FALSE)</f>
        <v>#N/A</v>
      </c>
      <c r="M108" s="95">
        <v>16</v>
      </c>
      <c r="N108" s="98"/>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s="84" customFormat="1">
      <c r="A109" s="87">
        <v>17</v>
      </c>
      <c r="B109" s="98"/>
      <c r="C109" s="84">
        <f>VLOOKUP(B92,'POINTS SCORE'!$B$8:$AK$37,18,FALSE)</f>
        <v>0</v>
      </c>
      <c r="D109" s="93">
        <f>VLOOKUP(B92,'POINTS SCORE'!$B$37:$AK$78,18,FALSE)</f>
        <v>0</v>
      </c>
      <c r="E109" s="95">
        <v>17</v>
      </c>
      <c r="G109" s="93" t="e">
        <f>VLOOKUP(F92,'POINTS SCORE'!$B$8:$AK$37,18,FALSE)</f>
        <v>#N/A</v>
      </c>
      <c r="H109" s="93" t="e">
        <f>VLOOKUP(F92,'POINTS SCORE'!$B$37:$AK$78,18,FALSE)</f>
        <v>#N/A</v>
      </c>
      <c r="I109" s="95">
        <v>17</v>
      </c>
      <c r="J109" s="98"/>
      <c r="K109" s="93" t="e">
        <f>VLOOKUP(J92,'POINTS SCORE'!$B$8:$AK$37,18,FALSE)</f>
        <v>#N/A</v>
      </c>
      <c r="L109" s="93" t="e">
        <f>VLOOKUP(J92,'POINTS SCORE'!$B$37:$AK$78,18,FALSE)</f>
        <v>#N/A</v>
      </c>
      <c r="M109" s="95">
        <v>17</v>
      </c>
      <c r="N109" s="98"/>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s="84" customFormat="1">
      <c r="A110" s="87">
        <v>18</v>
      </c>
      <c r="B110" s="98"/>
      <c r="C110" s="84">
        <f>VLOOKUP(B92,'POINTS SCORE'!$B$8:$AK$37,19,FALSE)</f>
        <v>0</v>
      </c>
      <c r="D110" s="93">
        <f>VLOOKUP(B92,'POINTS SCORE'!$B$37:$AK$78,19,FALSE)</f>
        <v>0</v>
      </c>
      <c r="E110" s="95">
        <v>18</v>
      </c>
      <c r="G110" s="93" t="e">
        <f>VLOOKUP(F92,'POINTS SCORE'!$B$8:$AK$37,19,FALSE)</f>
        <v>#N/A</v>
      </c>
      <c r="H110" s="93" t="e">
        <f>VLOOKUP(F92,'POINTS SCORE'!$B$37:$AK$78,19,FALSE)</f>
        <v>#N/A</v>
      </c>
      <c r="I110" s="95">
        <v>18</v>
      </c>
      <c r="J110" s="98"/>
      <c r="K110" s="93" t="e">
        <f>VLOOKUP(J92,'POINTS SCORE'!$B$8:$AK$37,19,FALSE)</f>
        <v>#N/A</v>
      </c>
      <c r="L110" s="93" t="e">
        <f>VLOOKUP(J92,'POINTS SCORE'!$B$37:$AK$78,19,FALSE)</f>
        <v>#N/A</v>
      </c>
      <c r="M110" s="95">
        <v>18</v>
      </c>
      <c r="N110" s="98"/>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s="84" customFormat="1">
      <c r="A111" s="87">
        <v>19</v>
      </c>
      <c r="B111" s="98"/>
      <c r="C111" s="84">
        <f>VLOOKUP(B92,'POINTS SCORE'!$B$8:$AK$37,20,FALSE)</f>
        <v>0</v>
      </c>
      <c r="D111" s="93">
        <f>VLOOKUP(B92,'POINTS SCORE'!$B$37:$AK$78,20,FALSE)</f>
        <v>0</v>
      </c>
      <c r="E111" s="95">
        <v>19</v>
      </c>
      <c r="G111" s="93" t="e">
        <f>VLOOKUP(F92,'POINTS SCORE'!$B$8:$AK$37,20,FALSE)</f>
        <v>#N/A</v>
      </c>
      <c r="H111" s="93" t="e">
        <f>VLOOKUP(F92,'POINTS SCORE'!$B$37:$AK$78,20,FALSE)</f>
        <v>#N/A</v>
      </c>
      <c r="I111" s="95">
        <v>19</v>
      </c>
      <c r="J111" s="98"/>
      <c r="K111" s="93" t="e">
        <f>VLOOKUP(J92,'POINTS SCORE'!$B$8:$AK$37,20,FALSE)</f>
        <v>#N/A</v>
      </c>
      <c r="L111" s="93" t="e">
        <f>VLOOKUP(J92,'POINTS SCORE'!$B$37:$AK$78,20,FALSE)</f>
        <v>#N/A</v>
      </c>
      <c r="M111" s="95">
        <v>19</v>
      </c>
      <c r="N111" s="98"/>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s="84" customFormat="1">
      <c r="A112" s="87">
        <v>20</v>
      </c>
      <c r="B112" s="98"/>
      <c r="C112" s="84">
        <f>VLOOKUP(B92,'POINTS SCORE'!$B$8:$AK$37,21,FALSE)</f>
        <v>0</v>
      </c>
      <c r="D112" s="93">
        <f>VLOOKUP(B92,'POINTS SCORE'!$B$37:$AK$78,21,FALSE)</f>
        <v>0</v>
      </c>
      <c r="E112" s="95">
        <v>20</v>
      </c>
      <c r="G112" s="93" t="e">
        <f>VLOOKUP(F92,'POINTS SCORE'!$B$8:$AK$37,21,FALSE)</f>
        <v>#N/A</v>
      </c>
      <c r="H112" s="93" t="e">
        <f>VLOOKUP(F92,'POINTS SCORE'!$B$37:$AK$78,21,FALSE)</f>
        <v>#N/A</v>
      </c>
      <c r="I112" s="95">
        <v>20</v>
      </c>
      <c r="J112" s="98"/>
      <c r="K112" s="93" t="e">
        <f>VLOOKUP(J92,'POINTS SCORE'!$B$8:$AK$37,21,FALSE)</f>
        <v>#N/A</v>
      </c>
      <c r="L112" s="93" t="e">
        <f>VLOOKUP(J92,'POINTS SCORE'!$B$37:$AK$78,21,FALSE)</f>
        <v>#N/A</v>
      </c>
      <c r="M112" s="95">
        <v>20</v>
      </c>
      <c r="N112" s="98"/>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s="84" customFormat="1">
      <c r="A113" s="87">
        <v>21</v>
      </c>
      <c r="B113" s="98"/>
      <c r="C113" s="84">
        <f>VLOOKUP(B92,'POINTS SCORE'!$B$8:$AK$37,22,FALSE)</f>
        <v>0</v>
      </c>
      <c r="D113" s="93">
        <f>VLOOKUP(B92,'POINTS SCORE'!$B$37:$AK$78,22,FALSE)</f>
        <v>0</v>
      </c>
      <c r="E113" s="95">
        <v>21</v>
      </c>
      <c r="G113" s="93" t="e">
        <f>VLOOKUP(F92,'POINTS SCORE'!$B$8:$AK$37,22,FALSE)</f>
        <v>#N/A</v>
      </c>
      <c r="H113" s="93" t="e">
        <f>VLOOKUP(F92,'POINTS SCORE'!$B$37:$AK$78,22,FALSE)</f>
        <v>#N/A</v>
      </c>
      <c r="I113" s="95">
        <v>21</v>
      </c>
      <c r="J113" s="98"/>
      <c r="K113" s="93" t="e">
        <f>VLOOKUP(J92,'POINTS SCORE'!$B$8:$AK$37,22,FALSE)</f>
        <v>#N/A</v>
      </c>
      <c r="L113" s="93" t="e">
        <f>VLOOKUP(J92,'POINTS SCORE'!$B$37:$AK$78,22,FALSE)</f>
        <v>#N/A</v>
      </c>
      <c r="M113" s="95">
        <v>21</v>
      </c>
      <c r="N113" s="98"/>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s="84" customFormat="1">
      <c r="A114" s="87">
        <v>22</v>
      </c>
      <c r="B114" s="98"/>
      <c r="C114" s="84">
        <f>VLOOKUP(B92,'POINTS SCORE'!$B$8:$AK$37,23,FALSE)</f>
        <v>0</v>
      </c>
      <c r="D114" s="93">
        <f>VLOOKUP(B92,'POINTS SCORE'!$B$37:$AK$78,23,FALSE)</f>
        <v>0</v>
      </c>
      <c r="E114" s="95">
        <v>22</v>
      </c>
      <c r="G114" s="93" t="e">
        <f>VLOOKUP(F92,'POINTS SCORE'!$B$8:$AK$37,23,FALSE)</f>
        <v>#N/A</v>
      </c>
      <c r="H114" s="93" t="e">
        <f>VLOOKUP(F92,'POINTS SCORE'!$B$37:$AK$78,23,FALSE)</f>
        <v>#N/A</v>
      </c>
      <c r="I114" s="95">
        <v>22</v>
      </c>
      <c r="J114" s="98"/>
      <c r="K114" s="93" t="e">
        <f>VLOOKUP(J92,'POINTS SCORE'!$B$8:$AK$37,23,FALSE)</f>
        <v>#N/A</v>
      </c>
      <c r="L114" s="93" t="e">
        <f>VLOOKUP(J92,'POINTS SCORE'!$B$37:$AK$78,23,FALSE)</f>
        <v>#N/A</v>
      </c>
      <c r="M114" s="95">
        <v>22</v>
      </c>
      <c r="N114" s="98"/>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s="84" customFormat="1">
      <c r="A115" s="87">
        <v>23</v>
      </c>
      <c r="B115" s="98"/>
      <c r="C115" s="84">
        <f>VLOOKUP(B92,'POINTS SCORE'!$B$8:$AK$37,24,FALSE)</f>
        <v>0</v>
      </c>
      <c r="D115" s="93">
        <f>VLOOKUP(B92,'POINTS SCORE'!$B$37:$AK$78,24,FALSE)</f>
        <v>0</v>
      </c>
      <c r="E115" s="95">
        <v>23</v>
      </c>
      <c r="G115" s="93" t="e">
        <f>VLOOKUP(F92,'POINTS SCORE'!$B$8:$AK$37,24,FALSE)</f>
        <v>#N/A</v>
      </c>
      <c r="H115" s="93" t="e">
        <f>VLOOKUP(F92,'POINTS SCORE'!$B$37:$AK$78,24,FALSE)</f>
        <v>#N/A</v>
      </c>
      <c r="I115" s="95">
        <v>23</v>
      </c>
      <c r="J115" s="98"/>
      <c r="K115" s="93" t="e">
        <f>VLOOKUP(J92,'POINTS SCORE'!$B$8:$AK$37,24,FALSE)</f>
        <v>#N/A</v>
      </c>
      <c r="L115" s="93" t="e">
        <f>VLOOKUP(J92,'POINTS SCORE'!$B$37:$AK$78,24,FALSE)</f>
        <v>#N/A</v>
      </c>
      <c r="M115" s="95">
        <v>23</v>
      </c>
      <c r="N115" s="98"/>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s="84" customFormat="1">
      <c r="A116" s="87">
        <v>24</v>
      </c>
      <c r="B116" s="98"/>
      <c r="C116" s="84">
        <f>VLOOKUP(B92,'POINTS SCORE'!$B$8:$AK$37,25,FALSE)</f>
        <v>0</v>
      </c>
      <c r="D116" s="93">
        <f>VLOOKUP(B92,'POINTS SCORE'!$B$37:$AK$78,25,FALSE)</f>
        <v>0</v>
      </c>
      <c r="E116" s="95">
        <v>24</v>
      </c>
      <c r="G116" s="93" t="e">
        <f>VLOOKUP(F92,'POINTS SCORE'!$B$8:$AK$37,25,FALSE)</f>
        <v>#N/A</v>
      </c>
      <c r="H116" s="93" t="e">
        <f>VLOOKUP(F92,'POINTS SCORE'!$B$37:$AK$78,25,FALSE)</f>
        <v>#N/A</v>
      </c>
      <c r="I116" s="95">
        <v>24</v>
      </c>
      <c r="J116" s="98"/>
      <c r="K116" s="93" t="e">
        <f>VLOOKUP(J92,'POINTS SCORE'!$B$8:$AK$37,25,FALSE)</f>
        <v>#N/A</v>
      </c>
      <c r="L116" s="93" t="e">
        <f>VLOOKUP(J92,'POINTS SCORE'!$B$37:$AK$78,25,FALSE)</f>
        <v>#N/A</v>
      </c>
      <c r="M116" s="95">
        <v>24</v>
      </c>
      <c r="N116" s="98"/>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s="84" customFormat="1">
      <c r="A117" s="87">
        <v>25</v>
      </c>
      <c r="B117" s="98"/>
      <c r="C117" s="84">
        <f>VLOOKUP(B92,'POINTS SCORE'!$B$8:$AK$37,26,FALSE)</f>
        <v>0</v>
      </c>
      <c r="D117" s="93">
        <f>VLOOKUP(B92,'POINTS SCORE'!$B$37:$AK$78,26,FALSE)</f>
        <v>0</v>
      </c>
      <c r="E117" s="95">
        <v>25</v>
      </c>
      <c r="G117" s="93" t="e">
        <f>VLOOKUP(F92,'POINTS SCORE'!$B$8:$AK$37,26,FALSE)</f>
        <v>#N/A</v>
      </c>
      <c r="H117" s="93" t="e">
        <f>VLOOKUP(F92,'POINTS SCORE'!$B$37:$AK$78,26,FALSE)</f>
        <v>#N/A</v>
      </c>
      <c r="I117" s="95">
        <v>25</v>
      </c>
      <c r="J117" s="98"/>
      <c r="K117" s="93" t="e">
        <f>VLOOKUP(J92,'POINTS SCORE'!$B$8:$AK$37,26,FALSE)</f>
        <v>#N/A</v>
      </c>
      <c r="L117" s="93" t="e">
        <f>VLOOKUP(J92,'POINTS SCORE'!$B$37:$AK$78,26,FALSE)</f>
        <v>#N/A</v>
      </c>
      <c r="M117" s="95">
        <v>25</v>
      </c>
      <c r="N117" s="98"/>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s="84" customFormat="1">
      <c r="A118" s="87">
        <v>26</v>
      </c>
      <c r="B118" s="98"/>
      <c r="C118" s="84">
        <f>VLOOKUP(B92,'POINTS SCORE'!$B$8:$AK$37,27,FALSE)</f>
        <v>0</v>
      </c>
      <c r="D118" s="93">
        <f>VLOOKUP(B92,'POINTS SCORE'!$B$37:$AK$78,27,FALSE)</f>
        <v>0</v>
      </c>
      <c r="E118" s="95">
        <v>26</v>
      </c>
      <c r="G118" s="93" t="e">
        <f>VLOOKUP(F92,'POINTS SCORE'!$B$8:$AK$37,27,FALSE)</f>
        <v>#N/A</v>
      </c>
      <c r="H118" s="93" t="e">
        <f>VLOOKUP(F92,'POINTS SCORE'!$B$37:$AK$78,27,FALSE)</f>
        <v>#N/A</v>
      </c>
      <c r="I118" s="95">
        <v>26</v>
      </c>
      <c r="J118" s="98"/>
      <c r="K118" s="93" t="e">
        <f>VLOOKUP(J92,'POINTS SCORE'!$B$8:$AK$37,27,FALSE)</f>
        <v>#N/A</v>
      </c>
      <c r="L118" s="93" t="e">
        <f>VLOOKUP(J92,'POINTS SCORE'!$B$37:$AK$78,27,FALSE)</f>
        <v>#N/A</v>
      </c>
      <c r="M118" s="95">
        <v>26</v>
      </c>
      <c r="N118" s="98"/>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s="84" customFormat="1">
      <c r="A119" s="87">
        <v>27</v>
      </c>
      <c r="B119" s="98"/>
      <c r="C119" s="84">
        <f>VLOOKUP(B92,'POINTS SCORE'!$B$8:$AK$37,28,FALSE)</f>
        <v>0</v>
      </c>
      <c r="D119" s="93">
        <f>VLOOKUP(B92,'POINTS SCORE'!$B$37:$AK$78,28,FALSE)</f>
        <v>0</v>
      </c>
      <c r="E119" s="95">
        <v>27</v>
      </c>
      <c r="G119" s="93" t="e">
        <f>VLOOKUP(F92,'POINTS SCORE'!$B$8:$AK$37,28,FALSE)</f>
        <v>#N/A</v>
      </c>
      <c r="H119" s="93" t="e">
        <f>VLOOKUP(F92,'POINTS SCORE'!$B$37:$AK$78,28,FALSE)</f>
        <v>#N/A</v>
      </c>
      <c r="I119" s="95">
        <v>27</v>
      </c>
      <c r="J119" s="98"/>
      <c r="K119" s="93" t="e">
        <f>VLOOKUP(J92,'POINTS SCORE'!$B$8:$AK$37,28,FALSE)</f>
        <v>#N/A</v>
      </c>
      <c r="L119" s="93" t="e">
        <f>VLOOKUP(J92,'POINTS SCORE'!$B$37:$AK$78,28,FALSE)</f>
        <v>#N/A</v>
      </c>
      <c r="M119" s="95">
        <v>27</v>
      </c>
      <c r="N119" s="98"/>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s="84" customFormat="1">
      <c r="A120" s="87">
        <v>28</v>
      </c>
      <c r="B120" s="98"/>
      <c r="C120" s="84">
        <f>VLOOKUP(B92,'POINTS SCORE'!$B$8:$AK$37,29,FALSE)</f>
        <v>0</v>
      </c>
      <c r="D120" s="93">
        <f>VLOOKUP(B92,'POINTS SCORE'!$B$37:$AK$78,29,FALSE)</f>
        <v>0</v>
      </c>
      <c r="E120" s="95">
        <v>28</v>
      </c>
      <c r="G120" s="93" t="e">
        <f>VLOOKUP(F92,'POINTS SCORE'!$B$8:$AK$37,29,FALSE)</f>
        <v>#N/A</v>
      </c>
      <c r="H120" s="93" t="e">
        <f>VLOOKUP(F92,'POINTS SCORE'!$B$37:$AK$78,29,FALSE)</f>
        <v>#N/A</v>
      </c>
      <c r="I120" s="95">
        <v>28</v>
      </c>
      <c r="J120" s="98"/>
      <c r="K120" s="93" t="e">
        <f>VLOOKUP(J92,'POINTS SCORE'!$B$8:$AK$37,29,FALSE)</f>
        <v>#N/A</v>
      </c>
      <c r="L120" s="93" t="e">
        <f>VLOOKUP(J92,'POINTS SCORE'!$B$37:$AK$78,29,FALSE)</f>
        <v>#N/A</v>
      </c>
      <c r="M120" s="95">
        <v>28</v>
      </c>
      <c r="N120" s="98"/>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s="84" customFormat="1">
      <c r="A121" s="87">
        <v>29</v>
      </c>
      <c r="B121" s="98"/>
      <c r="C121" s="84">
        <f>VLOOKUP(B92,'POINTS SCORE'!$B$8:$AK$37,30,FALSE)</f>
        <v>0</v>
      </c>
      <c r="D121" s="93">
        <f>VLOOKUP(B92,'POINTS SCORE'!$B$37:$AK$78,30,FALSE)</f>
        <v>0</v>
      </c>
      <c r="E121" s="95">
        <v>29</v>
      </c>
      <c r="G121" s="93" t="e">
        <f>VLOOKUP(F92,'POINTS SCORE'!$B$8:$AK$37,30,FALSE)</f>
        <v>#N/A</v>
      </c>
      <c r="H121" s="93" t="e">
        <f>VLOOKUP(F92,'POINTS SCORE'!$B$37:$AK$78,30,FALSE)</f>
        <v>#N/A</v>
      </c>
      <c r="I121" s="95">
        <v>29</v>
      </c>
      <c r="J121" s="98"/>
      <c r="K121" s="93" t="e">
        <f>VLOOKUP(J92,'POINTS SCORE'!$B$8:$AK$37,30,FALSE)</f>
        <v>#N/A</v>
      </c>
      <c r="L121" s="93" t="e">
        <f>VLOOKUP(J92,'POINTS SCORE'!$B$37:$AK$78,30,FALSE)</f>
        <v>#N/A</v>
      </c>
      <c r="M121" s="95">
        <v>29</v>
      </c>
      <c r="N121" s="98"/>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s="84" customFormat="1">
      <c r="A122" s="87">
        <v>30</v>
      </c>
      <c r="B122" s="98"/>
      <c r="C122" s="84">
        <f>VLOOKUP(B92,'POINTS SCORE'!$B$8:$AK$37,31,FALSE)</f>
        <v>0</v>
      </c>
      <c r="D122" s="93">
        <f>VLOOKUP(B92,'POINTS SCORE'!$B$37:$AK$78,31,FALSE)</f>
        <v>0</v>
      </c>
      <c r="E122" s="95">
        <v>30</v>
      </c>
      <c r="G122" s="93" t="e">
        <f>VLOOKUP(F92,'POINTS SCORE'!$B$8:$AK$37,31,FALSE)</f>
        <v>#N/A</v>
      </c>
      <c r="H122" s="93" t="e">
        <f>VLOOKUP(F92,'POINTS SCORE'!$B$37:$AK$78,31,FALSE)</f>
        <v>#N/A</v>
      </c>
      <c r="I122" s="95">
        <v>30</v>
      </c>
      <c r="J122" s="98"/>
      <c r="K122" s="93" t="e">
        <f>VLOOKUP(J92,'POINTS SCORE'!$B$8:$AK$37,31,FALSE)</f>
        <v>#N/A</v>
      </c>
      <c r="L122" s="93" t="e">
        <f>VLOOKUP(J92,'POINTS SCORE'!$B$37:$AK$78,31,FALSE)</f>
        <v>#N/A</v>
      </c>
      <c r="M122" s="95">
        <v>30</v>
      </c>
      <c r="N122" s="98"/>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s="84" customFormat="1">
      <c r="A123" s="87" t="s">
        <v>59</v>
      </c>
      <c r="B123" s="98"/>
      <c r="C123" s="84">
        <f>VLOOKUP(B92,'POINTS SCORE'!$B$8:$AK$37,34,FALSE)</f>
        <v>14</v>
      </c>
      <c r="D123" s="84">
        <f>VLOOKUP(B92,'POINTS SCORE'!$B$37:$AK$78,34,FALSE)</f>
        <v>14</v>
      </c>
      <c r="E123" s="95" t="s">
        <v>59</v>
      </c>
      <c r="G123" s="93" t="e">
        <f>VLOOKUP(F92,'POINTS SCORE'!$B$8:$AK$37,34,FALSE)</f>
        <v>#N/A</v>
      </c>
      <c r="H123" s="93" t="e">
        <f>VLOOKUP(F92,'POINTS SCORE'!$B$37:$AK$78,34,FALSE)</f>
        <v>#N/A</v>
      </c>
      <c r="I123" s="95" t="s">
        <v>59</v>
      </c>
      <c r="J123" s="98"/>
      <c r="K123" s="93" t="e">
        <f>VLOOKUP(J92,'POINTS SCORE'!$B$8:$AK$37,34,FALSE)</f>
        <v>#N/A</v>
      </c>
      <c r="L123" s="93" t="e">
        <f>VLOOKUP(J92,'POINTS SCORE'!$B$37:$AK$78,34,FALSE)</f>
        <v>#N/A</v>
      </c>
      <c r="M123" s="95" t="s">
        <v>59</v>
      </c>
      <c r="N123" s="98"/>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W123" s="93" t="e">
        <f>VLOOKUP(V92,'POINTS SCORE'!$B$8:$AK$37,34,FALSE)</f>
        <v>#N/A</v>
      </c>
      <c r="X123" s="93" t="e">
        <f>VLOOKUP(V92,'POINTS SCORE'!$B$37:$AK$78,34,FALSE)</f>
        <v>#N/A</v>
      </c>
    </row>
    <row r="124" spans="1:24" s="84" customFormat="1">
      <c r="A124" s="87" t="s">
        <v>59</v>
      </c>
      <c r="B124" s="98"/>
      <c r="C124" s="84">
        <f>VLOOKUP(B92,'POINTS SCORE'!$B$8:$AK$37,34,FALSE)</f>
        <v>14</v>
      </c>
      <c r="D124" s="84">
        <f>VLOOKUP(B92,'POINTS SCORE'!$B$37:$AK$78,34,FALSE)</f>
        <v>14</v>
      </c>
      <c r="E124" s="95" t="s">
        <v>59</v>
      </c>
      <c r="G124" s="93" t="e">
        <f>VLOOKUP(F92,'POINTS SCORE'!$B$8:$AK$37,34,FALSE)</f>
        <v>#N/A</v>
      </c>
      <c r="H124" s="93" t="e">
        <f>VLOOKUP(F92,'POINTS SCORE'!$B$37:$AK$78,34,FALSE)</f>
        <v>#N/A</v>
      </c>
      <c r="I124" s="95" t="s">
        <v>59</v>
      </c>
      <c r="J124" s="98"/>
      <c r="K124" s="93" t="e">
        <f>VLOOKUP(J92,'POINTS SCORE'!$B$8:$AK$37,34,FALSE)</f>
        <v>#N/A</v>
      </c>
      <c r="L124" s="93" t="e">
        <f>VLOOKUP(J92,'POINTS SCORE'!$B$37:$AK$78,34,FALSE)</f>
        <v>#N/A</v>
      </c>
      <c r="M124" s="95" t="s">
        <v>59</v>
      </c>
      <c r="N124" s="98"/>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W124" s="93" t="e">
        <f>VLOOKUP(V92,'POINTS SCORE'!$B$8:$AK$37,34,FALSE)</f>
        <v>#N/A</v>
      </c>
      <c r="X124" s="93" t="e">
        <f>VLOOKUP(V92,'POINTS SCORE'!$B$37:$AK$78,34,FALSE)</f>
        <v>#N/A</v>
      </c>
    </row>
    <row r="125" spans="1:24" s="84" customFormat="1">
      <c r="A125" s="87" t="s">
        <v>59</v>
      </c>
      <c r="B125" s="98"/>
      <c r="C125" s="84">
        <f>VLOOKUP(B92,'POINTS SCORE'!$B$8:$AK$37,34,FALSE)</f>
        <v>14</v>
      </c>
      <c r="D125" s="84">
        <f>VLOOKUP(B92,'POINTS SCORE'!$B$37:$AK$78,34,FALSE)</f>
        <v>14</v>
      </c>
      <c r="E125" s="95" t="s">
        <v>59</v>
      </c>
      <c r="G125" s="93" t="e">
        <f>VLOOKUP(F92,'POINTS SCORE'!$B$8:$AK$37,34,FALSE)</f>
        <v>#N/A</v>
      </c>
      <c r="H125" s="93" t="e">
        <f>VLOOKUP(F92,'POINTS SCORE'!$B$37:$AK$78,34,FALSE)</f>
        <v>#N/A</v>
      </c>
      <c r="I125" s="95" t="s">
        <v>59</v>
      </c>
      <c r="J125" s="98"/>
      <c r="K125" s="93" t="e">
        <f>VLOOKUP(J92,'POINTS SCORE'!$B$8:$AK$37,34,FALSE)</f>
        <v>#N/A</v>
      </c>
      <c r="L125" s="93" t="e">
        <f>VLOOKUP(J92,'POINTS SCORE'!$B$37:$AK$78,34,FALSE)</f>
        <v>#N/A</v>
      </c>
      <c r="M125" s="95" t="s">
        <v>59</v>
      </c>
      <c r="N125" s="98"/>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W125" s="93" t="e">
        <f>VLOOKUP(V92,'POINTS SCORE'!$B$8:$AK$37,34,FALSE)</f>
        <v>#N/A</v>
      </c>
      <c r="X125" s="93" t="e">
        <f>VLOOKUP(V92,'POINTS SCORE'!$B$37:$AK$78,34,FALSE)</f>
        <v>#N/A</v>
      </c>
    </row>
    <row r="126" spans="1:24" s="84" customFormat="1">
      <c r="A126" s="87" t="s">
        <v>59</v>
      </c>
      <c r="B126" s="98"/>
      <c r="C126" s="84">
        <f>VLOOKUP(B92,'POINTS SCORE'!$B$8:$AK$37,34,FALSE)</f>
        <v>14</v>
      </c>
      <c r="D126" s="84">
        <f>VLOOKUP(B92,'POINTS SCORE'!$B$37:$AK$78,34,FALSE)</f>
        <v>14</v>
      </c>
      <c r="E126" s="95" t="s">
        <v>59</v>
      </c>
      <c r="G126" s="93" t="e">
        <f>VLOOKUP(F92,'POINTS SCORE'!$B$8:$AK$37,34,FALSE)</f>
        <v>#N/A</v>
      </c>
      <c r="H126" s="93" t="e">
        <f>VLOOKUP(F92,'POINTS SCORE'!$B$37:$AK$78,34,FALSE)</f>
        <v>#N/A</v>
      </c>
      <c r="I126" s="95" t="s">
        <v>59</v>
      </c>
      <c r="J126" s="98"/>
      <c r="K126" s="93" t="e">
        <f>VLOOKUP(J92,'POINTS SCORE'!$B$8:$AK$37,34,FALSE)</f>
        <v>#N/A</v>
      </c>
      <c r="L126" s="93" t="e">
        <f>VLOOKUP(J92,'POINTS SCORE'!$B$37:$AK$78,34,FALSE)</f>
        <v>#N/A</v>
      </c>
      <c r="M126" s="95" t="s">
        <v>59</v>
      </c>
      <c r="N126" s="98"/>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W126" s="93" t="e">
        <f>VLOOKUP(V92,'POINTS SCORE'!$B$8:$AK$37,34,FALSE)</f>
        <v>#N/A</v>
      </c>
      <c r="X126" s="93" t="e">
        <f>VLOOKUP(V92,'POINTS SCORE'!$B$37:$AK$78,34,FALSE)</f>
        <v>#N/A</v>
      </c>
    </row>
    <row r="127" spans="1:24" s="84" customFormat="1">
      <c r="A127" s="87" t="s">
        <v>59</v>
      </c>
      <c r="B127" s="98"/>
      <c r="C127" s="84">
        <f>VLOOKUP(B92,'POINTS SCORE'!$B$8:$AK$37,34,FALSE)</f>
        <v>14</v>
      </c>
      <c r="D127" s="84">
        <f>VLOOKUP(B92,'POINTS SCORE'!$B$37:$AK$78,34,FALSE)</f>
        <v>14</v>
      </c>
      <c r="E127" s="95" t="s">
        <v>59</v>
      </c>
      <c r="G127" s="93" t="e">
        <f>VLOOKUP(F92,'POINTS SCORE'!$B$8:$AK$37,34,FALSE)</f>
        <v>#N/A</v>
      </c>
      <c r="H127" s="93" t="e">
        <f>VLOOKUP(F92,'POINTS SCORE'!$B$37:$AK$78,34,FALSE)</f>
        <v>#N/A</v>
      </c>
      <c r="I127" s="95" t="s">
        <v>59</v>
      </c>
      <c r="J127" s="98"/>
      <c r="K127" s="93" t="e">
        <f>VLOOKUP(J92,'POINTS SCORE'!$B$8:$AK$37,34,FALSE)</f>
        <v>#N/A</v>
      </c>
      <c r="L127" s="93" t="e">
        <f>VLOOKUP(J92,'POINTS SCORE'!$B$37:$AK$78,34,FALSE)</f>
        <v>#N/A</v>
      </c>
      <c r="M127" s="95" t="s">
        <v>59</v>
      </c>
      <c r="N127" s="98"/>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W127" s="93" t="e">
        <f>VLOOKUP(V92,'POINTS SCORE'!$B$8:$AK$37,34,FALSE)</f>
        <v>#N/A</v>
      </c>
      <c r="X127" s="93" t="e">
        <f>VLOOKUP(V92,'POINTS SCORE'!$B$37:$AK$78,34,FALSE)</f>
        <v>#N/A</v>
      </c>
    </row>
    <row r="128" spans="1:24" s="84" customFormat="1">
      <c r="A128" s="87" t="s">
        <v>59</v>
      </c>
      <c r="B128" s="98"/>
      <c r="C128" s="84">
        <f>VLOOKUP(B92,'POINTS SCORE'!$B$8:$AK$37,34,FALSE)</f>
        <v>14</v>
      </c>
      <c r="D128" s="84">
        <f>VLOOKUP(B92,'POINTS SCORE'!$B$37:$AK$78,34,FALSE)</f>
        <v>14</v>
      </c>
      <c r="E128" s="95" t="s">
        <v>59</v>
      </c>
      <c r="G128" s="93" t="e">
        <f>VLOOKUP(F92,'POINTS SCORE'!$B$8:$AK$37,34,FALSE)</f>
        <v>#N/A</v>
      </c>
      <c r="H128" s="93" t="e">
        <f>VLOOKUP(F92,'POINTS SCORE'!$B$37:$AK$78,34,FALSE)</f>
        <v>#N/A</v>
      </c>
      <c r="I128" s="95" t="s">
        <v>59</v>
      </c>
      <c r="J128" s="98"/>
      <c r="K128" s="93" t="e">
        <f>VLOOKUP(J92,'POINTS SCORE'!$B$8:$AK$37,34,FALSE)</f>
        <v>#N/A</v>
      </c>
      <c r="L128" s="93" t="e">
        <f>VLOOKUP(J92,'POINTS SCORE'!$B$37:$AK$78,34,FALSE)</f>
        <v>#N/A</v>
      </c>
      <c r="M128" s="95" t="s">
        <v>59</v>
      </c>
      <c r="N128" s="98"/>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W128" s="93" t="e">
        <f>VLOOKUP(V92,'POINTS SCORE'!$B$8:$AK$37,34,FALSE)</f>
        <v>#N/A</v>
      </c>
      <c r="X128" s="93" t="e">
        <f>VLOOKUP(V92,'POINTS SCORE'!$B$37:$AK$78,34,FALSE)</f>
        <v>#N/A</v>
      </c>
    </row>
    <row r="129" spans="1:24" s="84" customFormat="1">
      <c r="A129" s="87" t="s">
        <v>59</v>
      </c>
      <c r="B129" s="98"/>
      <c r="C129" s="84">
        <f>VLOOKUP(B92,'POINTS SCORE'!$B$8:$AK$37,34,FALSE)</f>
        <v>14</v>
      </c>
      <c r="D129" s="84">
        <f>VLOOKUP(B92,'POINTS SCORE'!$B$37:$AK$78,34,FALSE)</f>
        <v>14</v>
      </c>
      <c r="E129" s="95" t="s">
        <v>60</v>
      </c>
      <c r="G129" s="93" t="e">
        <f>VLOOKUP(F92,'POINTS SCORE'!$B$8:$AK$37,34,FALSE)</f>
        <v>#N/A</v>
      </c>
      <c r="H129" s="93" t="e">
        <f>VLOOKUP(F92,'POINTS SCORE'!$B$37:$AK$78,34,FALSE)</f>
        <v>#N/A</v>
      </c>
      <c r="I129" s="95" t="s">
        <v>60</v>
      </c>
      <c r="J129" s="98"/>
      <c r="K129" s="93" t="e">
        <f>VLOOKUP(J92,'POINTS SCORE'!$B$8:$AK$37,34,FALSE)</f>
        <v>#N/A</v>
      </c>
      <c r="L129" s="93" t="e">
        <f>VLOOKUP(J92,'POINTS SCORE'!$B$37:$AK$78,34,FALSE)</f>
        <v>#N/A</v>
      </c>
      <c r="M129" s="95" t="s">
        <v>60</v>
      </c>
      <c r="N129" s="98"/>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W129" s="93" t="e">
        <f>VLOOKUP(V92,'POINTS SCORE'!$B$8:$AK$37,34,FALSE)</f>
        <v>#N/A</v>
      </c>
      <c r="X129" s="93" t="e">
        <f>VLOOKUP(V92,'POINTS SCORE'!$B$37:$AK$78,34,FALSE)</f>
        <v>#N/A</v>
      </c>
    </row>
    <row r="130" spans="1:24" s="84" customFormat="1">
      <c r="A130" s="87" t="s">
        <v>60</v>
      </c>
      <c r="B130" s="98"/>
      <c r="C130" s="84">
        <f>VLOOKUP(B92,'POINTS SCORE'!$B$8:$AK$37,34,FALSE)</f>
        <v>14</v>
      </c>
      <c r="D130" s="84">
        <f>VLOOKUP(B92,'POINTS SCORE'!$B$37:$AK$78,34,FALSE)</f>
        <v>14</v>
      </c>
      <c r="E130" s="95" t="s">
        <v>60</v>
      </c>
      <c r="G130" s="93" t="e">
        <f>VLOOKUP(F92,'POINTS SCORE'!$B$8:$AK$37,34,FALSE)</f>
        <v>#N/A</v>
      </c>
      <c r="H130" s="93" t="e">
        <f>VLOOKUP(F92,'POINTS SCORE'!$B$37:$AK$78,34,FALSE)</f>
        <v>#N/A</v>
      </c>
      <c r="I130" s="95" t="s">
        <v>60</v>
      </c>
      <c r="J130" s="98"/>
      <c r="K130" s="93" t="e">
        <f>VLOOKUP(J92,'POINTS SCORE'!$B$8:$AK$37,34,FALSE)</f>
        <v>#N/A</v>
      </c>
      <c r="L130" s="93" t="e">
        <f>VLOOKUP(J92,'POINTS SCORE'!$B$37:$AK$78,34,FALSE)</f>
        <v>#N/A</v>
      </c>
      <c r="M130" s="95" t="s">
        <v>60</v>
      </c>
      <c r="N130" s="98"/>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W130" s="93" t="e">
        <f>VLOOKUP(V92,'POINTS SCORE'!$B$8:$AK$37,34,FALSE)</f>
        <v>#N/A</v>
      </c>
      <c r="X130" s="93" t="e">
        <f>VLOOKUP(V92,'POINTS SCORE'!$B$37:$AK$78,34,FALSE)</f>
        <v>#N/A</v>
      </c>
    </row>
    <row r="131" spans="1:24" s="84" customFormat="1">
      <c r="A131" s="87" t="s">
        <v>60</v>
      </c>
      <c r="B131" s="98"/>
      <c r="C131" s="84">
        <f>VLOOKUP(B92,'POINTS SCORE'!$B$8:$AK$37,34,FALSE)</f>
        <v>14</v>
      </c>
      <c r="D131" s="84">
        <f>VLOOKUP(B92,'POINTS SCORE'!$B$37:$AK$78,34,FALSE)</f>
        <v>14</v>
      </c>
      <c r="E131" s="95" t="s">
        <v>60</v>
      </c>
      <c r="G131" s="93" t="e">
        <f>VLOOKUP(F92,'POINTS SCORE'!$B$8:$AK$37,34,FALSE)</f>
        <v>#N/A</v>
      </c>
      <c r="H131" s="93" t="e">
        <f>VLOOKUP(F92,'POINTS SCORE'!$B$37:$AK$78,34,FALSE)</f>
        <v>#N/A</v>
      </c>
      <c r="I131" s="95" t="s">
        <v>60</v>
      </c>
      <c r="J131" s="98"/>
      <c r="K131" s="93" t="e">
        <f>VLOOKUP(J92,'POINTS SCORE'!$B$8:$AK$37,34,FALSE)</f>
        <v>#N/A</v>
      </c>
      <c r="L131" s="93" t="e">
        <f>VLOOKUP(J92,'POINTS SCORE'!$B$37:$AK$78,34,FALSE)</f>
        <v>#N/A</v>
      </c>
      <c r="M131" s="95" t="s">
        <v>60</v>
      </c>
      <c r="N131" s="98"/>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W131" s="93" t="e">
        <f>VLOOKUP(V92,'POINTS SCORE'!$B$8:$AK$37,34,FALSE)</f>
        <v>#N/A</v>
      </c>
      <c r="X131" s="93" t="e">
        <f>VLOOKUP(V92,'POINTS SCORE'!$B$37:$AK$78,34,FALSE)</f>
        <v>#N/A</v>
      </c>
    </row>
    <row r="132" spans="1:24" s="84" customFormat="1">
      <c r="A132" s="87" t="s">
        <v>61</v>
      </c>
      <c r="B132" s="98"/>
      <c r="C132" s="84">
        <f>VLOOKUP(B92,'POINTS SCORE'!$B$8:$AK$37,36,FALSE)</f>
        <v>0</v>
      </c>
      <c r="D132" s="84">
        <f>VLOOKUP(B92,'POINTS SCORE'!$B$37:$AK$78,36,FALSE)</f>
        <v>0</v>
      </c>
      <c r="E132" s="95" t="s">
        <v>61</v>
      </c>
      <c r="G132" s="93" t="e">
        <f>VLOOKUP(F92,'POINTS SCORE'!$B$8:$AK$37,36,FALSE)</f>
        <v>#N/A</v>
      </c>
      <c r="H132" s="93" t="e">
        <f>VLOOKUP(F92,'POINTS SCORE'!$B$37:$AK$78,36,FALSE)</f>
        <v>#N/A</v>
      </c>
      <c r="I132" s="95" t="s">
        <v>61</v>
      </c>
      <c r="J132" s="98"/>
      <c r="K132" s="93" t="e">
        <f>VLOOKUP(J92,'POINTS SCORE'!$B$8:$AK$37,36,FALSE)</f>
        <v>#N/A</v>
      </c>
      <c r="L132" s="93" t="e">
        <f>VLOOKUP(J92,'POINTS SCORE'!$B$37:$AK$78,36,FALSE)</f>
        <v>#N/A</v>
      </c>
      <c r="M132" s="95" t="s">
        <v>61</v>
      </c>
      <c r="N132" s="98"/>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W132" s="93" t="e">
        <f>VLOOKUP(V92,'POINTS SCORE'!$B$8:$AK$37,36,FALSE)</f>
        <v>#N/A</v>
      </c>
      <c r="X132" s="93" t="e">
        <f>VLOOKUP(V92,'POINTS SCORE'!$B$37:$AK$78,36,FALSE)</f>
        <v>#N/A</v>
      </c>
    </row>
    <row r="133" spans="1:24" s="84" customFormat="1">
      <c r="A133" s="87" t="s">
        <v>61</v>
      </c>
      <c r="B133" s="98"/>
      <c r="C133" s="84">
        <f>VLOOKUP(B92,'POINTS SCORE'!$B$8:$AK$37,36,FALSE)</f>
        <v>0</v>
      </c>
      <c r="D133" s="84">
        <f>VLOOKUP(B92,'POINTS SCORE'!$B$37:$AK$78,36,FALSE)</f>
        <v>0</v>
      </c>
      <c r="E133" s="95" t="s">
        <v>61</v>
      </c>
      <c r="G133" s="93" t="e">
        <f>VLOOKUP(F92,'POINTS SCORE'!$B$8:$AK$37,36,FALSE)</f>
        <v>#N/A</v>
      </c>
      <c r="H133" s="93" t="e">
        <f>VLOOKUP(F92,'POINTS SCORE'!$B$37:$AK$78,36,FALSE)</f>
        <v>#N/A</v>
      </c>
      <c r="I133" s="95" t="s">
        <v>61</v>
      </c>
      <c r="J133" s="98"/>
      <c r="K133" s="93" t="e">
        <f>VLOOKUP(J92,'POINTS SCORE'!$B$8:$AK$37,36,FALSE)</f>
        <v>#N/A</v>
      </c>
      <c r="L133" s="93" t="e">
        <f>VLOOKUP(J92,'POINTS SCORE'!$B$37:$AK$78,36,FALSE)</f>
        <v>#N/A</v>
      </c>
      <c r="M133" s="95" t="s">
        <v>61</v>
      </c>
      <c r="N133" s="98"/>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W133" s="93" t="e">
        <f>VLOOKUP(V92,'POINTS SCORE'!$B$8:$AK$37,36,FALSE)</f>
        <v>#N/A</v>
      </c>
      <c r="X133" s="93" t="e">
        <f>VLOOKUP(V92,'POINTS SCORE'!$B$37:$AK$78,36,FALSE)</f>
        <v>#N/A</v>
      </c>
    </row>
    <row r="134" spans="1:24" s="84" customFormat="1">
      <c r="A134" s="87" t="s">
        <v>61</v>
      </c>
      <c r="B134" s="98"/>
      <c r="C134" s="84">
        <f>VLOOKUP(B92,'POINTS SCORE'!$B$8:$AK$37,36,FALSE)</f>
        <v>0</v>
      </c>
      <c r="D134" s="84">
        <f>VLOOKUP(B92,'POINTS SCORE'!$B$37:$AK$78,36,FALSE)</f>
        <v>0</v>
      </c>
      <c r="E134" s="95" t="s">
        <v>61</v>
      </c>
      <c r="G134" s="93" t="e">
        <f>VLOOKUP(F92,'POINTS SCORE'!$B$8:$AK$37,36,FALSE)</f>
        <v>#N/A</v>
      </c>
      <c r="H134" s="93" t="e">
        <f>VLOOKUP(F92,'POINTS SCORE'!$B$37:$AK$78,36,FALSE)</f>
        <v>#N/A</v>
      </c>
      <c r="I134" s="95" t="s">
        <v>61</v>
      </c>
      <c r="J134" s="98"/>
      <c r="K134" s="93" t="e">
        <f>VLOOKUP(J92,'POINTS SCORE'!$B$8:$AK$37,36,FALSE)</f>
        <v>#N/A</v>
      </c>
      <c r="L134" s="93" t="e">
        <f>VLOOKUP(J92,'POINTS SCORE'!$B$37:$AK$78,36,FALSE)</f>
        <v>#N/A</v>
      </c>
      <c r="M134" s="95" t="s">
        <v>61</v>
      </c>
      <c r="N134" s="98"/>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W134" s="93" t="e">
        <f>VLOOKUP(V92,'POINTS SCORE'!$B$8:$AK$37,36,FALSE)</f>
        <v>#N/A</v>
      </c>
      <c r="X134" s="93" t="e">
        <f>VLOOKUP(V92,'POINTS SCORE'!$B$37:$AK$78,36,FALSE)</f>
        <v>#N/A</v>
      </c>
    </row>
    <row r="135" spans="1:24" s="84" customFormat="1">
      <c r="A135" s="87"/>
      <c r="D135" s="93"/>
      <c r="E135" s="95"/>
      <c r="F135" s="93"/>
      <c r="G135" s="93"/>
      <c r="H135" s="94"/>
      <c r="I135" s="95"/>
      <c r="J135" s="93"/>
      <c r="K135" s="93"/>
      <c r="L135" s="94"/>
      <c r="M135" s="95"/>
      <c r="N135" s="93"/>
      <c r="P135" s="88"/>
      <c r="Q135" s="87"/>
      <c r="T135" s="88"/>
      <c r="U135" s="87"/>
      <c r="X135" s="88"/>
    </row>
    <row r="136" spans="1:24" s="84" customFormat="1"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800-000000000000}">
    <sortState xmlns:xlrd2="http://schemas.microsoft.com/office/spreadsheetml/2017/richdata2" ref="A6:J10">
      <sortCondition descending="1" ref="D5:D84"/>
    </sortState>
  </autoFilter>
  <mergeCells count="7">
    <mergeCell ref="Q89:T89"/>
    <mergeCell ref="U89:X89"/>
    <mergeCell ref="B2:C2"/>
    <mergeCell ref="A89:D89"/>
    <mergeCell ref="E89:H89"/>
    <mergeCell ref="I89:L89"/>
    <mergeCell ref="M89:P89"/>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9" id="{24A38949-5EB0-4DF2-B575-A86E5AEB263F}">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8E9D6F85-03DC-4C0D-AA66-026021F5533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E88B84C0-E735-4A3E-B980-E924ED0DA715}">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C679A95-142D-4A9B-BCCA-6BB3AE1E07C0}">
            <xm:f>VLOOKUP(V93,'Member list R6'!$D:$D,1,FALSE)=V93</xm:f>
            <x14:dxf>
              <fill>
                <patternFill>
                  <bgColor rgb="FFFFFF00"/>
                </patternFill>
              </fill>
            </x14:dxf>
          </x14:cfRule>
          <xm:sqref>V93:V134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J136"/>
  <sheetViews>
    <sheetView zoomScaleSheetLayoutView="75" workbookViewId="0">
      <selection activeCell="C93" sqref="C93:D134"/>
    </sheetView>
  </sheetViews>
  <sheetFormatPr defaultColWidth="8.81640625" defaultRowHeight="12.5"/>
  <cols>
    <col min="1" max="1" width="15.54296875" style="84" customWidth="1"/>
    <col min="2" max="2" width="22.54296875" style="84" customWidth="1"/>
    <col min="3" max="3" width="19.453125" style="84" bestFit="1" customWidth="1"/>
    <col min="4" max="4" width="24.81640625" style="93" bestFit="1" customWidth="1"/>
    <col min="5" max="7" width="14.54296875" style="93" customWidth="1"/>
    <col min="8" max="8" width="18.81640625" style="93" bestFit="1" customWidth="1"/>
    <col min="9" max="9" width="14.54296875" style="93" customWidth="1"/>
    <col min="10" max="10" width="18.54296875" style="93" customWidth="1"/>
    <col min="11" max="11" width="14.54296875" style="93" customWidth="1"/>
    <col min="12" max="12" width="19.81640625" style="93" customWidth="1"/>
    <col min="13" max="13" width="20.1796875" style="93" customWidth="1"/>
    <col min="14" max="14" width="18.54296875" style="93" customWidth="1"/>
    <col min="15" max="15" width="16" style="84" bestFit="1" customWidth="1"/>
    <col min="16" max="16" width="18.81640625" style="84" bestFit="1" customWidth="1"/>
    <col min="17" max="17" width="12.54296875" style="84" customWidth="1"/>
    <col min="18" max="18" width="17.1796875" style="84" customWidth="1"/>
    <col min="19" max="19" width="12.54296875" style="84" customWidth="1"/>
    <col min="20" max="20" width="18.81640625" style="84" bestFit="1" customWidth="1"/>
    <col min="21" max="21" width="12.54296875" style="84" customWidth="1"/>
    <col min="22" max="22" width="18.1796875" style="84" customWidth="1"/>
    <col min="23" max="23" width="12.54296875" style="84" customWidth="1"/>
    <col min="24" max="24" width="18.81640625" style="84" bestFit="1" customWidth="1"/>
    <col min="25" max="25" width="12.54296875" style="84" customWidth="1"/>
    <col min="26" max="26" width="17.1796875" style="84" customWidth="1"/>
    <col min="27" max="27" width="12.54296875" style="84" customWidth="1"/>
    <col min="28" max="28" width="18.81640625" style="84" bestFit="1" customWidth="1"/>
    <col min="29" max="39" width="12.54296875" style="84" customWidth="1"/>
    <col min="40" max="16384" width="8.81640625" style="84"/>
  </cols>
  <sheetData>
    <row r="1" spans="1:36" ht="15" customHeight="1"/>
    <row r="2" spans="1:36" s="89" customFormat="1" ht="15" customHeight="1">
      <c r="A2" s="173" t="s">
        <v>6</v>
      </c>
      <c r="B2" s="209" t="s">
        <v>181</v>
      </c>
      <c r="C2" s="209"/>
      <c r="D2" s="217"/>
      <c r="E2" s="217"/>
      <c r="F2" s="96"/>
      <c r="G2" s="96"/>
      <c r="H2" s="96"/>
      <c r="I2" s="96"/>
      <c r="J2" s="96"/>
      <c r="K2" s="96"/>
      <c r="L2" s="96"/>
      <c r="M2" s="96"/>
      <c r="N2" s="96"/>
    </row>
    <row r="3" spans="1:36" ht="15" customHeight="1"/>
    <row r="4" spans="1:36" ht="15" customHeight="1">
      <c r="A4" s="8"/>
      <c r="C4" s="120"/>
    </row>
    <row r="5" spans="1:36" s="89" customFormat="1" ht="15" customHeight="1">
      <c r="A5" s="92" t="s">
        <v>8</v>
      </c>
      <c r="B5" s="92" t="s">
        <v>7</v>
      </c>
      <c r="C5" s="92" t="s">
        <v>5</v>
      </c>
      <c r="D5" s="92" t="s">
        <v>9</v>
      </c>
      <c r="E5" s="133" t="s">
        <v>62</v>
      </c>
      <c r="F5" s="134" t="s">
        <v>63</v>
      </c>
      <c r="G5" s="135" t="s">
        <v>42</v>
      </c>
      <c r="H5" s="140" t="s">
        <v>64</v>
      </c>
      <c r="I5" s="137" t="s">
        <v>65</v>
      </c>
      <c r="J5" s="175" t="s">
        <v>163</v>
      </c>
      <c r="K5" s="93"/>
    </row>
    <row r="6" spans="1:36" s="89" customFormat="1" ht="15" customHeight="1">
      <c r="A6" s="53"/>
      <c r="B6" s="143"/>
      <c r="C6" s="146">
        <f t="shared" ref="C6:C37" si="0">SUM(E6:K6)</f>
        <v>0</v>
      </c>
      <c r="D6" s="138">
        <f>SUM(E6:K6)-MIN(E6:H6)</f>
        <v>0</v>
      </c>
      <c r="E6" s="103">
        <f t="shared" ref="E6:E37" si="1">IFERROR(VLOOKUP(B6,$B$93:$C$134,2,FALSE),0)</f>
        <v>0</v>
      </c>
      <c r="F6" s="103">
        <f t="shared" ref="F6:F37" si="2">IFERROR(VLOOKUP(B6,$F$93:$G$134,2,FALSE),0)</f>
        <v>0</v>
      </c>
      <c r="G6" s="103">
        <f t="shared" ref="G6:G37" si="3">IFERROR(VLOOKUP(B6,$J$93:$K$134,2,FALSE),0)</f>
        <v>0</v>
      </c>
      <c r="H6" s="103">
        <f t="shared" ref="H6:H37" si="4">IFERROR(VLOOKUP(B6,$N$93:$O$134,2,FALSE),0)</f>
        <v>0</v>
      </c>
      <c r="I6" s="103">
        <f t="shared" ref="I6:I37" si="5">IFERROR(VLOOKUP(B6,$R$93:$S$134,2,FALSE),0)</f>
        <v>0</v>
      </c>
      <c r="J6" s="176">
        <f t="shared" ref="J6:J37" si="6">IFERROR(VLOOKUP(B6,$V$93:$W$134,2,FALSE),0)</f>
        <v>0</v>
      </c>
      <c r="K6" s="93"/>
      <c r="L6" s="84"/>
      <c r="M6" s="84"/>
      <c r="N6" s="84"/>
      <c r="O6" s="84"/>
      <c r="P6" s="84"/>
      <c r="Q6" s="84"/>
      <c r="R6" s="84"/>
      <c r="S6" s="84"/>
      <c r="T6" s="84"/>
      <c r="U6" s="84"/>
      <c r="V6" s="84"/>
      <c r="W6" s="84"/>
      <c r="X6" s="84"/>
      <c r="Y6" s="84"/>
      <c r="Z6" s="84"/>
      <c r="AA6" s="84"/>
      <c r="AB6" s="84"/>
      <c r="AC6" s="84"/>
      <c r="AD6" s="84"/>
      <c r="AE6" s="84"/>
      <c r="AF6" s="84"/>
      <c r="AG6" s="84"/>
      <c r="AH6" s="84"/>
      <c r="AI6" s="84"/>
      <c r="AJ6" s="84"/>
    </row>
    <row r="7" spans="1:36" ht="15" customHeight="1">
      <c r="A7" s="53"/>
      <c r="B7" s="143"/>
      <c r="C7" s="146">
        <f t="shared" si="0"/>
        <v>0</v>
      </c>
      <c r="D7" s="138">
        <f t="shared" ref="D7:D70" si="7">SUM(E7:K7)-MIN(E7:G7)</f>
        <v>0</v>
      </c>
      <c r="E7" s="103">
        <f t="shared" si="1"/>
        <v>0</v>
      </c>
      <c r="F7" s="103">
        <f t="shared" si="2"/>
        <v>0</v>
      </c>
      <c r="G7" s="103">
        <f t="shared" si="3"/>
        <v>0</v>
      </c>
      <c r="H7" s="103">
        <f t="shared" si="4"/>
        <v>0</v>
      </c>
      <c r="I7" s="103">
        <f t="shared" si="5"/>
        <v>0</v>
      </c>
      <c r="J7" s="176">
        <f t="shared" si="6"/>
        <v>0</v>
      </c>
      <c r="L7" s="84"/>
      <c r="M7" s="84"/>
      <c r="N7" s="84"/>
    </row>
    <row r="8" spans="1:36" ht="15" customHeight="1">
      <c r="A8" s="53"/>
      <c r="B8" s="143"/>
      <c r="C8" s="146">
        <f t="shared" si="0"/>
        <v>0</v>
      </c>
      <c r="D8" s="138">
        <f t="shared" si="7"/>
        <v>0</v>
      </c>
      <c r="E8" s="103">
        <f t="shared" si="1"/>
        <v>0</v>
      </c>
      <c r="F8" s="103">
        <f t="shared" si="2"/>
        <v>0</v>
      </c>
      <c r="G8" s="103">
        <f t="shared" si="3"/>
        <v>0</v>
      </c>
      <c r="H8" s="103">
        <f t="shared" si="4"/>
        <v>0</v>
      </c>
      <c r="I8" s="103">
        <f t="shared" si="5"/>
        <v>0</v>
      </c>
      <c r="J8" s="176">
        <f t="shared" si="6"/>
        <v>0</v>
      </c>
      <c r="L8" s="84"/>
      <c r="M8" s="84"/>
      <c r="N8" s="84"/>
    </row>
    <row r="9" spans="1:36" s="89" customFormat="1" ht="15" customHeight="1">
      <c r="A9" s="53"/>
      <c r="B9" s="143"/>
      <c r="C9" s="146">
        <f t="shared" si="0"/>
        <v>0</v>
      </c>
      <c r="D9" s="138">
        <f t="shared" si="7"/>
        <v>0</v>
      </c>
      <c r="E9" s="103">
        <f t="shared" si="1"/>
        <v>0</v>
      </c>
      <c r="F9" s="103">
        <f t="shared" si="2"/>
        <v>0</v>
      </c>
      <c r="G9" s="103">
        <f t="shared" si="3"/>
        <v>0</v>
      </c>
      <c r="H9" s="103">
        <f t="shared" si="4"/>
        <v>0</v>
      </c>
      <c r="I9" s="103">
        <f t="shared" si="5"/>
        <v>0</v>
      </c>
      <c r="J9" s="176">
        <f t="shared" si="6"/>
        <v>0</v>
      </c>
      <c r="K9" s="93"/>
      <c r="L9" s="84"/>
      <c r="M9" s="84"/>
      <c r="N9" s="84"/>
      <c r="O9" s="84"/>
      <c r="P9" s="84"/>
      <c r="Q9" s="84"/>
      <c r="R9" s="84"/>
      <c r="S9" s="84"/>
      <c r="T9" s="84"/>
      <c r="U9" s="84"/>
      <c r="V9" s="84"/>
      <c r="W9" s="84"/>
      <c r="X9" s="84"/>
      <c r="Y9" s="84"/>
      <c r="Z9" s="84"/>
      <c r="AA9" s="84"/>
      <c r="AB9" s="84"/>
      <c r="AC9" s="84"/>
      <c r="AD9" s="84"/>
      <c r="AE9" s="84"/>
      <c r="AF9" s="84"/>
      <c r="AG9" s="84"/>
      <c r="AH9" s="84"/>
      <c r="AI9" s="84"/>
      <c r="AJ9" s="84"/>
    </row>
    <row r="10" spans="1:36" ht="15" customHeight="1">
      <c r="A10" s="53"/>
      <c r="B10" s="143"/>
      <c r="C10" s="146">
        <f t="shared" si="0"/>
        <v>0</v>
      </c>
      <c r="D10" s="138">
        <f t="shared" si="7"/>
        <v>0</v>
      </c>
      <c r="E10" s="103">
        <f t="shared" si="1"/>
        <v>0</v>
      </c>
      <c r="F10" s="103">
        <f t="shared" si="2"/>
        <v>0</v>
      </c>
      <c r="G10" s="103">
        <f t="shared" si="3"/>
        <v>0</v>
      </c>
      <c r="H10" s="103">
        <f t="shared" si="4"/>
        <v>0</v>
      </c>
      <c r="I10" s="103">
        <f t="shared" si="5"/>
        <v>0</v>
      </c>
      <c r="J10" s="176">
        <f t="shared" si="6"/>
        <v>0</v>
      </c>
      <c r="L10" s="84"/>
      <c r="M10" s="84"/>
      <c r="N10" s="84"/>
    </row>
    <row r="11" spans="1:36" ht="15" hidden="1" customHeight="1">
      <c r="A11" s="53"/>
      <c r="B11" s="81"/>
      <c r="C11" s="146">
        <f t="shared" si="0"/>
        <v>0</v>
      </c>
      <c r="D11" s="138">
        <f t="shared" si="7"/>
        <v>0</v>
      </c>
      <c r="E11" s="103">
        <f t="shared" si="1"/>
        <v>0</v>
      </c>
      <c r="F11" s="103">
        <f t="shared" si="2"/>
        <v>0</v>
      </c>
      <c r="G11" s="103">
        <f t="shared" si="3"/>
        <v>0</v>
      </c>
      <c r="H11" s="103">
        <f t="shared" si="4"/>
        <v>0</v>
      </c>
      <c r="I11" s="103">
        <f t="shared" si="5"/>
        <v>0</v>
      </c>
      <c r="J11" s="166">
        <f t="shared" si="6"/>
        <v>0</v>
      </c>
      <c r="L11" s="84"/>
      <c r="M11" s="84"/>
      <c r="N11" s="84"/>
    </row>
    <row r="12" spans="1:36" ht="15" hidden="1" customHeight="1">
      <c r="A12" s="53"/>
      <c r="B12" s="81"/>
      <c r="C12" s="146">
        <f t="shared" si="0"/>
        <v>0</v>
      </c>
      <c r="D12" s="138">
        <f t="shared" si="7"/>
        <v>0</v>
      </c>
      <c r="E12" s="103">
        <f t="shared" si="1"/>
        <v>0</v>
      </c>
      <c r="F12" s="103">
        <f t="shared" si="2"/>
        <v>0</v>
      </c>
      <c r="G12" s="103">
        <f t="shared" si="3"/>
        <v>0</v>
      </c>
      <c r="H12" s="103">
        <f t="shared" si="4"/>
        <v>0</v>
      </c>
      <c r="I12" s="103">
        <f t="shared" si="5"/>
        <v>0</v>
      </c>
      <c r="J12" s="166">
        <f t="shared" si="6"/>
        <v>0</v>
      </c>
      <c r="L12" s="84"/>
      <c r="M12" s="84"/>
      <c r="N12" s="84"/>
    </row>
    <row r="13" spans="1:36" ht="15" hidden="1" customHeight="1">
      <c r="A13" s="53"/>
      <c r="B13" s="81"/>
      <c r="C13" s="146">
        <f t="shared" si="0"/>
        <v>0</v>
      </c>
      <c r="D13" s="138">
        <f t="shared" si="7"/>
        <v>0</v>
      </c>
      <c r="E13" s="103">
        <f t="shared" si="1"/>
        <v>0</v>
      </c>
      <c r="F13" s="103">
        <f t="shared" si="2"/>
        <v>0</v>
      </c>
      <c r="G13" s="103">
        <f t="shared" si="3"/>
        <v>0</v>
      </c>
      <c r="H13" s="103">
        <f t="shared" si="4"/>
        <v>0</v>
      </c>
      <c r="I13" s="103">
        <f t="shared" si="5"/>
        <v>0</v>
      </c>
      <c r="J13" s="166">
        <f t="shared" si="6"/>
        <v>0</v>
      </c>
      <c r="L13" s="84"/>
      <c r="M13" s="84"/>
      <c r="N13" s="84"/>
    </row>
    <row r="14" spans="1:36" ht="15" hidden="1" customHeight="1">
      <c r="A14" s="53"/>
      <c r="B14" s="81"/>
      <c r="C14" s="146">
        <f t="shared" si="0"/>
        <v>0</v>
      </c>
      <c r="D14" s="138">
        <f t="shared" si="7"/>
        <v>0</v>
      </c>
      <c r="E14" s="103">
        <f t="shared" si="1"/>
        <v>0</v>
      </c>
      <c r="F14" s="103">
        <f t="shared" si="2"/>
        <v>0</v>
      </c>
      <c r="G14" s="103">
        <f t="shared" si="3"/>
        <v>0</v>
      </c>
      <c r="H14" s="103">
        <f t="shared" si="4"/>
        <v>0</v>
      </c>
      <c r="I14" s="103">
        <f t="shared" si="5"/>
        <v>0</v>
      </c>
      <c r="J14" s="166">
        <f t="shared" si="6"/>
        <v>0</v>
      </c>
      <c r="L14" s="84"/>
      <c r="M14" s="84"/>
      <c r="N14" s="84"/>
      <c r="Z14" s="89"/>
      <c r="AA14" s="89"/>
      <c r="AB14" s="89"/>
      <c r="AC14" s="89"/>
      <c r="AD14" s="89"/>
      <c r="AE14" s="89"/>
      <c r="AF14" s="89"/>
      <c r="AG14" s="89"/>
      <c r="AH14" s="89"/>
      <c r="AI14" s="89"/>
      <c r="AJ14" s="89"/>
    </row>
    <row r="15" spans="1:36" ht="15" hidden="1" customHeight="1">
      <c r="A15" s="53"/>
      <c r="B15" s="81"/>
      <c r="C15" s="146">
        <f t="shared" si="0"/>
        <v>0</v>
      </c>
      <c r="D15" s="138">
        <f t="shared" si="7"/>
        <v>0</v>
      </c>
      <c r="E15" s="103">
        <f t="shared" si="1"/>
        <v>0</v>
      </c>
      <c r="F15" s="103">
        <f t="shared" si="2"/>
        <v>0</v>
      </c>
      <c r="G15" s="103">
        <f t="shared" si="3"/>
        <v>0</v>
      </c>
      <c r="H15" s="103">
        <f t="shared" si="4"/>
        <v>0</v>
      </c>
      <c r="I15" s="103">
        <f t="shared" si="5"/>
        <v>0</v>
      </c>
      <c r="J15" s="166">
        <f t="shared" si="6"/>
        <v>0</v>
      </c>
      <c r="L15" s="84"/>
      <c r="M15" s="84"/>
      <c r="N15" s="84"/>
    </row>
    <row r="16" spans="1:36" ht="15" hidden="1" customHeight="1">
      <c r="A16" s="53"/>
      <c r="B16" s="81"/>
      <c r="C16" s="146">
        <f t="shared" si="0"/>
        <v>0</v>
      </c>
      <c r="D16" s="138">
        <f t="shared" si="7"/>
        <v>0</v>
      </c>
      <c r="E16" s="103">
        <f t="shared" si="1"/>
        <v>0</v>
      </c>
      <c r="F16" s="103">
        <f t="shared" si="2"/>
        <v>0</v>
      </c>
      <c r="G16" s="103">
        <f t="shared" si="3"/>
        <v>0</v>
      </c>
      <c r="H16" s="103">
        <f t="shared" si="4"/>
        <v>0</v>
      </c>
      <c r="I16" s="103">
        <f t="shared" si="5"/>
        <v>0</v>
      </c>
      <c r="J16" s="166">
        <f t="shared" si="6"/>
        <v>0</v>
      </c>
      <c r="L16" s="84"/>
      <c r="M16" s="84"/>
      <c r="N16" s="84"/>
    </row>
    <row r="17" spans="1:36" ht="15" hidden="1" customHeight="1">
      <c r="A17" s="78"/>
      <c r="B17" s="81"/>
      <c r="C17" s="146">
        <f t="shared" si="0"/>
        <v>0</v>
      </c>
      <c r="D17" s="138">
        <f t="shared" si="7"/>
        <v>0</v>
      </c>
      <c r="E17" s="103">
        <f t="shared" si="1"/>
        <v>0</v>
      </c>
      <c r="F17" s="103">
        <f t="shared" si="2"/>
        <v>0</v>
      </c>
      <c r="G17" s="103">
        <f t="shared" si="3"/>
        <v>0</v>
      </c>
      <c r="H17" s="103">
        <f t="shared" si="4"/>
        <v>0</v>
      </c>
      <c r="I17" s="103">
        <f t="shared" si="5"/>
        <v>0</v>
      </c>
      <c r="J17" s="166">
        <f t="shared" si="6"/>
        <v>0</v>
      </c>
      <c r="L17" s="84"/>
      <c r="M17" s="84"/>
      <c r="N17" s="84"/>
    </row>
    <row r="18" spans="1:36" ht="15" hidden="1" customHeight="1">
      <c r="A18" s="49"/>
      <c r="B18" s="81"/>
      <c r="C18" s="146">
        <f t="shared" si="0"/>
        <v>0</v>
      </c>
      <c r="D18" s="138">
        <f t="shared" si="7"/>
        <v>0</v>
      </c>
      <c r="E18" s="103">
        <f t="shared" si="1"/>
        <v>0</v>
      </c>
      <c r="F18" s="103">
        <f t="shared" si="2"/>
        <v>0</v>
      </c>
      <c r="G18" s="103">
        <f t="shared" si="3"/>
        <v>0</v>
      </c>
      <c r="H18" s="103">
        <f t="shared" si="4"/>
        <v>0</v>
      </c>
      <c r="I18" s="103">
        <f t="shared" si="5"/>
        <v>0</v>
      </c>
      <c r="J18" s="166">
        <f t="shared" si="6"/>
        <v>0</v>
      </c>
      <c r="L18" s="84"/>
      <c r="M18" s="84"/>
      <c r="N18" s="84"/>
    </row>
    <row r="19" spans="1:36" ht="15" hidden="1" customHeight="1">
      <c r="A19" s="49"/>
      <c r="B19" s="81"/>
      <c r="C19" s="146">
        <f t="shared" si="0"/>
        <v>0</v>
      </c>
      <c r="D19" s="138">
        <f t="shared" si="7"/>
        <v>0</v>
      </c>
      <c r="E19" s="103">
        <f t="shared" si="1"/>
        <v>0</v>
      </c>
      <c r="F19" s="103">
        <f t="shared" si="2"/>
        <v>0</v>
      </c>
      <c r="G19" s="103">
        <f t="shared" si="3"/>
        <v>0</v>
      </c>
      <c r="H19" s="103">
        <f t="shared" si="4"/>
        <v>0</v>
      </c>
      <c r="I19" s="103">
        <f t="shared" si="5"/>
        <v>0</v>
      </c>
      <c r="J19" s="166">
        <f t="shared" si="6"/>
        <v>0</v>
      </c>
      <c r="L19" s="84"/>
      <c r="M19" s="84"/>
      <c r="N19" s="84"/>
    </row>
    <row r="20" spans="1:36" s="89" customFormat="1" ht="15" hidden="1" customHeight="1">
      <c r="A20" s="49"/>
      <c r="B20" s="81"/>
      <c r="C20" s="146">
        <f t="shared" si="0"/>
        <v>0</v>
      </c>
      <c r="D20" s="138">
        <f t="shared" si="7"/>
        <v>0</v>
      </c>
      <c r="E20" s="103">
        <f t="shared" si="1"/>
        <v>0</v>
      </c>
      <c r="F20" s="103">
        <f t="shared" si="2"/>
        <v>0</v>
      </c>
      <c r="G20" s="103">
        <f t="shared" si="3"/>
        <v>0</v>
      </c>
      <c r="H20" s="103">
        <f t="shared" si="4"/>
        <v>0</v>
      </c>
      <c r="I20" s="103">
        <f t="shared" si="5"/>
        <v>0</v>
      </c>
      <c r="J20" s="166">
        <f t="shared" si="6"/>
        <v>0</v>
      </c>
      <c r="K20" s="93"/>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1" spans="1:36" ht="15" hidden="1" customHeight="1">
      <c r="A21" s="49"/>
      <c r="B21" s="81"/>
      <c r="C21" s="146">
        <f t="shared" si="0"/>
        <v>0</v>
      </c>
      <c r="D21" s="138">
        <f t="shared" si="7"/>
        <v>0</v>
      </c>
      <c r="E21" s="103">
        <f t="shared" si="1"/>
        <v>0</v>
      </c>
      <c r="F21" s="103">
        <f t="shared" si="2"/>
        <v>0</v>
      </c>
      <c r="G21" s="103">
        <f t="shared" si="3"/>
        <v>0</v>
      </c>
      <c r="H21" s="103">
        <f t="shared" si="4"/>
        <v>0</v>
      </c>
      <c r="I21" s="103">
        <f t="shared" si="5"/>
        <v>0</v>
      </c>
      <c r="J21" s="166">
        <f t="shared" si="6"/>
        <v>0</v>
      </c>
      <c r="L21" s="84"/>
      <c r="M21" s="84"/>
      <c r="N21" s="84"/>
    </row>
    <row r="22" spans="1:36" ht="15" hidden="1" customHeight="1">
      <c r="A22" s="49"/>
      <c r="B22" s="81"/>
      <c r="C22" s="146">
        <f t="shared" si="0"/>
        <v>0</v>
      </c>
      <c r="D22" s="138">
        <f t="shared" si="7"/>
        <v>0</v>
      </c>
      <c r="E22" s="103">
        <f t="shared" si="1"/>
        <v>0</v>
      </c>
      <c r="F22" s="103">
        <f t="shared" si="2"/>
        <v>0</v>
      </c>
      <c r="G22" s="103">
        <f t="shared" si="3"/>
        <v>0</v>
      </c>
      <c r="H22" s="103">
        <f t="shared" si="4"/>
        <v>0</v>
      </c>
      <c r="I22" s="103">
        <f t="shared" si="5"/>
        <v>0</v>
      </c>
      <c r="J22" s="166">
        <f t="shared" si="6"/>
        <v>0</v>
      </c>
      <c r="L22" s="84"/>
      <c r="M22" s="84"/>
      <c r="N22" s="84"/>
    </row>
    <row r="23" spans="1:36" ht="15" hidden="1" customHeight="1">
      <c r="A23" s="49"/>
      <c r="B23" s="81"/>
      <c r="C23" s="146">
        <f t="shared" si="0"/>
        <v>0</v>
      </c>
      <c r="D23" s="138">
        <f t="shared" si="7"/>
        <v>0</v>
      </c>
      <c r="E23" s="103">
        <f t="shared" si="1"/>
        <v>0</v>
      </c>
      <c r="F23" s="103">
        <f t="shared" si="2"/>
        <v>0</v>
      </c>
      <c r="G23" s="103">
        <f t="shared" si="3"/>
        <v>0</v>
      </c>
      <c r="H23" s="103">
        <f t="shared" si="4"/>
        <v>0</v>
      </c>
      <c r="I23" s="103">
        <f t="shared" si="5"/>
        <v>0</v>
      </c>
      <c r="J23" s="166">
        <f t="shared" si="6"/>
        <v>0</v>
      </c>
      <c r="L23" s="84"/>
      <c r="M23" s="84"/>
      <c r="N23" s="84"/>
    </row>
    <row r="24" spans="1:36" ht="15" hidden="1" customHeight="1">
      <c r="A24" s="49"/>
      <c r="B24" s="81"/>
      <c r="C24" s="146">
        <f t="shared" si="0"/>
        <v>0</v>
      </c>
      <c r="D24" s="138">
        <f t="shared" si="7"/>
        <v>0</v>
      </c>
      <c r="E24" s="103">
        <f t="shared" si="1"/>
        <v>0</v>
      </c>
      <c r="F24" s="103">
        <f t="shared" si="2"/>
        <v>0</v>
      </c>
      <c r="G24" s="103">
        <f t="shared" si="3"/>
        <v>0</v>
      </c>
      <c r="H24" s="103">
        <f t="shared" si="4"/>
        <v>0</v>
      </c>
      <c r="I24" s="103">
        <f t="shared" si="5"/>
        <v>0</v>
      </c>
      <c r="J24" s="166">
        <f t="shared" si="6"/>
        <v>0</v>
      </c>
      <c r="L24" s="84"/>
      <c r="M24" s="84"/>
      <c r="N24" s="84"/>
    </row>
    <row r="25" spans="1:36" ht="15" hidden="1" customHeight="1">
      <c r="A25" s="80"/>
      <c r="B25" s="81"/>
      <c r="C25" s="146">
        <f t="shared" si="0"/>
        <v>0</v>
      </c>
      <c r="D25" s="138">
        <f t="shared" si="7"/>
        <v>0</v>
      </c>
      <c r="E25" s="103">
        <f t="shared" si="1"/>
        <v>0</v>
      </c>
      <c r="F25" s="103">
        <f t="shared" si="2"/>
        <v>0</v>
      </c>
      <c r="G25" s="103">
        <f t="shared" si="3"/>
        <v>0</v>
      </c>
      <c r="H25" s="103">
        <f t="shared" si="4"/>
        <v>0</v>
      </c>
      <c r="I25" s="103">
        <f t="shared" si="5"/>
        <v>0</v>
      </c>
      <c r="J25" s="166">
        <f t="shared" si="6"/>
        <v>0</v>
      </c>
      <c r="L25" s="84"/>
      <c r="M25" s="84"/>
      <c r="N25" s="84"/>
      <c r="Z25" s="89"/>
      <c r="AA25" s="89"/>
      <c r="AB25" s="89"/>
      <c r="AC25" s="89"/>
      <c r="AD25" s="89"/>
      <c r="AE25" s="89"/>
      <c r="AF25" s="89"/>
      <c r="AG25" s="89"/>
      <c r="AH25" s="89"/>
      <c r="AI25" s="89"/>
      <c r="AJ25" s="89"/>
    </row>
    <row r="26" spans="1:36" ht="15" hidden="1" customHeight="1">
      <c r="A26" s="53"/>
      <c r="B26" s="81"/>
      <c r="C26" s="146">
        <f t="shared" si="0"/>
        <v>0</v>
      </c>
      <c r="D26" s="138">
        <f t="shared" si="7"/>
        <v>0</v>
      </c>
      <c r="E26" s="103">
        <f t="shared" si="1"/>
        <v>0</v>
      </c>
      <c r="F26" s="103">
        <f t="shared" si="2"/>
        <v>0</v>
      </c>
      <c r="G26" s="103">
        <f t="shared" si="3"/>
        <v>0</v>
      </c>
      <c r="H26" s="103">
        <f t="shared" si="4"/>
        <v>0</v>
      </c>
      <c r="I26" s="103">
        <f t="shared" si="5"/>
        <v>0</v>
      </c>
      <c r="J26" s="166">
        <f t="shared" si="6"/>
        <v>0</v>
      </c>
      <c r="L26" s="84"/>
      <c r="M26" s="84"/>
      <c r="N26" s="84"/>
    </row>
    <row r="27" spans="1:36" ht="15" hidden="1" customHeight="1">
      <c r="A27" s="53"/>
      <c r="B27" s="81"/>
      <c r="C27" s="146">
        <f t="shared" si="0"/>
        <v>0</v>
      </c>
      <c r="D27" s="138">
        <f t="shared" si="7"/>
        <v>0</v>
      </c>
      <c r="E27" s="103">
        <f t="shared" si="1"/>
        <v>0</v>
      </c>
      <c r="F27" s="103">
        <f t="shared" si="2"/>
        <v>0</v>
      </c>
      <c r="G27" s="103">
        <f t="shared" si="3"/>
        <v>0</v>
      </c>
      <c r="H27" s="103">
        <f t="shared" si="4"/>
        <v>0</v>
      </c>
      <c r="I27" s="103">
        <f t="shared" si="5"/>
        <v>0</v>
      </c>
      <c r="J27" s="166">
        <f t="shared" si="6"/>
        <v>0</v>
      </c>
      <c r="L27" s="84"/>
      <c r="M27" s="84"/>
      <c r="N27" s="84"/>
    </row>
    <row r="28" spans="1:36" ht="15" hidden="1" customHeight="1">
      <c r="A28" s="49"/>
      <c r="B28" s="81"/>
      <c r="C28" s="146">
        <f t="shared" si="0"/>
        <v>0</v>
      </c>
      <c r="D28" s="138">
        <f t="shared" si="7"/>
        <v>0</v>
      </c>
      <c r="E28" s="103">
        <f t="shared" si="1"/>
        <v>0</v>
      </c>
      <c r="F28" s="103">
        <f t="shared" si="2"/>
        <v>0</v>
      </c>
      <c r="G28" s="103">
        <f t="shared" si="3"/>
        <v>0</v>
      </c>
      <c r="H28" s="103">
        <f t="shared" si="4"/>
        <v>0</v>
      </c>
      <c r="I28" s="103">
        <f t="shared" si="5"/>
        <v>0</v>
      </c>
      <c r="J28" s="166">
        <f t="shared" si="6"/>
        <v>0</v>
      </c>
      <c r="L28" s="84"/>
      <c r="M28" s="84"/>
      <c r="N28" s="84"/>
    </row>
    <row r="29" spans="1:36" ht="15" hidden="1" customHeight="1">
      <c r="A29" s="49"/>
      <c r="B29" s="81"/>
      <c r="C29" s="146">
        <f t="shared" si="0"/>
        <v>0</v>
      </c>
      <c r="D29" s="138">
        <f t="shared" si="7"/>
        <v>0</v>
      </c>
      <c r="E29" s="103">
        <f t="shared" si="1"/>
        <v>0</v>
      </c>
      <c r="F29" s="103">
        <f t="shared" si="2"/>
        <v>0</v>
      </c>
      <c r="G29" s="103">
        <f t="shared" si="3"/>
        <v>0</v>
      </c>
      <c r="H29" s="103">
        <f t="shared" si="4"/>
        <v>0</v>
      </c>
      <c r="I29" s="103">
        <f t="shared" si="5"/>
        <v>0</v>
      </c>
      <c r="J29" s="166">
        <f t="shared" si="6"/>
        <v>0</v>
      </c>
      <c r="L29" s="84"/>
      <c r="M29" s="84"/>
      <c r="N29" s="84"/>
    </row>
    <row r="30" spans="1:36" ht="15" hidden="1" customHeight="1">
      <c r="A30" s="53"/>
      <c r="B30" s="81"/>
      <c r="C30" s="146">
        <f t="shared" si="0"/>
        <v>0</v>
      </c>
      <c r="D30" s="138">
        <f t="shared" si="7"/>
        <v>0</v>
      </c>
      <c r="E30" s="103">
        <f t="shared" si="1"/>
        <v>0</v>
      </c>
      <c r="F30" s="103">
        <f t="shared" si="2"/>
        <v>0</v>
      </c>
      <c r="G30" s="103">
        <f t="shared" si="3"/>
        <v>0</v>
      </c>
      <c r="H30" s="103">
        <f t="shared" si="4"/>
        <v>0</v>
      </c>
      <c r="I30" s="103">
        <f t="shared" si="5"/>
        <v>0</v>
      </c>
      <c r="J30" s="166">
        <f t="shared" si="6"/>
        <v>0</v>
      </c>
      <c r="L30" s="84"/>
      <c r="M30" s="84"/>
      <c r="N30" s="84"/>
    </row>
    <row r="31" spans="1:36" ht="15" hidden="1" customHeight="1">
      <c r="A31" s="53"/>
      <c r="B31" s="81"/>
      <c r="C31" s="146">
        <f t="shared" si="0"/>
        <v>0</v>
      </c>
      <c r="D31" s="138">
        <f t="shared" si="7"/>
        <v>0</v>
      </c>
      <c r="E31" s="103">
        <f t="shared" si="1"/>
        <v>0</v>
      </c>
      <c r="F31" s="103">
        <f t="shared" si="2"/>
        <v>0</v>
      </c>
      <c r="G31" s="103">
        <f t="shared" si="3"/>
        <v>0</v>
      </c>
      <c r="H31" s="103">
        <f t="shared" si="4"/>
        <v>0</v>
      </c>
      <c r="I31" s="103">
        <f t="shared" si="5"/>
        <v>0</v>
      </c>
      <c r="J31" s="103">
        <f t="shared" si="6"/>
        <v>0</v>
      </c>
      <c r="L31" s="84"/>
      <c r="M31" s="84"/>
      <c r="N31" s="84"/>
    </row>
    <row r="32" spans="1:36" ht="15" hidden="1" customHeight="1">
      <c r="A32" s="53"/>
      <c r="B32" s="81"/>
      <c r="C32" s="146">
        <f t="shared" si="0"/>
        <v>0</v>
      </c>
      <c r="D32" s="138">
        <f t="shared" si="7"/>
        <v>0</v>
      </c>
      <c r="E32" s="103">
        <f t="shared" si="1"/>
        <v>0</v>
      </c>
      <c r="F32" s="103">
        <f t="shared" si="2"/>
        <v>0</v>
      </c>
      <c r="G32" s="103">
        <f t="shared" si="3"/>
        <v>0</v>
      </c>
      <c r="H32" s="103">
        <f t="shared" si="4"/>
        <v>0</v>
      </c>
      <c r="I32" s="103">
        <f t="shared" si="5"/>
        <v>0</v>
      </c>
      <c r="J32" s="103">
        <f t="shared" si="6"/>
        <v>0</v>
      </c>
      <c r="L32" s="84"/>
      <c r="M32" s="84"/>
      <c r="N32" s="84"/>
    </row>
    <row r="33" spans="1:36" ht="15" hidden="1" customHeight="1">
      <c r="A33" s="53"/>
      <c r="B33" s="81"/>
      <c r="C33" s="146">
        <f t="shared" si="0"/>
        <v>0</v>
      </c>
      <c r="D33" s="138">
        <f t="shared" si="7"/>
        <v>0</v>
      </c>
      <c r="E33" s="103">
        <f t="shared" si="1"/>
        <v>0</v>
      </c>
      <c r="F33" s="103">
        <f t="shared" si="2"/>
        <v>0</v>
      </c>
      <c r="G33" s="103">
        <f t="shared" si="3"/>
        <v>0</v>
      </c>
      <c r="H33" s="103">
        <f t="shared" si="4"/>
        <v>0</v>
      </c>
      <c r="I33" s="103">
        <f t="shared" si="5"/>
        <v>0</v>
      </c>
      <c r="J33" s="103">
        <f t="shared" si="6"/>
        <v>0</v>
      </c>
      <c r="L33" s="84"/>
      <c r="M33" s="84"/>
      <c r="N33" s="84"/>
    </row>
    <row r="34" spans="1:36" ht="15" hidden="1" customHeight="1">
      <c r="A34" s="53"/>
      <c r="B34" s="81"/>
      <c r="C34" s="146">
        <f t="shared" si="0"/>
        <v>0</v>
      </c>
      <c r="D34" s="138">
        <f t="shared" si="7"/>
        <v>0</v>
      </c>
      <c r="E34" s="103">
        <f t="shared" si="1"/>
        <v>0</v>
      </c>
      <c r="F34" s="103">
        <f t="shared" si="2"/>
        <v>0</v>
      </c>
      <c r="G34" s="103">
        <f t="shared" si="3"/>
        <v>0</v>
      </c>
      <c r="H34" s="103">
        <f t="shared" si="4"/>
        <v>0</v>
      </c>
      <c r="I34" s="103">
        <f t="shared" si="5"/>
        <v>0</v>
      </c>
      <c r="J34" s="103">
        <f t="shared" si="6"/>
        <v>0</v>
      </c>
      <c r="L34" s="84"/>
      <c r="M34" s="84"/>
      <c r="N34" s="84"/>
    </row>
    <row r="35" spans="1:36" s="89" customFormat="1" ht="15" hidden="1" customHeight="1">
      <c r="A35" s="53"/>
      <c r="B35" s="81"/>
      <c r="C35" s="146">
        <f t="shared" si="0"/>
        <v>0</v>
      </c>
      <c r="D35" s="138">
        <f t="shared" si="7"/>
        <v>0</v>
      </c>
      <c r="E35" s="103">
        <f t="shared" si="1"/>
        <v>0</v>
      </c>
      <c r="F35" s="103">
        <f t="shared" si="2"/>
        <v>0</v>
      </c>
      <c r="G35" s="103">
        <f t="shared" si="3"/>
        <v>0</v>
      </c>
      <c r="H35" s="103">
        <f t="shared" si="4"/>
        <v>0</v>
      </c>
      <c r="I35" s="103">
        <f t="shared" si="5"/>
        <v>0</v>
      </c>
      <c r="J35" s="103">
        <f t="shared" si="6"/>
        <v>0</v>
      </c>
      <c r="K35" s="93"/>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row>
    <row r="36" spans="1:36" ht="15" hidden="1" customHeight="1">
      <c r="A36" s="53"/>
      <c r="B36" s="81"/>
      <c r="C36" s="146">
        <f t="shared" si="0"/>
        <v>0</v>
      </c>
      <c r="D36" s="138">
        <f t="shared" si="7"/>
        <v>0</v>
      </c>
      <c r="E36" s="103">
        <f t="shared" si="1"/>
        <v>0</v>
      </c>
      <c r="F36" s="103">
        <f t="shared" si="2"/>
        <v>0</v>
      </c>
      <c r="G36" s="103">
        <f t="shared" si="3"/>
        <v>0</v>
      </c>
      <c r="H36" s="103">
        <f t="shared" si="4"/>
        <v>0</v>
      </c>
      <c r="I36" s="103">
        <f t="shared" si="5"/>
        <v>0</v>
      </c>
      <c r="J36" s="103">
        <f t="shared" si="6"/>
        <v>0</v>
      </c>
      <c r="L36" s="84"/>
      <c r="M36" s="84"/>
      <c r="N36" s="84"/>
    </row>
    <row r="37" spans="1:36" ht="15" hidden="1" customHeight="1">
      <c r="A37" s="53"/>
      <c r="B37" s="81"/>
      <c r="C37" s="146">
        <f t="shared" si="0"/>
        <v>0</v>
      </c>
      <c r="D37" s="138">
        <f t="shared" si="7"/>
        <v>0</v>
      </c>
      <c r="E37" s="103">
        <f t="shared" si="1"/>
        <v>0</v>
      </c>
      <c r="F37" s="103">
        <f t="shared" si="2"/>
        <v>0</v>
      </c>
      <c r="G37" s="103">
        <f t="shared" si="3"/>
        <v>0</v>
      </c>
      <c r="H37" s="103">
        <f t="shared" si="4"/>
        <v>0</v>
      </c>
      <c r="I37" s="103">
        <f t="shared" si="5"/>
        <v>0</v>
      </c>
      <c r="J37" s="103">
        <f t="shared" si="6"/>
        <v>0</v>
      </c>
      <c r="L37" s="84"/>
      <c r="M37" s="84"/>
      <c r="N37" s="84"/>
    </row>
    <row r="38" spans="1:36" ht="15" hidden="1" customHeight="1">
      <c r="A38" s="53"/>
      <c r="B38" s="81"/>
      <c r="C38" s="146">
        <f t="shared" ref="C38:C69" si="8">SUM(E38:K38)</f>
        <v>0</v>
      </c>
      <c r="D38" s="138">
        <f t="shared" si="7"/>
        <v>0</v>
      </c>
      <c r="E38" s="103">
        <f t="shared" ref="E38:E69" si="9">IFERROR(VLOOKUP(B38,$B$93:$C$134,2,FALSE),0)</f>
        <v>0</v>
      </c>
      <c r="F38" s="103">
        <f t="shared" ref="F38:F69" si="10">IFERROR(VLOOKUP(B38,$F$93:$G$134,2,FALSE),0)</f>
        <v>0</v>
      </c>
      <c r="G38" s="103">
        <f t="shared" ref="G38:G69" si="11">IFERROR(VLOOKUP(B38,$J$93:$K$134,2,FALSE),0)</f>
        <v>0</v>
      </c>
      <c r="H38" s="103">
        <f t="shared" ref="H38:H69" si="12">IFERROR(VLOOKUP(B38,$N$93:$O$134,2,FALSE),0)</f>
        <v>0</v>
      </c>
      <c r="I38" s="103">
        <f t="shared" ref="I38:I69" si="13">IFERROR(VLOOKUP(B38,$R$93:$S$134,2,FALSE),0)</f>
        <v>0</v>
      </c>
      <c r="J38" s="103">
        <f t="shared" ref="J38:J69" si="14">IFERROR(VLOOKUP(B38,$V$93:$W$134,2,FALSE),0)</f>
        <v>0</v>
      </c>
      <c r="L38" s="84"/>
      <c r="M38" s="84"/>
      <c r="N38" s="84"/>
    </row>
    <row r="39" spans="1:36" ht="15" hidden="1" customHeight="1">
      <c r="A39" s="53"/>
      <c r="B39" s="81"/>
      <c r="C39" s="146">
        <f t="shared" si="8"/>
        <v>0</v>
      </c>
      <c r="D39" s="138">
        <f t="shared" si="7"/>
        <v>0</v>
      </c>
      <c r="E39" s="103">
        <f t="shared" si="9"/>
        <v>0</v>
      </c>
      <c r="F39" s="103">
        <f t="shared" si="10"/>
        <v>0</v>
      </c>
      <c r="G39" s="103">
        <f t="shared" si="11"/>
        <v>0</v>
      </c>
      <c r="H39" s="103">
        <f t="shared" si="12"/>
        <v>0</v>
      </c>
      <c r="I39" s="103">
        <f t="shared" si="13"/>
        <v>0</v>
      </c>
      <c r="J39" s="103">
        <f t="shared" si="14"/>
        <v>0</v>
      </c>
      <c r="L39" s="84"/>
      <c r="M39" s="84"/>
      <c r="N39" s="84"/>
    </row>
    <row r="40" spans="1:36" ht="15" hidden="1" customHeight="1">
      <c r="A40" s="53"/>
      <c r="B40" s="81"/>
      <c r="C40" s="146">
        <f t="shared" si="8"/>
        <v>0</v>
      </c>
      <c r="D40" s="138">
        <f t="shared" si="7"/>
        <v>0</v>
      </c>
      <c r="E40" s="103">
        <f t="shared" si="9"/>
        <v>0</v>
      </c>
      <c r="F40" s="103">
        <f t="shared" si="10"/>
        <v>0</v>
      </c>
      <c r="G40" s="103">
        <f t="shared" si="11"/>
        <v>0</v>
      </c>
      <c r="H40" s="103">
        <f t="shared" si="12"/>
        <v>0</v>
      </c>
      <c r="I40" s="103">
        <f t="shared" si="13"/>
        <v>0</v>
      </c>
      <c r="J40" s="103">
        <f t="shared" si="14"/>
        <v>0</v>
      </c>
      <c r="L40" s="84"/>
      <c r="M40" s="84"/>
      <c r="N40" s="84"/>
    </row>
    <row r="41" spans="1:36" ht="15" hidden="1" customHeight="1">
      <c r="A41" s="53"/>
      <c r="B41" s="81"/>
      <c r="C41" s="146">
        <f t="shared" si="8"/>
        <v>0</v>
      </c>
      <c r="D41" s="138">
        <f t="shared" si="7"/>
        <v>0</v>
      </c>
      <c r="E41" s="103">
        <f t="shared" si="9"/>
        <v>0</v>
      </c>
      <c r="F41" s="103">
        <f t="shared" si="10"/>
        <v>0</v>
      </c>
      <c r="G41" s="103">
        <f t="shared" si="11"/>
        <v>0</v>
      </c>
      <c r="H41" s="103">
        <f t="shared" si="12"/>
        <v>0</v>
      </c>
      <c r="I41" s="103">
        <f t="shared" si="13"/>
        <v>0</v>
      </c>
      <c r="J41" s="103">
        <f t="shared" si="14"/>
        <v>0</v>
      </c>
      <c r="L41" s="84"/>
      <c r="M41" s="84"/>
      <c r="N41" s="84"/>
    </row>
    <row r="42" spans="1:36" ht="15" hidden="1" customHeight="1">
      <c r="A42" s="53"/>
      <c r="B42" s="81"/>
      <c r="C42" s="146">
        <f t="shared" si="8"/>
        <v>0</v>
      </c>
      <c r="D42" s="138">
        <f t="shared" si="7"/>
        <v>0</v>
      </c>
      <c r="E42" s="103">
        <f t="shared" si="9"/>
        <v>0</v>
      </c>
      <c r="F42" s="103">
        <f t="shared" si="10"/>
        <v>0</v>
      </c>
      <c r="G42" s="103">
        <f t="shared" si="11"/>
        <v>0</v>
      </c>
      <c r="H42" s="103">
        <f t="shared" si="12"/>
        <v>0</v>
      </c>
      <c r="I42" s="103">
        <f t="shared" si="13"/>
        <v>0</v>
      </c>
      <c r="J42" s="103">
        <f t="shared" si="14"/>
        <v>0</v>
      </c>
      <c r="L42" s="84"/>
      <c r="M42" s="84"/>
      <c r="N42" s="84"/>
    </row>
    <row r="43" spans="1:36" ht="15" hidden="1" customHeight="1">
      <c r="A43" s="53"/>
      <c r="B43" s="81"/>
      <c r="C43" s="146">
        <f t="shared" si="8"/>
        <v>0</v>
      </c>
      <c r="D43" s="138">
        <f t="shared" si="7"/>
        <v>0</v>
      </c>
      <c r="E43" s="103">
        <f t="shared" si="9"/>
        <v>0</v>
      </c>
      <c r="F43" s="103">
        <f t="shared" si="10"/>
        <v>0</v>
      </c>
      <c r="G43" s="103">
        <f t="shared" si="11"/>
        <v>0</v>
      </c>
      <c r="H43" s="103">
        <f t="shared" si="12"/>
        <v>0</v>
      </c>
      <c r="I43" s="103">
        <f t="shared" si="13"/>
        <v>0</v>
      </c>
      <c r="J43" s="103">
        <f t="shared" si="14"/>
        <v>0</v>
      </c>
      <c r="L43" s="84"/>
      <c r="M43" s="84"/>
      <c r="N43" s="84"/>
    </row>
    <row r="44" spans="1:36" ht="15" hidden="1" customHeight="1">
      <c r="A44" s="53"/>
      <c r="B44" s="81"/>
      <c r="C44" s="146">
        <f t="shared" si="8"/>
        <v>0</v>
      </c>
      <c r="D44" s="138">
        <f t="shared" si="7"/>
        <v>0</v>
      </c>
      <c r="E44" s="103">
        <f t="shared" si="9"/>
        <v>0</v>
      </c>
      <c r="F44" s="103">
        <f t="shared" si="10"/>
        <v>0</v>
      </c>
      <c r="G44" s="103">
        <f t="shared" si="11"/>
        <v>0</v>
      </c>
      <c r="H44" s="103">
        <f t="shared" si="12"/>
        <v>0</v>
      </c>
      <c r="I44" s="103">
        <f t="shared" si="13"/>
        <v>0</v>
      </c>
      <c r="J44" s="103">
        <f t="shared" si="14"/>
        <v>0</v>
      </c>
      <c r="L44" s="84"/>
      <c r="M44" s="84"/>
      <c r="N44" s="84"/>
    </row>
    <row r="45" spans="1:36" ht="15" hidden="1" customHeight="1">
      <c r="A45" s="53"/>
      <c r="B45" s="81"/>
      <c r="C45" s="146">
        <f t="shared" si="8"/>
        <v>0</v>
      </c>
      <c r="D45" s="138">
        <f t="shared" si="7"/>
        <v>0</v>
      </c>
      <c r="E45" s="103">
        <f t="shared" si="9"/>
        <v>0</v>
      </c>
      <c r="F45" s="103">
        <f t="shared" si="10"/>
        <v>0</v>
      </c>
      <c r="G45" s="103">
        <f t="shared" si="11"/>
        <v>0</v>
      </c>
      <c r="H45" s="103">
        <f t="shared" si="12"/>
        <v>0</v>
      </c>
      <c r="I45" s="103">
        <f t="shared" si="13"/>
        <v>0</v>
      </c>
      <c r="J45" s="103">
        <f t="shared" si="14"/>
        <v>0</v>
      </c>
      <c r="L45" s="84"/>
      <c r="M45" s="84"/>
      <c r="N45" s="84"/>
    </row>
    <row r="46" spans="1:36" ht="15" hidden="1" customHeight="1">
      <c r="A46" s="53"/>
      <c r="B46" s="81"/>
      <c r="C46" s="146">
        <f t="shared" si="8"/>
        <v>0</v>
      </c>
      <c r="D46" s="138">
        <f t="shared" si="7"/>
        <v>0</v>
      </c>
      <c r="E46" s="103">
        <f t="shared" si="9"/>
        <v>0</v>
      </c>
      <c r="F46" s="103">
        <f t="shared" si="10"/>
        <v>0</v>
      </c>
      <c r="G46" s="103">
        <f t="shared" si="11"/>
        <v>0</v>
      </c>
      <c r="H46" s="103">
        <f t="shared" si="12"/>
        <v>0</v>
      </c>
      <c r="I46" s="103">
        <f t="shared" si="13"/>
        <v>0</v>
      </c>
      <c r="J46" s="103">
        <f t="shared" si="14"/>
        <v>0</v>
      </c>
      <c r="L46" s="84"/>
      <c r="M46" s="84"/>
      <c r="N46" s="84"/>
    </row>
    <row r="47" spans="1:36" ht="15" hidden="1" customHeight="1">
      <c r="A47" s="53"/>
      <c r="B47" s="81"/>
      <c r="C47" s="146">
        <f t="shared" si="8"/>
        <v>0</v>
      </c>
      <c r="D47" s="138">
        <f t="shared" si="7"/>
        <v>0</v>
      </c>
      <c r="E47" s="103">
        <f t="shared" si="9"/>
        <v>0</v>
      </c>
      <c r="F47" s="103">
        <f t="shared" si="10"/>
        <v>0</v>
      </c>
      <c r="G47" s="103">
        <f t="shared" si="11"/>
        <v>0</v>
      </c>
      <c r="H47" s="103">
        <f t="shared" si="12"/>
        <v>0</v>
      </c>
      <c r="I47" s="103">
        <f t="shared" si="13"/>
        <v>0</v>
      </c>
      <c r="J47" s="103">
        <f t="shared" si="14"/>
        <v>0</v>
      </c>
      <c r="L47" s="84"/>
      <c r="M47" s="84"/>
      <c r="N47" s="84"/>
    </row>
    <row r="48" spans="1:36" ht="15" hidden="1" customHeight="1">
      <c r="A48" s="53"/>
      <c r="B48" s="81"/>
      <c r="C48" s="146">
        <f t="shared" si="8"/>
        <v>0</v>
      </c>
      <c r="D48" s="138">
        <f t="shared" si="7"/>
        <v>0</v>
      </c>
      <c r="E48" s="103">
        <f t="shared" si="9"/>
        <v>0</v>
      </c>
      <c r="F48" s="103">
        <f t="shared" si="10"/>
        <v>0</v>
      </c>
      <c r="G48" s="103">
        <f t="shared" si="11"/>
        <v>0</v>
      </c>
      <c r="H48" s="103">
        <f t="shared" si="12"/>
        <v>0</v>
      </c>
      <c r="I48" s="103">
        <f t="shared" si="13"/>
        <v>0</v>
      </c>
      <c r="J48" s="103">
        <f t="shared" si="14"/>
        <v>0</v>
      </c>
      <c r="L48" s="84"/>
      <c r="M48" s="84"/>
      <c r="N48" s="84"/>
    </row>
    <row r="49" spans="1:14" ht="15" hidden="1" customHeight="1">
      <c r="A49" s="53"/>
      <c r="B49" s="81"/>
      <c r="C49" s="146">
        <f t="shared" si="8"/>
        <v>0</v>
      </c>
      <c r="D49" s="138">
        <f t="shared" si="7"/>
        <v>0</v>
      </c>
      <c r="E49" s="103">
        <f t="shared" si="9"/>
        <v>0</v>
      </c>
      <c r="F49" s="103">
        <f t="shared" si="10"/>
        <v>0</v>
      </c>
      <c r="G49" s="103">
        <f t="shared" si="11"/>
        <v>0</v>
      </c>
      <c r="H49" s="103">
        <f t="shared" si="12"/>
        <v>0</v>
      </c>
      <c r="I49" s="103">
        <f t="shared" si="13"/>
        <v>0</v>
      </c>
      <c r="J49" s="103">
        <f t="shared" si="14"/>
        <v>0</v>
      </c>
      <c r="L49" s="84"/>
      <c r="M49" s="84"/>
      <c r="N49" s="84"/>
    </row>
    <row r="50" spans="1:14" ht="15" hidden="1" customHeight="1">
      <c r="A50" s="53"/>
      <c r="B50" s="81"/>
      <c r="C50" s="146">
        <f t="shared" si="8"/>
        <v>0</v>
      </c>
      <c r="D50" s="138">
        <f t="shared" si="7"/>
        <v>0</v>
      </c>
      <c r="E50" s="103">
        <f t="shared" si="9"/>
        <v>0</v>
      </c>
      <c r="F50" s="103">
        <f t="shared" si="10"/>
        <v>0</v>
      </c>
      <c r="G50" s="103">
        <f t="shared" si="11"/>
        <v>0</v>
      </c>
      <c r="H50" s="103">
        <f t="shared" si="12"/>
        <v>0</v>
      </c>
      <c r="I50" s="103">
        <f t="shared" si="13"/>
        <v>0</v>
      </c>
      <c r="J50" s="103">
        <f t="shared" si="14"/>
        <v>0</v>
      </c>
      <c r="L50" s="84"/>
      <c r="M50" s="84"/>
      <c r="N50" s="84"/>
    </row>
    <row r="51" spans="1:14" ht="15" hidden="1" customHeight="1">
      <c r="A51" s="53"/>
      <c r="B51" s="81"/>
      <c r="C51" s="146">
        <f t="shared" si="8"/>
        <v>0</v>
      </c>
      <c r="D51" s="138">
        <f t="shared" si="7"/>
        <v>0</v>
      </c>
      <c r="E51" s="103">
        <f t="shared" si="9"/>
        <v>0</v>
      </c>
      <c r="F51" s="103">
        <f t="shared" si="10"/>
        <v>0</v>
      </c>
      <c r="G51" s="103">
        <f t="shared" si="11"/>
        <v>0</v>
      </c>
      <c r="H51" s="103">
        <f t="shared" si="12"/>
        <v>0</v>
      </c>
      <c r="I51" s="103">
        <f t="shared" si="13"/>
        <v>0</v>
      </c>
      <c r="J51" s="103">
        <f t="shared" si="14"/>
        <v>0</v>
      </c>
      <c r="L51" s="84"/>
      <c r="M51" s="84"/>
      <c r="N51" s="84"/>
    </row>
    <row r="52" spans="1:14" ht="15" hidden="1" customHeight="1">
      <c r="A52" s="53"/>
      <c r="B52" s="81"/>
      <c r="C52" s="146">
        <f t="shared" si="8"/>
        <v>0</v>
      </c>
      <c r="D52" s="138">
        <f t="shared" si="7"/>
        <v>0</v>
      </c>
      <c r="E52" s="103">
        <f t="shared" si="9"/>
        <v>0</v>
      </c>
      <c r="F52" s="103">
        <f t="shared" si="10"/>
        <v>0</v>
      </c>
      <c r="G52" s="103">
        <f t="shared" si="11"/>
        <v>0</v>
      </c>
      <c r="H52" s="103">
        <f t="shared" si="12"/>
        <v>0</v>
      </c>
      <c r="I52" s="103">
        <f t="shared" si="13"/>
        <v>0</v>
      </c>
      <c r="J52" s="103">
        <f t="shared" si="14"/>
        <v>0</v>
      </c>
      <c r="L52" s="84"/>
      <c r="M52" s="84"/>
      <c r="N52" s="84"/>
    </row>
    <row r="53" spans="1:14" ht="15" hidden="1" customHeight="1">
      <c r="A53" s="53"/>
      <c r="B53" s="81"/>
      <c r="C53" s="146">
        <f t="shared" si="8"/>
        <v>0</v>
      </c>
      <c r="D53" s="138">
        <f t="shared" si="7"/>
        <v>0</v>
      </c>
      <c r="E53" s="103">
        <f t="shared" si="9"/>
        <v>0</v>
      </c>
      <c r="F53" s="103">
        <f t="shared" si="10"/>
        <v>0</v>
      </c>
      <c r="G53" s="103">
        <f t="shared" si="11"/>
        <v>0</v>
      </c>
      <c r="H53" s="103">
        <f t="shared" si="12"/>
        <v>0</v>
      </c>
      <c r="I53" s="103">
        <f t="shared" si="13"/>
        <v>0</v>
      </c>
      <c r="J53" s="103">
        <f t="shared" si="14"/>
        <v>0</v>
      </c>
      <c r="L53" s="84"/>
      <c r="M53" s="84"/>
      <c r="N53" s="84"/>
    </row>
    <row r="54" spans="1:14" ht="15" hidden="1" customHeight="1">
      <c r="A54" s="53"/>
      <c r="B54" s="81"/>
      <c r="C54" s="146">
        <f t="shared" si="8"/>
        <v>0</v>
      </c>
      <c r="D54" s="138">
        <f t="shared" si="7"/>
        <v>0</v>
      </c>
      <c r="E54" s="103">
        <f t="shared" si="9"/>
        <v>0</v>
      </c>
      <c r="F54" s="103">
        <f t="shared" si="10"/>
        <v>0</v>
      </c>
      <c r="G54" s="103">
        <f t="shared" si="11"/>
        <v>0</v>
      </c>
      <c r="H54" s="103">
        <f t="shared" si="12"/>
        <v>0</v>
      </c>
      <c r="I54" s="103">
        <f t="shared" si="13"/>
        <v>0</v>
      </c>
      <c r="J54" s="103">
        <f t="shared" si="14"/>
        <v>0</v>
      </c>
      <c r="L54" s="84"/>
      <c r="M54" s="84"/>
      <c r="N54" s="84"/>
    </row>
    <row r="55" spans="1:14" ht="15" hidden="1" customHeight="1">
      <c r="A55" s="53"/>
      <c r="B55" s="81"/>
      <c r="C55" s="146">
        <f t="shared" si="8"/>
        <v>0</v>
      </c>
      <c r="D55" s="138">
        <f t="shared" si="7"/>
        <v>0</v>
      </c>
      <c r="E55" s="103">
        <f t="shared" si="9"/>
        <v>0</v>
      </c>
      <c r="F55" s="103">
        <f t="shared" si="10"/>
        <v>0</v>
      </c>
      <c r="G55" s="103">
        <f t="shared" si="11"/>
        <v>0</v>
      </c>
      <c r="H55" s="103">
        <f t="shared" si="12"/>
        <v>0</v>
      </c>
      <c r="I55" s="103">
        <f t="shared" si="13"/>
        <v>0</v>
      </c>
      <c r="J55" s="103">
        <f t="shared" si="14"/>
        <v>0</v>
      </c>
      <c r="L55" s="84"/>
      <c r="M55" s="84"/>
      <c r="N55" s="84"/>
    </row>
    <row r="56" spans="1:14" ht="15" hidden="1" customHeight="1">
      <c r="A56" s="53"/>
      <c r="B56" s="81"/>
      <c r="C56" s="146">
        <f t="shared" si="8"/>
        <v>0</v>
      </c>
      <c r="D56" s="138">
        <f t="shared" si="7"/>
        <v>0</v>
      </c>
      <c r="E56" s="103">
        <f t="shared" si="9"/>
        <v>0</v>
      </c>
      <c r="F56" s="103">
        <f t="shared" si="10"/>
        <v>0</v>
      </c>
      <c r="G56" s="103">
        <f t="shared" si="11"/>
        <v>0</v>
      </c>
      <c r="H56" s="103">
        <f t="shared" si="12"/>
        <v>0</v>
      </c>
      <c r="I56" s="103">
        <f t="shared" si="13"/>
        <v>0</v>
      </c>
      <c r="J56" s="103">
        <f t="shared" si="14"/>
        <v>0</v>
      </c>
      <c r="L56" s="84"/>
      <c r="M56" s="84"/>
      <c r="N56" s="84"/>
    </row>
    <row r="57" spans="1:14" ht="15" hidden="1" customHeight="1">
      <c r="A57" s="53"/>
      <c r="B57" s="81"/>
      <c r="C57" s="146">
        <f t="shared" si="8"/>
        <v>0</v>
      </c>
      <c r="D57" s="138">
        <f t="shared" si="7"/>
        <v>0</v>
      </c>
      <c r="E57" s="103">
        <f t="shared" si="9"/>
        <v>0</v>
      </c>
      <c r="F57" s="103">
        <f t="shared" si="10"/>
        <v>0</v>
      </c>
      <c r="G57" s="103">
        <f t="shared" si="11"/>
        <v>0</v>
      </c>
      <c r="H57" s="103">
        <f t="shared" si="12"/>
        <v>0</v>
      </c>
      <c r="I57" s="103">
        <f t="shared" si="13"/>
        <v>0</v>
      </c>
      <c r="J57" s="103">
        <f t="shared" si="14"/>
        <v>0</v>
      </c>
      <c r="L57" s="84"/>
      <c r="M57" s="84"/>
      <c r="N57" s="84"/>
    </row>
    <row r="58" spans="1:14" ht="15" hidden="1" customHeight="1">
      <c r="A58" s="53"/>
      <c r="B58" s="81"/>
      <c r="C58" s="146">
        <f t="shared" si="8"/>
        <v>0</v>
      </c>
      <c r="D58" s="138">
        <f t="shared" si="7"/>
        <v>0</v>
      </c>
      <c r="E58" s="103">
        <f t="shared" si="9"/>
        <v>0</v>
      </c>
      <c r="F58" s="103">
        <f t="shared" si="10"/>
        <v>0</v>
      </c>
      <c r="G58" s="103">
        <f t="shared" si="11"/>
        <v>0</v>
      </c>
      <c r="H58" s="103">
        <f t="shared" si="12"/>
        <v>0</v>
      </c>
      <c r="I58" s="103">
        <f t="shared" si="13"/>
        <v>0</v>
      </c>
      <c r="J58" s="103">
        <f t="shared" si="14"/>
        <v>0</v>
      </c>
      <c r="L58" s="84"/>
      <c r="M58" s="84"/>
      <c r="N58" s="84"/>
    </row>
    <row r="59" spans="1:14" ht="15" hidden="1" customHeight="1">
      <c r="A59" s="53"/>
      <c r="B59" s="81"/>
      <c r="C59" s="146">
        <f t="shared" si="8"/>
        <v>0</v>
      </c>
      <c r="D59" s="138">
        <f t="shared" si="7"/>
        <v>0</v>
      </c>
      <c r="E59" s="103">
        <f t="shared" si="9"/>
        <v>0</v>
      </c>
      <c r="F59" s="103">
        <f t="shared" si="10"/>
        <v>0</v>
      </c>
      <c r="G59" s="103">
        <f t="shared" si="11"/>
        <v>0</v>
      </c>
      <c r="H59" s="103">
        <f t="shared" si="12"/>
        <v>0</v>
      </c>
      <c r="I59" s="103">
        <f t="shared" si="13"/>
        <v>0</v>
      </c>
      <c r="J59" s="103">
        <f t="shared" si="14"/>
        <v>0</v>
      </c>
      <c r="L59" s="84"/>
      <c r="M59" s="84"/>
      <c r="N59" s="84"/>
    </row>
    <row r="60" spans="1:14" ht="15" hidden="1" customHeight="1">
      <c r="A60" s="53"/>
      <c r="B60" s="81"/>
      <c r="C60" s="146">
        <f t="shared" si="8"/>
        <v>0</v>
      </c>
      <c r="D60" s="138">
        <f t="shared" si="7"/>
        <v>0</v>
      </c>
      <c r="E60" s="103">
        <f t="shared" si="9"/>
        <v>0</v>
      </c>
      <c r="F60" s="103">
        <f t="shared" si="10"/>
        <v>0</v>
      </c>
      <c r="G60" s="103">
        <f t="shared" si="11"/>
        <v>0</v>
      </c>
      <c r="H60" s="103">
        <f t="shared" si="12"/>
        <v>0</v>
      </c>
      <c r="I60" s="103">
        <f t="shared" si="13"/>
        <v>0</v>
      </c>
      <c r="J60" s="103">
        <f t="shared" si="14"/>
        <v>0</v>
      </c>
      <c r="L60" s="84"/>
      <c r="M60" s="84"/>
      <c r="N60" s="84"/>
    </row>
    <row r="61" spans="1:14" ht="15" hidden="1" customHeight="1">
      <c r="A61" s="53"/>
      <c r="B61" s="81"/>
      <c r="C61" s="146">
        <f t="shared" si="8"/>
        <v>0</v>
      </c>
      <c r="D61" s="138">
        <f t="shared" si="7"/>
        <v>0</v>
      </c>
      <c r="E61" s="103">
        <f t="shared" si="9"/>
        <v>0</v>
      </c>
      <c r="F61" s="103">
        <f t="shared" si="10"/>
        <v>0</v>
      </c>
      <c r="G61" s="103">
        <f t="shared" si="11"/>
        <v>0</v>
      </c>
      <c r="H61" s="103">
        <f t="shared" si="12"/>
        <v>0</v>
      </c>
      <c r="I61" s="103">
        <f t="shared" si="13"/>
        <v>0</v>
      </c>
      <c r="J61" s="103">
        <f t="shared" si="14"/>
        <v>0</v>
      </c>
      <c r="L61" s="84"/>
      <c r="M61" s="84"/>
      <c r="N61" s="84"/>
    </row>
    <row r="62" spans="1:14" ht="15" hidden="1" customHeight="1">
      <c r="A62" s="53"/>
      <c r="B62" s="81"/>
      <c r="C62" s="146">
        <f t="shared" si="8"/>
        <v>0</v>
      </c>
      <c r="D62" s="138">
        <f t="shared" si="7"/>
        <v>0</v>
      </c>
      <c r="E62" s="103">
        <f t="shared" si="9"/>
        <v>0</v>
      </c>
      <c r="F62" s="103">
        <f t="shared" si="10"/>
        <v>0</v>
      </c>
      <c r="G62" s="103">
        <f t="shared" si="11"/>
        <v>0</v>
      </c>
      <c r="H62" s="103">
        <f t="shared" si="12"/>
        <v>0</v>
      </c>
      <c r="I62" s="103">
        <f t="shared" si="13"/>
        <v>0</v>
      </c>
      <c r="J62" s="103">
        <f t="shared" si="14"/>
        <v>0</v>
      </c>
      <c r="L62" s="84"/>
      <c r="M62" s="84"/>
      <c r="N62" s="84"/>
    </row>
    <row r="63" spans="1:14" ht="15" hidden="1" customHeight="1">
      <c r="A63" s="53"/>
      <c r="B63" s="81"/>
      <c r="C63" s="146">
        <f t="shared" si="8"/>
        <v>0</v>
      </c>
      <c r="D63" s="138">
        <f t="shared" si="7"/>
        <v>0</v>
      </c>
      <c r="E63" s="103">
        <f t="shared" si="9"/>
        <v>0</v>
      </c>
      <c r="F63" s="103">
        <f t="shared" si="10"/>
        <v>0</v>
      </c>
      <c r="G63" s="103">
        <f t="shared" si="11"/>
        <v>0</v>
      </c>
      <c r="H63" s="103">
        <f t="shared" si="12"/>
        <v>0</v>
      </c>
      <c r="I63" s="103">
        <f t="shared" si="13"/>
        <v>0</v>
      </c>
      <c r="J63" s="103">
        <f t="shared" si="14"/>
        <v>0</v>
      </c>
      <c r="L63" s="84"/>
      <c r="M63" s="84"/>
      <c r="N63" s="84"/>
    </row>
    <row r="64" spans="1:14" ht="15" hidden="1" customHeight="1">
      <c r="A64" s="53"/>
      <c r="B64" s="81"/>
      <c r="C64" s="146">
        <f t="shared" si="8"/>
        <v>0</v>
      </c>
      <c r="D64" s="138">
        <f t="shared" si="7"/>
        <v>0</v>
      </c>
      <c r="E64" s="103">
        <f t="shared" si="9"/>
        <v>0</v>
      </c>
      <c r="F64" s="103">
        <f t="shared" si="10"/>
        <v>0</v>
      </c>
      <c r="G64" s="103">
        <f t="shared" si="11"/>
        <v>0</v>
      </c>
      <c r="H64" s="103">
        <f t="shared" si="12"/>
        <v>0</v>
      </c>
      <c r="I64" s="103">
        <f t="shared" si="13"/>
        <v>0</v>
      </c>
      <c r="J64" s="103">
        <f t="shared" si="14"/>
        <v>0</v>
      </c>
      <c r="L64" s="84"/>
      <c r="M64" s="84"/>
      <c r="N64" s="84"/>
    </row>
    <row r="65" spans="1:14" ht="13" hidden="1">
      <c r="A65" s="53"/>
      <c r="B65" s="81"/>
      <c r="C65" s="146">
        <f t="shared" si="8"/>
        <v>0</v>
      </c>
      <c r="D65" s="138">
        <f t="shared" si="7"/>
        <v>0</v>
      </c>
      <c r="E65" s="103">
        <f t="shared" si="9"/>
        <v>0</v>
      </c>
      <c r="F65" s="103">
        <f t="shared" si="10"/>
        <v>0</v>
      </c>
      <c r="G65" s="103">
        <f t="shared" si="11"/>
        <v>0</v>
      </c>
      <c r="H65" s="103">
        <f t="shared" si="12"/>
        <v>0</v>
      </c>
      <c r="I65" s="103">
        <f t="shared" si="13"/>
        <v>0</v>
      </c>
      <c r="J65" s="103">
        <f t="shared" si="14"/>
        <v>0</v>
      </c>
      <c r="L65" s="84"/>
      <c r="M65" s="84"/>
      <c r="N65" s="84"/>
    </row>
    <row r="66" spans="1:14" ht="13" hidden="1">
      <c r="A66" s="53"/>
      <c r="B66" s="81"/>
      <c r="C66" s="146">
        <f t="shared" si="8"/>
        <v>0</v>
      </c>
      <c r="D66" s="138">
        <f t="shared" si="7"/>
        <v>0</v>
      </c>
      <c r="E66" s="103">
        <f t="shared" si="9"/>
        <v>0</v>
      </c>
      <c r="F66" s="103">
        <f t="shared" si="10"/>
        <v>0</v>
      </c>
      <c r="G66" s="103">
        <f t="shared" si="11"/>
        <v>0</v>
      </c>
      <c r="H66" s="103">
        <f t="shared" si="12"/>
        <v>0</v>
      </c>
      <c r="I66" s="103">
        <f t="shared" si="13"/>
        <v>0</v>
      </c>
      <c r="J66" s="103">
        <f t="shared" si="14"/>
        <v>0</v>
      </c>
      <c r="L66" s="84"/>
      <c r="M66" s="84"/>
      <c r="N66" s="84"/>
    </row>
    <row r="67" spans="1:14" ht="13" hidden="1">
      <c r="A67" s="53"/>
      <c r="B67" s="81"/>
      <c r="C67" s="146">
        <f t="shared" si="8"/>
        <v>0</v>
      </c>
      <c r="D67" s="138">
        <f t="shared" si="7"/>
        <v>0</v>
      </c>
      <c r="E67" s="103">
        <f t="shared" si="9"/>
        <v>0</v>
      </c>
      <c r="F67" s="103">
        <f t="shared" si="10"/>
        <v>0</v>
      </c>
      <c r="G67" s="103">
        <f t="shared" si="11"/>
        <v>0</v>
      </c>
      <c r="H67" s="103">
        <f t="shared" si="12"/>
        <v>0</v>
      </c>
      <c r="I67" s="103">
        <f t="shared" si="13"/>
        <v>0</v>
      </c>
      <c r="J67" s="103">
        <f t="shared" si="14"/>
        <v>0</v>
      </c>
      <c r="L67" s="84"/>
      <c r="M67" s="84"/>
      <c r="N67" s="84"/>
    </row>
    <row r="68" spans="1:14" ht="13" hidden="1">
      <c r="A68" s="53"/>
      <c r="B68" s="81"/>
      <c r="C68" s="146">
        <f t="shared" si="8"/>
        <v>0</v>
      </c>
      <c r="D68" s="138">
        <f t="shared" si="7"/>
        <v>0</v>
      </c>
      <c r="E68" s="103">
        <f t="shared" si="9"/>
        <v>0</v>
      </c>
      <c r="F68" s="103">
        <f t="shared" si="10"/>
        <v>0</v>
      </c>
      <c r="G68" s="103">
        <f t="shared" si="11"/>
        <v>0</v>
      </c>
      <c r="H68" s="103">
        <f t="shared" si="12"/>
        <v>0</v>
      </c>
      <c r="I68" s="103">
        <f t="shared" si="13"/>
        <v>0</v>
      </c>
      <c r="J68" s="103">
        <f t="shared" si="14"/>
        <v>0</v>
      </c>
      <c r="L68" s="84"/>
      <c r="M68" s="84"/>
      <c r="N68" s="84"/>
    </row>
    <row r="69" spans="1:14" ht="13" hidden="1">
      <c r="A69" s="53"/>
      <c r="B69" s="81"/>
      <c r="C69" s="146">
        <f t="shared" si="8"/>
        <v>0</v>
      </c>
      <c r="D69" s="138">
        <f t="shared" si="7"/>
        <v>0</v>
      </c>
      <c r="E69" s="103">
        <f t="shared" si="9"/>
        <v>0</v>
      </c>
      <c r="F69" s="103">
        <f t="shared" si="10"/>
        <v>0</v>
      </c>
      <c r="G69" s="103">
        <f t="shared" si="11"/>
        <v>0</v>
      </c>
      <c r="H69" s="103">
        <f t="shared" si="12"/>
        <v>0</v>
      </c>
      <c r="I69" s="103">
        <f t="shared" si="13"/>
        <v>0</v>
      </c>
      <c r="J69" s="103">
        <f t="shared" si="14"/>
        <v>0</v>
      </c>
      <c r="L69" s="84"/>
      <c r="M69" s="84"/>
      <c r="N69" s="84"/>
    </row>
    <row r="70" spans="1:14" ht="13" hidden="1">
      <c r="A70" s="53"/>
      <c r="B70" s="81"/>
      <c r="C70" s="146">
        <f t="shared" ref="C70:C84" si="15">SUM(E70:K70)</f>
        <v>0</v>
      </c>
      <c r="D70" s="138">
        <f t="shared" si="7"/>
        <v>0</v>
      </c>
      <c r="E70" s="103">
        <f t="shared" ref="E70:E84" si="16">IFERROR(VLOOKUP(B70,$B$93:$C$134,2,FALSE),0)</f>
        <v>0</v>
      </c>
      <c r="F70" s="103">
        <f t="shared" ref="F70:F84" si="17">IFERROR(VLOOKUP(B70,$F$93:$G$134,2,FALSE),0)</f>
        <v>0</v>
      </c>
      <c r="G70" s="103">
        <f t="shared" ref="G70:G84" si="18">IFERROR(VLOOKUP(B70,$J$93:$K$134,2,FALSE),0)</f>
        <v>0</v>
      </c>
      <c r="H70" s="103">
        <f t="shared" ref="H70:H84" si="19">IFERROR(VLOOKUP(B70,$N$93:$O$134,2,FALSE),0)</f>
        <v>0</v>
      </c>
      <c r="I70" s="103">
        <f t="shared" ref="I70:I84" si="20">IFERROR(VLOOKUP(B70,$R$93:$S$134,2,FALSE),0)</f>
        <v>0</v>
      </c>
      <c r="J70" s="103">
        <f t="shared" ref="J70:J84" si="21">IFERROR(VLOOKUP(B70,$V$93:$W$134,2,FALSE),0)</f>
        <v>0</v>
      </c>
      <c r="L70" s="84"/>
      <c r="M70" s="84"/>
      <c r="N70" s="84"/>
    </row>
    <row r="71" spans="1:14" ht="13" hidden="1">
      <c r="A71" s="53"/>
      <c r="B71" s="81"/>
      <c r="C71" s="146">
        <f t="shared" si="15"/>
        <v>0</v>
      </c>
      <c r="D71" s="138">
        <f t="shared" ref="D71:D84" si="22">SUM(E71:K71)-MIN(E71:G71)</f>
        <v>0</v>
      </c>
      <c r="E71" s="103">
        <f t="shared" si="16"/>
        <v>0</v>
      </c>
      <c r="F71" s="103">
        <f t="shared" si="17"/>
        <v>0</v>
      </c>
      <c r="G71" s="103">
        <f t="shared" si="18"/>
        <v>0</v>
      </c>
      <c r="H71" s="103">
        <f t="shared" si="19"/>
        <v>0</v>
      </c>
      <c r="I71" s="103">
        <f t="shared" si="20"/>
        <v>0</v>
      </c>
      <c r="J71" s="103">
        <f t="shared" si="21"/>
        <v>0</v>
      </c>
      <c r="L71" s="84"/>
      <c r="M71" s="84"/>
      <c r="N71" s="84"/>
    </row>
    <row r="72" spans="1:14" ht="13" hidden="1">
      <c r="A72" s="53"/>
      <c r="B72" s="81"/>
      <c r="C72" s="146">
        <f t="shared" si="15"/>
        <v>0</v>
      </c>
      <c r="D72" s="138">
        <f t="shared" si="22"/>
        <v>0</v>
      </c>
      <c r="E72" s="103">
        <f t="shared" si="16"/>
        <v>0</v>
      </c>
      <c r="F72" s="103">
        <f t="shared" si="17"/>
        <v>0</v>
      </c>
      <c r="G72" s="103">
        <f t="shared" si="18"/>
        <v>0</v>
      </c>
      <c r="H72" s="103">
        <f t="shared" si="19"/>
        <v>0</v>
      </c>
      <c r="I72" s="103">
        <f t="shared" si="20"/>
        <v>0</v>
      </c>
      <c r="J72" s="103">
        <f t="shared" si="21"/>
        <v>0</v>
      </c>
      <c r="L72" s="84"/>
      <c r="M72" s="84"/>
      <c r="N72" s="84"/>
    </row>
    <row r="73" spans="1:14" ht="13" hidden="1">
      <c r="A73" s="53"/>
      <c r="B73" s="81"/>
      <c r="C73" s="146">
        <f t="shared" si="15"/>
        <v>0</v>
      </c>
      <c r="D73" s="138">
        <f t="shared" si="22"/>
        <v>0</v>
      </c>
      <c r="E73" s="103">
        <f t="shared" si="16"/>
        <v>0</v>
      </c>
      <c r="F73" s="103">
        <f t="shared" si="17"/>
        <v>0</v>
      </c>
      <c r="G73" s="103">
        <f t="shared" si="18"/>
        <v>0</v>
      </c>
      <c r="H73" s="103">
        <f t="shared" si="19"/>
        <v>0</v>
      </c>
      <c r="I73" s="103">
        <f t="shared" si="20"/>
        <v>0</v>
      </c>
      <c r="J73" s="103">
        <f t="shared" si="21"/>
        <v>0</v>
      </c>
      <c r="L73" s="84"/>
      <c r="M73" s="84"/>
      <c r="N73" s="84"/>
    </row>
    <row r="74" spans="1:14" ht="13" hidden="1">
      <c r="A74" s="53"/>
      <c r="B74" s="81"/>
      <c r="C74" s="146">
        <f t="shared" si="15"/>
        <v>0</v>
      </c>
      <c r="D74" s="138">
        <f t="shared" si="22"/>
        <v>0</v>
      </c>
      <c r="E74" s="103">
        <f t="shared" si="16"/>
        <v>0</v>
      </c>
      <c r="F74" s="103">
        <f t="shared" si="17"/>
        <v>0</v>
      </c>
      <c r="G74" s="103">
        <f t="shared" si="18"/>
        <v>0</v>
      </c>
      <c r="H74" s="103">
        <f t="shared" si="19"/>
        <v>0</v>
      </c>
      <c r="I74" s="103">
        <f t="shared" si="20"/>
        <v>0</v>
      </c>
      <c r="J74" s="103">
        <f t="shared" si="21"/>
        <v>0</v>
      </c>
      <c r="L74" s="84"/>
      <c r="M74" s="84"/>
      <c r="N74" s="84"/>
    </row>
    <row r="75" spans="1:14" ht="13" hidden="1">
      <c r="A75" s="53"/>
      <c r="B75" s="81"/>
      <c r="C75" s="146">
        <f t="shared" si="15"/>
        <v>0</v>
      </c>
      <c r="D75" s="138">
        <f t="shared" si="22"/>
        <v>0</v>
      </c>
      <c r="E75" s="103">
        <f t="shared" si="16"/>
        <v>0</v>
      </c>
      <c r="F75" s="103">
        <f t="shared" si="17"/>
        <v>0</v>
      </c>
      <c r="G75" s="103">
        <f t="shared" si="18"/>
        <v>0</v>
      </c>
      <c r="H75" s="103">
        <f t="shared" si="19"/>
        <v>0</v>
      </c>
      <c r="I75" s="103">
        <f t="shared" si="20"/>
        <v>0</v>
      </c>
      <c r="J75" s="103">
        <f t="shared" si="21"/>
        <v>0</v>
      </c>
      <c r="L75" s="84"/>
      <c r="M75" s="84"/>
      <c r="N75" s="84"/>
    </row>
    <row r="76" spans="1:14" ht="15.5" hidden="1">
      <c r="A76" s="53"/>
      <c r="B76" s="82"/>
      <c r="C76" s="146">
        <f t="shared" si="15"/>
        <v>0</v>
      </c>
      <c r="D76" s="138">
        <f t="shared" si="22"/>
        <v>0</v>
      </c>
      <c r="E76" s="103">
        <f t="shared" si="16"/>
        <v>0</v>
      </c>
      <c r="F76" s="103">
        <f t="shared" si="17"/>
        <v>0</v>
      </c>
      <c r="G76" s="103">
        <f t="shared" si="18"/>
        <v>0</v>
      </c>
      <c r="H76" s="103">
        <f t="shared" si="19"/>
        <v>0</v>
      </c>
      <c r="I76" s="103">
        <f t="shared" si="20"/>
        <v>0</v>
      </c>
      <c r="J76" s="103">
        <f t="shared" si="21"/>
        <v>0</v>
      </c>
      <c r="L76" s="84"/>
      <c r="M76" s="84"/>
      <c r="N76" s="84"/>
    </row>
    <row r="77" spans="1:14" ht="15.5" hidden="1">
      <c r="A77" s="53"/>
      <c r="B77" s="82"/>
      <c r="C77" s="146">
        <f t="shared" si="15"/>
        <v>0</v>
      </c>
      <c r="D77" s="138">
        <f t="shared" si="22"/>
        <v>0</v>
      </c>
      <c r="E77" s="103">
        <f t="shared" si="16"/>
        <v>0</v>
      </c>
      <c r="F77" s="103">
        <f t="shared" si="17"/>
        <v>0</v>
      </c>
      <c r="G77" s="103">
        <f t="shared" si="18"/>
        <v>0</v>
      </c>
      <c r="H77" s="103">
        <f t="shared" si="19"/>
        <v>0</v>
      </c>
      <c r="I77" s="103">
        <f t="shared" si="20"/>
        <v>0</v>
      </c>
      <c r="J77" s="103">
        <f t="shared" si="21"/>
        <v>0</v>
      </c>
      <c r="L77" s="84"/>
      <c r="M77" s="84"/>
      <c r="N77" s="84"/>
    </row>
    <row r="78" spans="1:14" ht="15.5" hidden="1">
      <c r="A78" s="53"/>
      <c r="B78" s="82"/>
      <c r="C78" s="146">
        <f t="shared" si="15"/>
        <v>0</v>
      </c>
      <c r="D78" s="138">
        <f t="shared" si="22"/>
        <v>0</v>
      </c>
      <c r="E78" s="103">
        <f t="shared" si="16"/>
        <v>0</v>
      </c>
      <c r="F78" s="103">
        <f t="shared" si="17"/>
        <v>0</v>
      </c>
      <c r="G78" s="103">
        <f t="shared" si="18"/>
        <v>0</v>
      </c>
      <c r="H78" s="103">
        <f t="shared" si="19"/>
        <v>0</v>
      </c>
      <c r="I78" s="103">
        <f t="shared" si="20"/>
        <v>0</v>
      </c>
      <c r="J78" s="103">
        <f t="shared" si="21"/>
        <v>0</v>
      </c>
      <c r="L78" s="84"/>
      <c r="M78" s="84"/>
      <c r="N78" s="84"/>
    </row>
    <row r="79" spans="1:14" ht="15.5" hidden="1">
      <c r="A79" s="53"/>
      <c r="B79" s="82"/>
      <c r="C79" s="146">
        <f t="shared" si="15"/>
        <v>0</v>
      </c>
      <c r="D79" s="138">
        <f t="shared" si="22"/>
        <v>0</v>
      </c>
      <c r="E79" s="103">
        <f t="shared" si="16"/>
        <v>0</v>
      </c>
      <c r="F79" s="103">
        <f t="shared" si="17"/>
        <v>0</v>
      </c>
      <c r="G79" s="103">
        <f t="shared" si="18"/>
        <v>0</v>
      </c>
      <c r="H79" s="103">
        <f t="shared" si="19"/>
        <v>0</v>
      </c>
      <c r="I79" s="103">
        <f t="shared" si="20"/>
        <v>0</v>
      </c>
      <c r="J79" s="103">
        <f t="shared" si="21"/>
        <v>0</v>
      </c>
      <c r="L79" s="84"/>
      <c r="M79" s="84"/>
      <c r="N79" s="84"/>
    </row>
    <row r="80" spans="1:14" ht="15.5" hidden="1">
      <c r="A80" s="53"/>
      <c r="B80" s="82"/>
      <c r="C80" s="146">
        <f t="shared" si="15"/>
        <v>0</v>
      </c>
      <c r="D80" s="138">
        <f t="shared" si="22"/>
        <v>0</v>
      </c>
      <c r="E80" s="103">
        <f t="shared" si="16"/>
        <v>0</v>
      </c>
      <c r="F80" s="103">
        <f t="shared" si="17"/>
        <v>0</v>
      </c>
      <c r="G80" s="103">
        <f t="shared" si="18"/>
        <v>0</v>
      </c>
      <c r="H80" s="103">
        <f t="shared" si="19"/>
        <v>0</v>
      </c>
      <c r="I80" s="103">
        <f t="shared" si="20"/>
        <v>0</v>
      </c>
      <c r="J80" s="103">
        <f t="shared" si="21"/>
        <v>0</v>
      </c>
      <c r="L80" s="84"/>
      <c r="M80" s="84"/>
      <c r="N80" s="84"/>
    </row>
    <row r="81" spans="1:24" ht="15.5" hidden="1">
      <c r="A81" s="53"/>
      <c r="B81" s="82"/>
      <c r="C81" s="146">
        <f t="shared" si="15"/>
        <v>0</v>
      </c>
      <c r="D81" s="138">
        <f t="shared" si="22"/>
        <v>0</v>
      </c>
      <c r="E81" s="103">
        <f t="shared" si="16"/>
        <v>0</v>
      </c>
      <c r="F81" s="103">
        <f t="shared" si="17"/>
        <v>0</v>
      </c>
      <c r="G81" s="103">
        <f t="shared" si="18"/>
        <v>0</v>
      </c>
      <c r="H81" s="103">
        <f t="shared" si="19"/>
        <v>0</v>
      </c>
      <c r="I81" s="103">
        <f t="shared" si="20"/>
        <v>0</v>
      </c>
      <c r="J81" s="103">
        <f t="shared" si="21"/>
        <v>0</v>
      </c>
      <c r="L81" s="84"/>
      <c r="M81" s="84"/>
      <c r="N81" s="84"/>
    </row>
    <row r="82" spans="1:24" ht="15.5" hidden="1">
      <c r="A82" s="53"/>
      <c r="B82" s="82"/>
      <c r="C82" s="146">
        <f t="shared" si="15"/>
        <v>0</v>
      </c>
      <c r="D82" s="138">
        <f t="shared" si="22"/>
        <v>0</v>
      </c>
      <c r="E82" s="103">
        <f t="shared" si="16"/>
        <v>0</v>
      </c>
      <c r="F82" s="103">
        <f t="shared" si="17"/>
        <v>0</v>
      </c>
      <c r="G82" s="103">
        <f t="shared" si="18"/>
        <v>0</v>
      </c>
      <c r="H82" s="103">
        <f t="shared" si="19"/>
        <v>0</v>
      </c>
      <c r="I82" s="103">
        <f t="shared" si="20"/>
        <v>0</v>
      </c>
      <c r="J82" s="103">
        <f t="shared" si="21"/>
        <v>0</v>
      </c>
      <c r="L82" s="84"/>
      <c r="M82" s="84"/>
      <c r="N82" s="84"/>
    </row>
    <row r="83" spans="1:24" ht="15.5" hidden="1">
      <c r="A83" s="53"/>
      <c r="B83" s="82"/>
      <c r="C83" s="146">
        <f t="shared" si="15"/>
        <v>0</v>
      </c>
      <c r="D83" s="138">
        <f t="shared" si="22"/>
        <v>0</v>
      </c>
      <c r="E83" s="103">
        <f t="shared" si="16"/>
        <v>0</v>
      </c>
      <c r="F83" s="103">
        <f t="shared" si="17"/>
        <v>0</v>
      </c>
      <c r="G83" s="103">
        <f t="shared" si="18"/>
        <v>0</v>
      </c>
      <c r="H83" s="103">
        <f t="shared" si="19"/>
        <v>0</v>
      </c>
      <c r="I83" s="103">
        <f t="shared" si="20"/>
        <v>0</v>
      </c>
      <c r="J83" s="103">
        <f t="shared" si="21"/>
        <v>0</v>
      </c>
      <c r="L83" s="84"/>
      <c r="M83" s="84"/>
      <c r="N83" s="84"/>
    </row>
    <row r="84" spans="1:24" ht="15.5" hidden="1">
      <c r="A84" s="49"/>
      <c r="B84" s="82"/>
      <c r="C84" s="146">
        <f t="shared" si="15"/>
        <v>0</v>
      </c>
      <c r="D84" s="138">
        <f t="shared" si="22"/>
        <v>0</v>
      </c>
      <c r="E84" s="103">
        <f t="shared" si="16"/>
        <v>0</v>
      </c>
      <c r="F84" s="103">
        <f t="shared" si="17"/>
        <v>0</v>
      </c>
      <c r="G84" s="103">
        <f t="shared" si="18"/>
        <v>0</v>
      </c>
      <c r="H84" s="103">
        <f t="shared" si="19"/>
        <v>0</v>
      </c>
      <c r="I84" s="103">
        <f t="shared" si="20"/>
        <v>0</v>
      </c>
      <c r="J84" s="103">
        <f t="shared" si="21"/>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C94" s="84" t="e">
        <f>VLOOKUP(B92,'POINTS SCORE'!$B$8:$AK$37,3,FALSE)</f>
        <v>#N/A</v>
      </c>
      <c r="D94" s="93" t="e">
        <f>VLOOKUP(B92,'POINTS SCORE'!$B$37:$AK$78,3,FALSE)</f>
        <v>#N/A</v>
      </c>
      <c r="E94" s="95">
        <v>2</v>
      </c>
      <c r="F94" s="84"/>
      <c r="G94" s="93" t="e">
        <f>VLOOKUP(F92,'POINTS SCORE'!$B$8:$AK$37,3,FALSE)</f>
        <v>#N/A</v>
      </c>
      <c r="H94" s="93" t="e">
        <f>VLOOKUP(F92,'POINTS SCORE'!$B$37:$AK$78,3,FALSE)</f>
        <v>#N/A</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84" t="e">
        <f>VLOOKUP(B92,'POINTS SCORE'!$B$8:$AK$37,5,FALSE)</f>
        <v>#N/A</v>
      </c>
      <c r="D96" s="93" t="e">
        <f>VLOOKUP(B92,'POINTS SCORE'!$B$37:$AK$78,5,FALSE)</f>
        <v>#N/A</v>
      </c>
      <c r="E96" s="95">
        <v>4</v>
      </c>
      <c r="F96" s="84"/>
      <c r="G96" s="93" t="e">
        <f>VLOOKUP(F92,'POINTS SCORE'!$B$8:$AK$37,5,FALSE)</f>
        <v>#N/A</v>
      </c>
      <c r="H96" s="93" t="e">
        <f>VLOOKUP(F92,'POINTS SCORE'!$B$37:$AK$78,5,FALSE)</f>
        <v>#N/A</v>
      </c>
      <c r="I96" s="95">
        <v>4</v>
      </c>
      <c r="J96" s="84"/>
      <c r="K96" s="93" t="e">
        <f>VLOOKUP(J92,'POINTS SCORE'!$B$8:$AK$37,5,FALSE)</f>
        <v>#N/A</v>
      </c>
      <c r="L96" s="93" t="e">
        <f>VLOOKUP(J92,'POINTS SCORE'!$B$37:$AK$78,5,FALSE)</f>
        <v>#N/A</v>
      </c>
      <c r="M96" s="95">
        <v>4</v>
      </c>
      <c r="N96" s="84"/>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C98" s="84" t="e">
        <f>VLOOKUP(B92,'POINTS SCORE'!$B$8:$AK$37,7,FALSE)</f>
        <v>#N/A</v>
      </c>
      <c r="D98" s="93" t="e">
        <f>VLOOKUP(B92,'POINTS SCORE'!$B$37:$AK$78,7,FALSE)</f>
        <v>#N/A</v>
      </c>
      <c r="E98" s="95">
        <v>6</v>
      </c>
      <c r="F98" s="84"/>
      <c r="G98" s="93" t="e">
        <f>VLOOKUP(F92,'POINTS SCORE'!$B$8:$AK$37,7,FALSE)</f>
        <v>#N/A</v>
      </c>
      <c r="H98" s="93" t="e">
        <f>VLOOKUP(F92,'POINTS SCORE'!$B$37:$AK$78,7,FALSE)</f>
        <v>#N/A</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98"/>
      <c r="K99" s="93" t="e">
        <f>VLOOKUP(J92,'POINTS SCORE'!$B$8:$AK$37,8,FALSE)</f>
        <v>#N/A</v>
      </c>
      <c r="L99" s="93" t="e">
        <f>VLOOKUP(J92,'POINTS SCORE'!$B$37:$AK$78,8,FALSE)</f>
        <v>#N/A</v>
      </c>
      <c r="M99" s="95">
        <v>7</v>
      </c>
      <c r="N99" s="98"/>
      <c r="O99" s="84" t="e">
        <f>VLOOKUP(N92,'POINTS SCORE'!$B$8:$AK$37,8,FALSE)</f>
        <v>#N/A</v>
      </c>
      <c r="P99" s="84" t="e">
        <f>VLOOKUP(N92,'POINTS SCORE'!$B$37:$AK$78,8,FALSE)</f>
        <v>#N/A</v>
      </c>
      <c r="Q99" s="87">
        <v>7</v>
      </c>
      <c r="S99" s="84" t="e">
        <f>VLOOKUP(R92,'POINTS SCORE'!$B$8:$AK$37,8,FALSE)</f>
        <v>#N/A</v>
      </c>
      <c r="T99" s="84" t="e">
        <f>VLOOKUP(R92,'POINTS SCORE'!$B$37:$AK$78,8,FALSE)</f>
        <v>#N/A</v>
      </c>
      <c r="U99" s="87">
        <v>7</v>
      </c>
      <c r="V99" s="98"/>
      <c r="W99" s="84" t="e">
        <f>VLOOKUP(V92,'POINTS SCORE'!$B$8:$AK$37,8,FALSE)</f>
        <v>#N/A</v>
      </c>
      <c r="X99" s="88" t="e">
        <f>VLOOKUP(V92,'POINTS SCORE'!$B$37:$AK$78,8,FALSE)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98"/>
      <c r="K100" s="93" t="e">
        <f>VLOOKUP(J92,'POINTS SCORE'!$B$8:$AK$37,9,FALSE)</f>
        <v>#N/A</v>
      </c>
      <c r="L100" s="93" t="e">
        <f>VLOOKUP(J92,'POINTS SCORE'!$B$37:$AK$78,9,FALSE)</f>
        <v>#N/A</v>
      </c>
      <c r="M100" s="95">
        <v>8</v>
      </c>
      <c r="N100" s="98"/>
      <c r="O100" s="84" t="e">
        <f>VLOOKUP(N92,'POINTS SCORE'!$B$8:$AK$37,9,FALSE)</f>
        <v>#N/A</v>
      </c>
      <c r="P100" s="84" t="e">
        <f>VLOOKUP(N92,'POINTS SCORE'!$B$37:$AK$78,9,FALSE)</f>
        <v>#N/A</v>
      </c>
      <c r="Q100" s="87">
        <v>8</v>
      </c>
      <c r="S100" s="84" t="e">
        <f>VLOOKUP(R92,'POINTS SCORE'!$B$8:$AK$37,9,FALSE)</f>
        <v>#N/A</v>
      </c>
      <c r="T100" s="84" t="e">
        <f>VLOOKUP(R92,'POINTS SCORE'!$B$37:$AK$78,9,FALSE)</f>
        <v>#N/A</v>
      </c>
      <c r="U100" s="87">
        <v>8</v>
      </c>
      <c r="V100" s="98"/>
      <c r="W100" s="84" t="e">
        <f>VLOOKUP(V92,'POINTS SCORE'!$B$8:$AK$37,9,FALSE)</f>
        <v>#N/A</v>
      </c>
      <c r="X100" s="88" t="e">
        <f>VLOOKUP(V92,'POINTS SCORE'!$B$37:$AK$78,9,FALSE)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98"/>
      <c r="K101" s="93" t="e">
        <f>VLOOKUP(J92,'POINTS SCORE'!$B$8:$AK$37,10,FALSE)</f>
        <v>#N/A</v>
      </c>
      <c r="L101" s="93" t="e">
        <f>VLOOKUP(J92,'POINTS SCORE'!$B$37:$AK$78,10,FALSE)</f>
        <v>#N/A</v>
      </c>
      <c r="M101" s="95">
        <v>9</v>
      </c>
      <c r="N101" s="98"/>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V101" s="98"/>
      <c r="W101" s="84" t="e">
        <f>VLOOKUP(V92,'POINTS SCORE'!$B$8:$AK$37,10,FALSE)</f>
        <v>#N/A</v>
      </c>
      <c r="X101" s="88" t="e">
        <f>VLOOKUP(V92,'POINTS SCORE'!$B$37:$AK$78,10,FALSE)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98"/>
      <c r="K102" s="93" t="e">
        <f>VLOOKUP(J92,'POINTS SCORE'!$B$8:$AK$37,11,FALSE)</f>
        <v>#N/A</v>
      </c>
      <c r="L102" s="93" t="e">
        <f>VLOOKUP(J92,'POINTS SCORE'!$B$37:$AK$78,11,FALSE)</f>
        <v>#N/A</v>
      </c>
      <c r="M102" s="95">
        <v>10</v>
      </c>
      <c r="N102" s="98"/>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V102" s="98"/>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98"/>
      <c r="K103" s="93" t="e">
        <f>VLOOKUP(J92,'POINTS SCORE'!$B$8:$AK$37,12,FALSE)</f>
        <v>#N/A</v>
      </c>
      <c r="L103" s="93" t="e">
        <f>VLOOKUP(J92,'POINTS SCORE'!$B$37:$AK$78,12,FALSE)</f>
        <v>#N/A</v>
      </c>
      <c r="M103" s="95">
        <v>11</v>
      </c>
      <c r="N103" s="98"/>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V103" s="98"/>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98"/>
      <c r="K104" s="93" t="e">
        <f>VLOOKUP(J92,'POINTS SCORE'!$B$8:$AK$37,13,FALSE)</f>
        <v>#N/A</v>
      </c>
      <c r="L104" s="93" t="e">
        <f>VLOOKUP(J92,'POINTS SCORE'!$B$37:$AK$78,13,FALSE)</f>
        <v>#N/A</v>
      </c>
      <c r="M104" s="95">
        <v>12</v>
      </c>
      <c r="N104" s="98"/>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V104" s="98"/>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98"/>
      <c r="K105" s="93" t="e">
        <f>VLOOKUP(J92,'POINTS SCORE'!$B$8:$AK$37,14,FALSE)</f>
        <v>#N/A</v>
      </c>
      <c r="L105" s="93" t="e">
        <f>VLOOKUP(J92,'POINTS SCORE'!$B$37:$AK$78,14,FALSE)</f>
        <v>#N/A</v>
      </c>
      <c r="M105" s="95">
        <v>13</v>
      </c>
      <c r="N105" s="98"/>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V105" s="98"/>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98"/>
      <c r="K106" s="93" t="e">
        <f>VLOOKUP(J92,'POINTS SCORE'!$B$8:$AK$37,15,FALSE)</f>
        <v>#N/A</v>
      </c>
      <c r="L106" s="93" t="e">
        <f>VLOOKUP(J92,'POINTS SCORE'!$B$37:$AK$78,15,FALSE)</f>
        <v>#N/A</v>
      </c>
      <c r="M106" s="95">
        <v>14</v>
      </c>
      <c r="N106" s="98"/>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V106" s="98"/>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98"/>
      <c r="K107" s="93" t="e">
        <f>VLOOKUP(J92,'POINTS SCORE'!$B$8:$AK$37,16,FALSE)</f>
        <v>#N/A</v>
      </c>
      <c r="L107" s="93" t="e">
        <f>VLOOKUP(J92,'POINTS SCORE'!$B$37:$AK$78,16,FALSE)</f>
        <v>#N/A</v>
      </c>
      <c r="M107" s="95">
        <v>15</v>
      </c>
      <c r="N107" s="98"/>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V107" s="98"/>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98"/>
      <c r="K108" s="93" t="e">
        <f>VLOOKUP(J92,'POINTS SCORE'!$B$8:$AK$37,17,FALSE)</f>
        <v>#N/A</v>
      </c>
      <c r="L108" s="93" t="e">
        <f>VLOOKUP(J92,'POINTS SCORE'!$B$37:$AK$78,17,FALSE)</f>
        <v>#N/A</v>
      </c>
      <c r="M108" s="95">
        <v>16</v>
      </c>
      <c r="N108" s="98"/>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V108" s="98"/>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98"/>
      <c r="K109" s="93" t="e">
        <f>VLOOKUP(J92,'POINTS SCORE'!$B$8:$AK$37,18,FALSE)</f>
        <v>#N/A</v>
      </c>
      <c r="L109" s="93" t="e">
        <f>VLOOKUP(J92,'POINTS SCORE'!$B$37:$AK$78,18,FALSE)</f>
        <v>#N/A</v>
      </c>
      <c r="M109" s="95">
        <v>17</v>
      </c>
      <c r="N109" s="98"/>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V109" s="98"/>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98"/>
      <c r="K110" s="93" t="e">
        <f>VLOOKUP(J92,'POINTS SCORE'!$B$8:$AK$37,19,FALSE)</f>
        <v>#N/A</v>
      </c>
      <c r="L110" s="93" t="e">
        <f>VLOOKUP(J92,'POINTS SCORE'!$B$37:$AK$78,19,FALSE)</f>
        <v>#N/A</v>
      </c>
      <c r="M110" s="95">
        <v>18</v>
      </c>
      <c r="N110" s="98"/>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V110" s="98"/>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98"/>
      <c r="K111" s="93" t="e">
        <f>VLOOKUP(J92,'POINTS SCORE'!$B$8:$AK$37,20,FALSE)</f>
        <v>#N/A</v>
      </c>
      <c r="L111" s="93" t="e">
        <f>VLOOKUP(J92,'POINTS SCORE'!$B$37:$AK$78,20,FALSE)</f>
        <v>#N/A</v>
      </c>
      <c r="M111" s="95">
        <v>19</v>
      </c>
      <c r="N111" s="98"/>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V111" s="98"/>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98"/>
      <c r="K112" s="93" t="e">
        <f>VLOOKUP(J92,'POINTS SCORE'!$B$8:$AK$37,21,FALSE)</f>
        <v>#N/A</v>
      </c>
      <c r="L112" s="93" t="e">
        <f>VLOOKUP(J92,'POINTS SCORE'!$B$37:$AK$78,21,FALSE)</f>
        <v>#N/A</v>
      </c>
      <c r="M112" s="95">
        <v>20</v>
      </c>
      <c r="N112" s="98"/>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V112" s="98"/>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98"/>
      <c r="K113" s="93" t="e">
        <f>VLOOKUP(J92,'POINTS SCORE'!$B$8:$AK$37,22,FALSE)</f>
        <v>#N/A</v>
      </c>
      <c r="L113" s="93" t="e">
        <f>VLOOKUP(J92,'POINTS SCORE'!$B$37:$AK$78,22,FALSE)</f>
        <v>#N/A</v>
      </c>
      <c r="M113" s="95">
        <v>21</v>
      </c>
      <c r="N113" s="98"/>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V113" s="98"/>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98"/>
      <c r="K114" s="93" t="e">
        <f>VLOOKUP(J92,'POINTS SCORE'!$B$8:$AK$37,23,FALSE)</f>
        <v>#N/A</v>
      </c>
      <c r="L114" s="93" t="e">
        <f>VLOOKUP(J92,'POINTS SCORE'!$B$37:$AK$78,23,FALSE)</f>
        <v>#N/A</v>
      </c>
      <c r="M114" s="95">
        <v>22</v>
      </c>
      <c r="N114" s="98"/>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V114" s="98"/>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98"/>
      <c r="K115" s="93" t="e">
        <f>VLOOKUP(J92,'POINTS SCORE'!$B$8:$AK$37,24,FALSE)</f>
        <v>#N/A</v>
      </c>
      <c r="L115" s="93" t="e">
        <f>VLOOKUP(J92,'POINTS SCORE'!$B$37:$AK$78,24,FALSE)</f>
        <v>#N/A</v>
      </c>
      <c r="M115" s="95">
        <v>23</v>
      </c>
      <c r="N115" s="98"/>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V115" s="98"/>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98"/>
      <c r="K116" s="93" t="e">
        <f>VLOOKUP(J92,'POINTS SCORE'!$B$8:$AK$37,25,FALSE)</f>
        <v>#N/A</v>
      </c>
      <c r="L116" s="93" t="e">
        <f>VLOOKUP(J92,'POINTS SCORE'!$B$37:$AK$78,25,FALSE)</f>
        <v>#N/A</v>
      </c>
      <c r="M116" s="95">
        <v>24</v>
      </c>
      <c r="N116" s="98"/>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V116" s="98"/>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98"/>
      <c r="K117" s="93" t="e">
        <f>VLOOKUP(J92,'POINTS SCORE'!$B$8:$AK$37,26,FALSE)</f>
        <v>#N/A</v>
      </c>
      <c r="L117" s="93" t="e">
        <f>VLOOKUP(J92,'POINTS SCORE'!$B$37:$AK$78,26,FALSE)</f>
        <v>#N/A</v>
      </c>
      <c r="M117" s="95">
        <v>25</v>
      </c>
      <c r="N117" s="98"/>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V117" s="98"/>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98"/>
      <c r="K118" s="93" t="e">
        <f>VLOOKUP(J92,'POINTS SCORE'!$B$8:$AK$37,27,FALSE)</f>
        <v>#N/A</v>
      </c>
      <c r="L118" s="93" t="e">
        <f>VLOOKUP(J92,'POINTS SCORE'!$B$37:$AK$78,27,FALSE)</f>
        <v>#N/A</v>
      </c>
      <c r="M118" s="95">
        <v>26</v>
      </c>
      <c r="N118" s="98"/>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V118" s="98"/>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98"/>
      <c r="K119" s="93" t="e">
        <f>VLOOKUP(J92,'POINTS SCORE'!$B$8:$AK$37,28,FALSE)</f>
        <v>#N/A</v>
      </c>
      <c r="L119" s="93" t="e">
        <f>VLOOKUP(J92,'POINTS SCORE'!$B$37:$AK$78,28,FALSE)</f>
        <v>#N/A</v>
      </c>
      <c r="M119" s="95">
        <v>27</v>
      </c>
      <c r="N119" s="98"/>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V119" s="98"/>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98"/>
      <c r="K120" s="93" t="e">
        <f>VLOOKUP(J92,'POINTS SCORE'!$B$8:$AK$37,29,FALSE)</f>
        <v>#N/A</v>
      </c>
      <c r="L120" s="93" t="e">
        <f>VLOOKUP(J92,'POINTS SCORE'!$B$37:$AK$78,29,FALSE)</f>
        <v>#N/A</v>
      </c>
      <c r="M120" s="95">
        <v>28</v>
      </c>
      <c r="N120" s="98"/>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V120" s="98"/>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98"/>
      <c r="K121" s="93" t="e">
        <f>VLOOKUP(J92,'POINTS SCORE'!$B$8:$AK$37,30,FALSE)</f>
        <v>#N/A</v>
      </c>
      <c r="L121" s="93" t="e">
        <f>VLOOKUP(J92,'POINTS SCORE'!$B$37:$AK$78,30,FALSE)</f>
        <v>#N/A</v>
      </c>
      <c r="M121" s="95">
        <v>29</v>
      </c>
      <c r="N121" s="98"/>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V121" s="98"/>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98"/>
      <c r="K122" s="93" t="e">
        <f>VLOOKUP(J92,'POINTS SCORE'!$B$8:$AK$37,31,FALSE)</f>
        <v>#N/A</v>
      </c>
      <c r="L122" s="93" t="e">
        <f>VLOOKUP(J92,'POINTS SCORE'!$B$37:$AK$78,31,FALSE)</f>
        <v>#N/A</v>
      </c>
      <c r="M122" s="95">
        <v>30</v>
      </c>
      <c r="N122" s="98"/>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V122" s="98"/>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93" t="e">
        <f>VLOOKUP(F92,'POINTS SCORE'!$B$8:$AK$37,34,FALSE)</f>
        <v>#N/A</v>
      </c>
      <c r="H123" s="93" t="e">
        <f>VLOOKUP(F92,'POINTS SCORE'!$B$37:$AK$78,34,FALSE)</f>
        <v>#N/A</v>
      </c>
      <c r="I123" s="95" t="s">
        <v>59</v>
      </c>
      <c r="J123" s="98"/>
      <c r="K123" s="93" t="e">
        <f>VLOOKUP(J92,'POINTS SCORE'!$B$8:$AK$37,34,FALSE)</f>
        <v>#N/A</v>
      </c>
      <c r="L123" s="93" t="e">
        <f>VLOOKUP(J92,'POINTS SCORE'!$B$37:$AK$78,34,FALSE)</f>
        <v>#N/A</v>
      </c>
      <c r="M123" s="95" t="s">
        <v>59</v>
      </c>
      <c r="N123" s="98"/>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V123" s="98"/>
      <c r="W123" s="93" t="e">
        <f>VLOOKUP(V92,'POINTS SCORE'!$B$8:$AK$37,34,FALSE)</f>
        <v>#N/A</v>
      </c>
      <c r="X123" s="93" t="e">
        <f>VLOOKUP(V92,'POINTS SCORE'!$B$37:$AK$78,34,FALSE)</f>
        <v>#N/A</v>
      </c>
    </row>
    <row r="124" spans="1:24">
      <c r="A124" s="87" t="s">
        <v>59</v>
      </c>
      <c r="B124" s="98"/>
      <c r="C124" s="84" t="e">
        <f>VLOOKUP(B92,'POINTS SCORE'!$B$8:$AK$37,34,FALSE)</f>
        <v>#N/A</v>
      </c>
      <c r="D124" s="84" t="e">
        <f>VLOOKUP(B92,'POINTS SCORE'!$B$37:$AK$78,34,FALSE)</f>
        <v>#N/A</v>
      </c>
      <c r="E124" s="95" t="s">
        <v>59</v>
      </c>
      <c r="F124" s="84"/>
      <c r="G124" s="93" t="e">
        <f>VLOOKUP(F92,'POINTS SCORE'!$B$8:$AK$37,34,FALSE)</f>
        <v>#N/A</v>
      </c>
      <c r="H124" s="93" t="e">
        <f>VLOOKUP(F92,'POINTS SCORE'!$B$37:$AK$78,34,FALSE)</f>
        <v>#N/A</v>
      </c>
      <c r="I124" s="95" t="s">
        <v>59</v>
      </c>
      <c r="J124" s="98"/>
      <c r="K124" s="93" t="e">
        <f>VLOOKUP(J92,'POINTS SCORE'!$B$8:$AK$37,34,FALSE)</f>
        <v>#N/A</v>
      </c>
      <c r="L124" s="93" t="e">
        <f>VLOOKUP(J92,'POINTS SCORE'!$B$37:$AK$78,34,FALSE)</f>
        <v>#N/A</v>
      </c>
      <c r="M124" s="95" t="s">
        <v>59</v>
      </c>
      <c r="N124" s="98"/>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V124" s="98"/>
      <c r="W124" s="93" t="e">
        <f>VLOOKUP(V92,'POINTS SCORE'!$B$8:$AK$37,34,FALSE)</f>
        <v>#N/A</v>
      </c>
      <c r="X124" s="93" t="e">
        <f>VLOOKUP(V92,'POINTS SCORE'!$B$37:$AK$78,34,FALSE)</f>
        <v>#N/A</v>
      </c>
    </row>
    <row r="125" spans="1:24">
      <c r="A125" s="87" t="s">
        <v>59</v>
      </c>
      <c r="B125" s="98"/>
      <c r="C125" s="84" t="e">
        <f>VLOOKUP(B92,'POINTS SCORE'!$B$8:$AK$37,34,FALSE)</f>
        <v>#N/A</v>
      </c>
      <c r="D125" s="84" t="e">
        <f>VLOOKUP(B92,'POINTS SCORE'!$B$37:$AK$78,34,FALSE)</f>
        <v>#N/A</v>
      </c>
      <c r="E125" s="95" t="s">
        <v>59</v>
      </c>
      <c r="F125" s="84"/>
      <c r="G125" s="93" t="e">
        <f>VLOOKUP(F92,'POINTS SCORE'!$B$8:$AK$37,34,FALSE)</f>
        <v>#N/A</v>
      </c>
      <c r="H125" s="93" t="e">
        <f>VLOOKUP(F92,'POINTS SCORE'!$B$37:$AK$78,34,FALSE)</f>
        <v>#N/A</v>
      </c>
      <c r="I125" s="95" t="s">
        <v>59</v>
      </c>
      <c r="J125" s="98"/>
      <c r="K125" s="93" t="e">
        <f>VLOOKUP(J92,'POINTS SCORE'!$B$8:$AK$37,34,FALSE)</f>
        <v>#N/A</v>
      </c>
      <c r="L125" s="93" t="e">
        <f>VLOOKUP(J92,'POINTS SCORE'!$B$37:$AK$78,34,FALSE)</f>
        <v>#N/A</v>
      </c>
      <c r="M125" s="95" t="s">
        <v>59</v>
      </c>
      <c r="N125" s="98"/>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V125" s="98"/>
      <c r="W125" s="93" t="e">
        <f>VLOOKUP(V92,'POINTS SCORE'!$B$8:$AK$37,34,FALSE)</f>
        <v>#N/A</v>
      </c>
      <c r="X125" s="93" t="e">
        <f>VLOOKUP(V92,'POINTS SCORE'!$B$37:$AK$78,34,FALSE)</f>
        <v>#N/A</v>
      </c>
    </row>
    <row r="126" spans="1:24">
      <c r="A126" s="87" t="s">
        <v>59</v>
      </c>
      <c r="B126" s="98"/>
      <c r="C126" s="84" t="e">
        <f>VLOOKUP(B92,'POINTS SCORE'!$B$8:$AK$37,34,FALSE)</f>
        <v>#N/A</v>
      </c>
      <c r="D126" s="84" t="e">
        <f>VLOOKUP(B92,'POINTS SCORE'!$B$37:$AK$78,34,FALSE)</f>
        <v>#N/A</v>
      </c>
      <c r="E126" s="95" t="s">
        <v>59</v>
      </c>
      <c r="F126" s="84"/>
      <c r="G126" s="93" t="e">
        <f>VLOOKUP(F92,'POINTS SCORE'!$B$8:$AK$37,34,FALSE)</f>
        <v>#N/A</v>
      </c>
      <c r="H126" s="93" t="e">
        <f>VLOOKUP(F92,'POINTS SCORE'!$B$37:$AK$78,34,FALSE)</f>
        <v>#N/A</v>
      </c>
      <c r="I126" s="95" t="s">
        <v>59</v>
      </c>
      <c r="J126" s="98"/>
      <c r="K126" s="93" t="e">
        <f>VLOOKUP(J92,'POINTS SCORE'!$B$8:$AK$37,34,FALSE)</f>
        <v>#N/A</v>
      </c>
      <c r="L126" s="93" t="e">
        <f>VLOOKUP(J92,'POINTS SCORE'!$B$37:$AK$78,34,FALSE)</f>
        <v>#N/A</v>
      </c>
      <c r="M126" s="95" t="s">
        <v>59</v>
      </c>
      <c r="N126" s="98"/>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V126" s="98"/>
      <c r="W126" s="93" t="e">
        <f>VLOOKUP(V92,'POINTS SCORE'!$B$8:$AK$37,34,FALSE)</f>
        <v>#N/A</v>
      </c>
      <c r="X126" s="93" t="e">
        <f>VLOOKUP(V92,'POINTS SCORE'!$B$37:$AK$78,34,FALSE)</f>
        <v>#N/A</v>
      </c>
    </row>
    <row r="127" spans="1:24">
      <c r="A127" s="87" t="s">
        <v>59</v>
      </c>
      <c r="B127" s="98"/>
      <c r="C127" s="84" t="e">
        <f>VLOOKUP(B92,'POINTS SCORE'!$B$8:$AK$37,34,FALSE)</f>
        <v>#N/A</v>
      </c>
      <c r="D127" s="84" t="e">
        <f>VLOOKUP(B92,'POINTS SCORE'!$B$37:$AK$78,34,FALSE)</f>
        <v>#N/A</v>
      </c>
      <c r="E127" s="95" t="s">
        <v>59</v>
      </c>
      <c r="F127" s="84"/>
      <c r="G127" s="93" t="e">
        <f>VLOOKUP(F92,'POINTS SCORE'!$B$8:$AK$37,34,FALSE)</f>
        <v>#N/A</v>
      </c>
      <c r="H127" s="93" t="e">
        <f>VLOOKUP(F92,'POINTS SCORE'!$B$37:$AK$78,34,FALSE)</f>
        <v>#N/A</v>
      </c>
      <c r="I127" s="95" t="s">
        <v>59</v>
      </c>
      <c r="J127" s="98"/>
      <c r="K127" s="93" t="e">
        <f>VLOOKUP(J92,'POINTS SCORE'!$B$8:$AK$37,34,FALSE)</f>
        <v>#N/A</v>
      </c>
      <c r="L127" s="93" t="e">
        <f>VLOOKUP(J92,'POINTS SCORE'!$B$37:$AK$78,34,FALSE)</f>
        <v>#N/A</v>
      </c>
      <c r="M127" s="95" t="s">
        <v>59</v>
      </c>
      <c r="N127" s="98"/>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V127" s="98"/>
      <c r="W127" s="93" t="e">
        <f>VLOOKUP(V92,'POINTS SCORE'!$B$8:$AK$37,34,FALSE)</f>
        <v>#N/A</v>
      </c>
      <c r="X127" s="93" t="e">
        <f>VLOOKUP(V92,'POINTS SCORE'!$B$37:$AK$78,34,FALSE)</f>
        <v>#N/A</v>
      </c>
    </row>
    <row r="128" spans="1:24">
      <c r="A128" s="87" t="s">
        <v>59</v>
      </c>
      <c r="B128" s="98"/>
      <c r="C128" s="84" t="e">
        <f>VLOOKUP(B92,'POINTS SCORE'!$B$8:$AK$37,34,FALSE)</f>
        <v>#N/A</v>
      </c>
      <c r="D128" s="84" t="e">
        <f>VLOOKUP(B92,'POINTS SCORE'!$B$37:$AK$78,34,FALSE)</f>
        <v>#N/A</v>
      </c>
      <c r="E128" s="95" t="s">
        <v>59</v>
      </c>
      <c r="F128" s="84"/>
      <c r="G128" s="93" t="e">
        <f>VLOOKUP(F92,'POINTS SCORE'!$B$8:$AK$37,34,FALSE)</f>
        <v>#N/A</v>
      </c>
      <c r="H128" s="93" t="e">
        <f>VLOOKUP(F92,'POINTS SCORE'!$B$37:$AK$78,34,FALSE)</f>
        <v>#N/A</v>
      </c>
      <c r="I128" s="95" t="s">
        <v>59</v>
      </c>
      <c r="J128" s="98"/>
      <c r="K128" s="93" t="e">
        <f>VLOOKUP(J92,'POINTS SCORE'!$B$8:$AK$37,34,FALSE)</f>
        <v>#N/A</v>
      </c>
      <c r="L128" s="93" t="e">
        <f>VLOOKUP(J92,'POINTS SCORE'!$B$37:$AK$78,34,FALSE)</f>
        <v>#N/A</v>
      </c>
      <c r="M128" s="95" t="s">
        <v>59</v>
      </c>
      <c r="N128" s="98"/>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V128" s="98"/>
      <c r="W128" s="93" t="e">
        <f>VLOOKUP(V92,'POINTS SCORE'!$B$8:$AK$37,34,FALSE)</f>
        <v>#N/A</v>
      </c>
      <c r="X128" s="93" t="e">
        <f>VLOOKUP(V92,'POINTS SCORE'!$B$37:$AK$78,34,FALSE)</f>
        <v>#N/A</v>
      </c>
    </row>
    <row r="129" spans="1:24">
      <c r="A129" s="87" t="s">
        <v>59</v>
      </c>
      <c r="B129" s="98"/>
      <c r="C129" s="84" t="e">
        <f>VLOOKUP(B92,'POINTS SCORE'!$B$8:$AK$37,34,FALSE)</f>
        <v>#N/A</v>
      </c>
      <c r="D129" s="84" t="e">
        <f>VLOOKUP(B92,'POINTS SCORE'!$B$37:$AK$78,34,FALSE)</f>
        <v>#N/A</v>
      </c>
      <c r="E129" s="95" t="s">
        <v>60</v>
      </c>
      <c r="F129" s="84"/>
      <c r="G129" s="93" t="e">
        <f>VLOOKUP(F92,'POINTS SCORE'!$B$8:$AK$37,34,FALSE)</f>
        <v>#N/A</v>
      </c>
      <c r="H129" s="93" t="e">
        <f>VLOOKUP(F92,'POINTS SCORE'!$B$37:$AK$78,34,FALSE)</f>
        <v>#N/A</v>
      </c>
      <c r="I129" s="95" t="s">
        <v>60</v>
      </c>
      <c r="J129" s="98"/>
      <c r="K129" s="93" t="e">
        <f>VLOOKUP(J92,'POINTS SCORE'!$B$8:$AK$37,34,FALSE)</f>
        <v>#N/A</v>
      </c>
      <c r="L129" s="93" t="e">
        <f>VLOOKUP(J92,'POINTS SCORE'!$B$37:$AK$78,34,FALSE)</f>
        <v>#N/A</v>
      </c>
      <c r="M129" s="95" t="s">
        <v>60</v>
      </c>
      <c r="N129" s="98"/>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V129" s="98"/>
      <c r="W129" s="93" t="e">
        <f>VLOOKUP(V92,'POINTS SCORE'!$B$8:$AK$37,34,FALSE)</f>
        <v>#N/A</v>
      </c>
      <c r="X129" s="93" t="e">
        <f>VLOOKUP(V92,'POINTS SCORE'!$B$37:$AK$78,34,FALSE)</f>
        <v>#N/A</v>
      </c>
    </row>
    <row r="130" spans="1:24">
      <c r="A130" s="87" t="s">
        <v>60</v>
      </c>
      <c r="B130" s="98"/>
      <c r="C130" s="84" t="e">
        <f>VLOOKUP(B92,'POINTS SCORE'!$B$8:$AK$37,34,FALSE)</f>
        <v>#N/A</v>
      </c>
      <c r="D130" s="84" t="e">
        <f>VLOOKUP(B92,'POINTS SCORE'!$B$37:$AK$78,34,FALSE)</f>
        <v>#N/A</v>
      </c>
      <c r="E130" s="95" t="s">
        <v>60</v>
      </c>
      <c r="F130" s="84"/>
      <c r="G130" s="93" t="e">
        <f>VLOOKUP(F92,'POINTS SCORE'!$B$8:$AK$37,34,FALSE)</f>
        <v>#N/A</v>
      </c>
      <c r="H130" s="93" t="e">
        <f>VLOOKUP(F92,'POINTS SCORE'!$B$37:$AK$78,34,FALSE)</f>
        <v>#N/A</v>
      </c>
      <c r="I130" s="95" t="s">
        <v>60</v>
      </c>
      <c r="J130" s="98"/>
      <c r="K130" s="93" t="e">
        <f>VLOOKUP(J92,'POINTS SCORE'!$B$8:$AK$37,34,FALSE)</f>
        <v>#N/A</v>
      </c>
      <c r="L130" s="93" t="e">
        <f>VLOOKUP(J92,'POINTS SCORE'!$B$37:$AK$78,34,FALSE)</f>
        <v>#N/A</v>
      </c>
      <c r="M130" s="95" t="s">
        <v>60</v>
      </c>
      <c r="N130" s="98"/>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V130" s="98"/>
      <c r="W130" s="93" t="e">
        <f>VLOOKUP(V92,'POINTS SCORE'!$B$8:$AK$37,34,FALSE)</f>
        <v>#N/A</v>
      </c>
      <c r="X130" s="93" t="e">
        <f>VLOOKUP(V92,'POINTS SCORE'!$B$37:$AK$78,34,FALSE)</f>
        <v>#N/A</v>
      </c>
    </row>
    <row r="131" spans="1:24">
      <c r="A131" s="87" t="s">
        <v>60</v>
      </c>
      <c r="B131" s="98"/>
      <c r="C131" s="84" t="e">
        <f>VLOOKUP(B92,'POINTS SCORE'!$B$8:$AK$37,34,FALSE)</f>
        <v>#N/A</v>
      </c>
      <c r="D131" s="84" t="e">
        <f>VLOOKUP(B92,'POINTS SCORE'!$B$37:$AK$78,34,FALSE)</f>
        <v>#N/A</v>
      </c>
      <c r="E131" s="95" t="s">
        <v>60</v>
      </c>
      <c r="F131" s="84"/>
      <c r="G131" s="93" t="e">
        <f>VLOOKUP(F92,'POINTS SCORE'!$B$8:$AK$37,34,FALSE)</f>
        <v>#N/A</v>
      </c>
      <c r="H131" s="93" t="e">
        <f>VLOOKUP(F92,'POINTS SCORE'!$B$37:$AK$78,34,FALSE)</f>
        <v>#N/A</v>
      </c>
      <c r="I131" s="95" t="s">
        <v>60</v>
      </c>
      <c r="J131" s="98"/>
      <c r="K131" s="93" t="e">
        <f>VLOOKUP(J92,'POINTS SCORE'!$B$8:$AK$37,34,FALSE)</f>
        <v>#N/A</v>
      </c>
      <c r="L131" s="93" t="e">
        <f>VLOOKUP(J92,'POINTS SCORE'!$B$37:$AK$78,34,FALSE)</f>
        <v>#N/A</v>
      </c>
      <c r="M131" s="95" t="s">
        <v>60</v>
      </c>
      <c r="N131" s="98"/>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V131" s="98"/>
      <c r="W131" s="93" t="e">
        <f>VLOOKUP(V92,'POINTS SCORE'!$B$8:$AK$37,34,FALSE)</f>
        <v>#N/A</v>
      </c>
      <c r="X131" s="93" t="e">
        <f>VLOOKUP(V92,'POINTS SCORE'!$B$37:$AK$78,34,FALSE)</f>
        <v>#N/A</v>
      </c>
    </row>
    <row r="132" spans="1:24">
      <c r="A132" s="87" t="s">
        <v>61</v>
      </c>
      <c r="B132" s="98"/>
      <c r="C132" s="84" t="e">
        <f>VLOOKUP(B92,'POINTS SCORE'!$B$8:$AK$37,36,FALSE)</f>
        <v>#N/A</v>
      </c>
      <c r="D132" s="84" t="e">
        <f>VLOOKUP(B92,'POINTS SCORE'!$B$37:$AK$78,36,FALSE)</f>
        <v>#N/A</v>
      </c>
      <c r="E132" s="95" t="s">
        <v>61</v>
      </c>
      <c r="F132" s="84"/>
      <c r="G132" s="93" t="e">
        <f>VLOOKUP(F92,'POINTS SCORE'!$B$8:$AK$37,36,FALSE)</f>
        <v>#N/A</v>
      </c>
      <c r="H132" s="93" t="e">
        <f>VLOOKUP(F92,'POINTS SCORE'!$B$37:$AK$78,36,FALSE)</f>
        <v>#N/A</v>
      </c>
      <c r="I132" s="95" t="s">
        <v>61</v>
      </c>
      <c r="J132" s="98"/>
      <c r="K132" s="93" t="e">
        <f>VLOOKUP(J92,'POINTS SCORE'!$B$8:$AK$37,36,FALSE)</f>
        <v>#N/A</v>
      </c>
      <c r="L132" s="93" t="e">
        <f>VLOOKUP(J92,'POINTS SCORE'!$B$37:$AK$78,36,FALSE)</f>
        <v>#N/A</v>
      </c>
      <c r="M132" s="95" t="s">
        <v>61</v>
      </c>
      <c r="N132" s="98"/>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V132" s="98"/>
      <c r="W132" s="93" t="e">
        <f>VLOOKUP(V92,'POINTS SCORE'!$B$8:$AK$37,36,FALSE)</f>
        <v>#N/A</v>
      </c>
      <c r="X132" s="93" t="e">
        <f>VLOOKUP(V92,'POINTS SCORE'!$B$37:$AK$78,36,FALSE)</f>
        <v>#N/A</v>
      </c>
    </row>
    <row r="133" spans="1:24">
      <c r="A133" s="87" t="s">
        <v>61</v>
      </c>
      <c r="B133" s="98"/>
      <c r="C133" s="84" t="e">
        <f>VLOOKUP(B92,'POINTS SCORE'!$B$8:$AK$37,36,FALSE)</f>
        <v>#N/A</v>
      </c>
      <c r="D133" s="84" t="e">
        <f>VLOOKUP(B92,'POINTS SCORE'!$B$37:$AK$78,36,FALSE)</f>
        <v>#N/A</v>
      </c>
      <c r="E133" s="95" t="s">
        <v>61</v>
      </c>
      <c r="F133" s="84"/>
      <c r="G133" s="93" t="e">
        <f>VLOOKUP(F92,'POINTS SCORE'!$B$8:$AK$37,36,FALSE)</f>
        <v>#N/A</v>
      </c>
      <c r="H133" s="93" t="e">
        <f>VLOOKUP(F92,'POINTS SCORE'!$B$37:$AK$78,36,FALSE)</f>
        <v>#N/A</v>
      </c>
      <c r="I133" s="95" t="s">
        <v>61</v>
      </c>
      <c r="J133" s="98"/>
      <c r="K133" s="93" t="e">
        <f>VLOOKUP(J92,'POINTS SCORE'!$B$8:$AK$37,36,FALSE)</f>
        <v>#N/A</v>
      </c>
      <c r="L133" s="93" t="e">
        <f>VLOOKUP(J92,'POINTS SCORE'!$B$37:$AK$78,36,FALSE)</f>
        <v>#N/A</v>
      </c>
      <c r="M133" s="95" t="s">
        <v>61</v>
      </c>
      <c r="N133" s="98"/>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V133" s="98"/>
      <c r="W133" s="93" t="e">
        <f>VLOOKUP(V92,'POINTS SCORE'!$B$8:$AK$37,36,FALSE)</f>
        <v>#N/A</v>
      </c>
      <c r="X133" s="93" t="e">
        <f>VLOOKUP(V92,'POINTS SCORE'!$B$37:$AK$78,36,FALSE)</f>
        <v>#N/A</v>
      </c>
    </row>
    <row r="134" spans="1:24">
      <c r="A134" s="87" t="s">
        <v>61</v>
      </c>
      <c r="B134" s="98"/>
      <c r="C134" s="84" t="e">
        <f>VLOOKUP(B92,'POINTS SCORE'!$B$8:$AK$37,36,FALSE)</f>
        <v>#N/A</v>
      </c>
      <c r="D134" s="84" t="e">
        <f>VLOOKUP(B92,'POINTS SCORE'!$B$37:$AK$78,36,FALSE)</f>
        <v>#N/A</v>
      </c>
      <c r="E134" s="95" t="s">
        <v>61</v>
      </c>
      <c r="F134" s="84"/>
      <c r="G134" s="93" t="e">
        <f>VLOOKUP(F92,'POINTS SCORE'!$B$8:$AK$37,36,FALSE)</f>
        <v>#N/A</v>
      </c>
      <c r="H134" s="93" t="e">
        <f>VLOOKUP(F92,'POINTS SCORE'!$B$37:$AK$78,36,FALSE)</f>
        <v>#N/A</v>
      </c>
      <c r="I134" s="95" t="s">
        <v>61</v>
      </c>
      <c r="J134" s="98"/>
      <c r="K134" s="93" t="e">
        <f>VLOOKUP(J92,'POINTS SCORE'!$B$8:$AK$37,36,FALSE)</f>
        <v>#N/A</v>
      </c>
      <c r="L134" s="93" t="e">
        <f>VLOOKUP(J92,'POINTS SCORE'!$B$37:$AK$78,36,FALSE)</f>
        <v>#N/A</v>
      </c>
      <c r="M134" s="95" t="s">
        <v>61</v>
      </c>
      <c r="N134" s="98"/>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V134" s="98"/>
      <c r="W134" s="93" t="e">
        <f>VLOOKUP(V92,'POINTS SCORE'!$B$8:$AK$37,36,FALSE)</f>
        <v>#N/A</v>
      </c>
      <c r="X134" s="93"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900-000000000000}"/>
  <mergeCells count="8">
    <mergeCell ref="Q89:T89"/>
    <mergeCell ref="U89:X89"/>
    <mergeCell ref="D2:E2"/>
    <mergeCell ref="A89:D89"/>
    <mergeCell ref="E89:H89"/>
    <mergeCell ref="I89:L89"/>
    <mergeCell ref="M89:P89"/>
    <mergeCell ref="B2:C2"/>
  </mergeCells>
  <phoneticPr fontId="9" type="noConversion"/>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38" id="{44F9679C-2C62-4649-84F9-75243608799D}">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0157866A-2353-430D-9AC5-6450F34C03B3}">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0AF29114-382A-42E8-86AF-684BBBDEAF1E}">
            <xm:f>VLOOKUP(R93,'Member list R5'!$D:$D,1,FALSE)=R93</xm:f>
            <x14:dxf>
              <fill>
                <patternFill>
                  <bgColor rgb="FFFFFF00"/>
                </patternFill>
              </fill>
            </x14:dxf>
          </x14:cfRule>
          <xm:sqref>R93:R134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AJ136"/>
  <sheetViews>
    <sheetView zoomScaleSheetLayoutView="75" workbookViewId="0">
      <selection activeCell="C93" sqref="C93:D134"/>
    </sheetView>
  </sheetViews>
  <sheetFormatPr defaultColWidth="8.81640625" defaultRowHeight="12.5"/>
  <cols>
    <col min="1" max="1" width="15.54296875" style="84" customWidth="1"/>
    <col min="2" max="2" width="22.54296875" style="84" customWidth="1"/>
    <col min="3" max="3" width="19.453125" style="84" bestFit="1" customWidth="1"/>
    <col min="4" max="4" width="24.81640625" style="93" bestFit="1" customWidth="1"/>
    <col min="5" max="7" width="14.54296875" style="93" customWidth="1"/>
    <col min="8" max="8" width="18.81640625" style="93" bestFit="1" customWidth="1"/>
    <col min="9" max="11" width="14.54296875" style="93" customWidth="1"/>
    <col min="12" max="12" width="20.1796875" style="93" customWidth="1"/>
    <col min="13" max="13" width="18.81640625" style="93" customWidth="1"/>
    <col min="14" max="14" width="16.54296875" style="93" customWidth="1"/>
    <col min="15" max="15" width="16" style="84" bestFit="1" customWidth="1"/>
    <col min="16" max="16" width="18.81640625" style="84" bestFit="1" customWidth="1"/>
    <col min="17" max="19" width="12.54296875" style="84" customWidth="1"/>
    <col min="20" max="20" width="18.81640625" style="84" bestFit="1" customWidth="1"/>
    <col min="21" max="23" width="12.54296875" style="84" customWidth="1"/>
    <col min="24" max="24" width="18.81640625" style="84" bestFit="1" customWidth="1"/>
    <col min="25" max="27" width="12.54296875" style="84" customWidth="1"/>
    <col min="28" max="28" width="18.81640625" style="84" bestFit="1" customWidth="1"/>
    <col min="29" max="39" width="12.54296875" style="84" customWidth="1"/>
    <col min="40" max="16384" width="8.81640625" style="84"/>
  </cols>
  <sheetData>
    <row r="1" spans="1:36" ht="15" customHeight="1"/>
    <row r="2" spans="1:36" s="89" customFormat="1" ht="15" customHeight="1">
      <c r="A2" s="173" t="s">
        <v>6</v>
      </c>
      <c r="B2" s="209" t="s">
        <v>58</v>
      </c>
      <c r="C2" s="209"/>
      <c r="D2" s="217"/>
      <c r="E2" s="217"/>
      <c r="F2" s="96"/>
      <c r="G2" s="96"/>
      <c r="H2" s="96"/>
      <c r="I2" s="96"/>
      <c r="J2" s="96"/>
      <c r="K2" s="96"/>
      <c r="L2" s="96"/>
      <c r="M2" s="96"/>
      <c r="N2" s="96"/>
    </row>
    <row r="3" spans="1:36" ht="15" customHeight="1"/>
    <row r="4" spans="1:36" ht="15" customHeight="1">
      <c r="A4" s="8"/>
      <c r="C4" s="120"/>
    </row>
    <row r="5" spans="1:36" s="89" customFormat="1" ht="15" customHeight="1">
      <c r="A5" s="92" t="s">
        <v>8</v>
      </c>
      <c r="B5" s="92" t="s">
        <v>7</v>
      </c>
      <c r="C5" s="92" t="s">
        <v>5</v>
      </c>
      <c r="D5" s="92" t="s">
        <v>9</v>
      </c>
      <c r="E5" s="133" t="s">
        <v>62</v>
      </c>
      <c r="F5" s="134" t="s">
        <v>63</v>
      </c>
      <c r="G5" s="135" t="s">
        <v>42</v>
      </c>
      <c r="H5" s="140" t="s">
        <v>64</v>
      </c>
      <c r="I5" s="137" t="s">
        <v>65</v>
      </c>
      <c r="J5" s="175" t="s">
        <v>163</v>
      </c>
      <c r="K5" s="93"/>
    </row>
    <row r="6" spans="1:36" s="89" customFormat="1" ht="15" customHeight="1">
      <c r="A6" s="53"/>
      <c r="B6" s="143"/>
      <c r="C6" s="146">
        <f t="shared" ref="C6:C37" si="0">SUM(E6:K6)</f>
        <v>0</v>
      </c>
      <c r="D6" s="138">
        <f>SUM(E6:K6)-MIN(E6:H6)</f>
        <v>0</v>
      </c>
      <c r="E6" s="103">
        <f t="shared" ref="E6:E37" si="1">IFERROR(VLOOKUP(B6,$B$93:$C$134,2,FALSE),0)</f>
        <v>0</v>
      </c>
      <c r="F6" s="103">
        <f t="shared" ref="F6:F37" si="2">IFERROR(VLOOKUP(B6,$F$93:$G$134,2,FALSE),0)</f>
        <v>0</v>
      </c>
      <c r="G6" s="103">
        <f t="shared" ref="G6:G37" si="3">IFERROR(VLOOKUP(B6,$J$93:$K$134,2,FALSE),0)</f>
        <v>0</v>
      </c>
      <c r="H6" s="103">
        <f t="shared" ref="H6:H37" si="4">IFERROR(VLOOKUP(B6,$N$93:$O$134,2,FALSE),0)</f>
        <v>0</v>
      </c>
      <c r="I6" s="103">
        <f t="shared" ref="I6:I37" si="5">IFERROR(VLOOKUP(B6,$R$93:$S$134,2,FALSE),0)</f>
        <v>0</v>
      </c>
      <c r="J6" s="176">
        <f t="shared" ref="J6:J37" si="6">IFERROR(VLOOKUP(B6,$V$93:$W$134,2,FALSE),0)</f>
        <v>0</v>
      </c>
      <c r="K6" s="93"/>
      <c r="L6" s="84"/>
      <c r="M6" s="84"/>
      <c r="N6" s="84"/>
      <c r="O6" s="84"/>
      <c r="P6" s="84"/>
      <c r="Q6" s="84"/>
      <c r="R6" s="84"/>
      <c r="S6" s="84"/>
      <c r="T6" s="84"/>
      <c r="U6" s="84"/>
      <c r="V6" s="84"/>
      <c r="W6" s="84"/>
      <c r="X6" s="84"/>
      <c r="Y6" s="84"/>
      <c r="Z6" s="84"/>
      <c r="AA6" s="84"/>
      <c r="AB6" s="84"/>
      <c r="AC6" s="84"/>
      <c r="AD6" s="84"/>
      <c r="AE6" s="84"/>
      <c r="AF6" s="84"/>
      <c r="AG6" s="84"/>
      <c r="AH6" s="84"/>
      <c r="AI6" s="84"/>
      <c r="AJ6" s="84"/>
    </row>
    <row r="7" spans="1:36" ht="15" customHeight="1">
      <c r="A7" s="53"/>
      <c r="B7" s="143"/>
      <c r="C7" s="146">
        <f t="shared" si="0"/>
        <v>0</v>
      </c>
      <c r="D7" s="138">
        <f t="shared" ref="D7:D70" si="7">SUM(E7:K7)-MIN(E7:G7)</f>
        <v>0</v>
      </c>
      <c r="E7" s="103">
        <f t="shared" si="1"/>
        <v>0</v>
      </c>
      <c r="F7" s="103">
        <f t="shared" si="2"/>
        <v>0</v>
      </c>
      <c r="G7" s="103">
        <f t="shared" si="3"/>
        <v>0</v>
      </c>
      <c r="H7" s="103">
        <f t="shared" si="4"/>
        <v>0</v>
      </c>
      <c r="I7" s="103">
        <f t="shared" si="5"/>
        <v>0</v>
      </c>
      <c r="J7" s="176">
        <f t="shared" si="6"/>
        <v>0</v>
      </c>
      <c r="L7" s="84"/>
      <c r="M7" s="84"/>
      <c r="N7" s="84"/>
    </row>
    <row r="8" spans="1:36" ht="15" customHeight="1">
      <c r="A8" s="53"/>
      <c r="B8" s="143"/>
      <c r="C8" s="146">
        <f t="shared" si="0"/>
        <v>0</v>
      </c>
      <c r="D8" s="138">
        <f t="shared" si="7"/>
        <v>0</v>
      </c>
      <c r="E8" s="103">
        <f t="shared" si="1"/>
        <v>0</v>
      </c>
      <c r="F8" s="103">
        <f t="shared" si="2"/>
        <v>0</v>
      </c>
      <c r="G8" s="103">
        <f t="shared" si="3"/>
        <v>0</v>
      </c>
      <c r="H8" s="103">
        <f t="shared" si="4"/>
        <v>0</v>
      </c>
      <c r="I8" s="103">
        <f t="shared" si="5"/>
        <v>0</v>
      </c>
      <c r="J8" s="176">
        <f t="shared" si="6"/>
        <v>0</v>
      </c>
      <c r="L8" s="84"/>
      <c r="M8" s="84"/>
      <c r="N8" s="84"/>
    </row>
    <row r="9" spans="1:36" s="89" customFormat="1" ht="15" customHeight="1">
      <c r="A9" s="53"/>
      <c r="B9" s="143"/>
      <c r="C9" s="146">
        <f t="shared" si="0"/>
        <v>0</v>
      </c>
      <c r="D9" s="138">
        <f t="shared" si="7"/>
        <v>0</v>
      </c>
      <c r="E9" s="103">
        <f t="shared" si="1"/>
        <v>0</v>
      </c>
      <c r="F9" s="103">
        <f t="shared" si="2"/>
        <v>0</v>
      </c>
      <c r="G9" s="103">
        <f t="shared" si="3"/>
        <v>0</v>
      </c>
      <c r="H9" s="103">
        <f t="shared" si="4"/>
        <v>0</v>
      </c>
      <c r="I9" s="103">
        <f t="shared" si="5"/>
        <v>0</v>
      </c>
      <c r="J9" s="176">
        <f t="shared" si="6"/>
        <v>0</v>
      </c>
      <c r="K9" s="93"/>
      <c r="L9" s="84"/>
      <c r="M9" s="84"/>
      <c r="N9" s="84"/>
      <c r="O9" s="84"/>
      <c r="P9" s="84"/>
      <c r="Q9" s="84"/>
      <c r="R9" s="84"/>
      <c r="S9" s="84"/>
      <c r="T9" s="84"/>
      <c r="U9" s="84"/>
      <c r="V9" s="84"/>
      <c r="W9" s="84"/>
      <c r="X9" s="84"/>
      <c r="Y9" s="84"/>
      <c r="Z9" s="84"/>
      <c r="AA9" s="84"/>
      <c r="AB9" s="84"/>
      <c r="AC9" s="84"/>
      <c r="AD9" s="84"/>
      <c r="AE9" s="84"/>
      <c r="AF9" s="84"/>
      <c r="AG9" s="84"/>
      <c r="AH9" s="84"/>
      <c r="AI9" s="84"/>
      <c r="AJ9" s="84"/>
    </row>
    <row r="10" spans="1:36" ht="15" customHeight="1">
      <c r="A10" s="53"/>
      <c r="B10" s="143"/>
      <c r="C10" s="146">
        <f t="shared" si="0"/>
        <v>0</v>
      </c>
      <c r="D10" s="138">
        <f t="shared" si="7"/>
        <v>0</v>
      </c>
      <c r="E10" s="103">
        <f t="shared" si="1"/>
        <v>0</v>
      </c>
      <c r="F10" s="103">
        <f t="shared" si="2"/>
        <v>0</v>
      </c>
      <c r="G10" s="103">
        <f t="shared" si="3"/>
        <v>0</v>
      </c>
      <c r="H10" s="103">
        <f t="shared" si="4"/>
        <v>0</v>
      </c>
      <c r="I10" s="103">
        <f t="shared" si="5"/>
        <v>0</v>
      </c>
      <c r="J10" s="176">
        <f t="shared" si="6"/>
        <v>0</v>
      </c>
      <c r="L10" s="84"/>
      <c r="M10" s="84"/>
      <c r="N10" s="84"/>
    </row>
    <row r="11" spans="1:36" ht="15" hidden="1" customHeight="1">
      <c r="A11" s="53"/>
      <c r="B11" s="81"/>
      <c r="C11" s="146">
        <f t="shared" si="0"/>
        <v>0</v>
      </c>
      <c r="D11" s="138">
        <f t="shared" si="7"/>
        <v>0</v>
      </c>
      <c r="E11" s="103">
        <f t="shared" si="1"/>
        <v>0</v>
      </c>
      <c r="F11" s="103">
        <f t="shared" si="2"/>
        <v>0</v>
      </c>
      <c r="G11" s="103">
        <f t="shared" si="3"/>
        <v>0</v>
      </c>
      <c r="H11" s="103">
        <f t="shared" si="4"/>
        <v>0</v>
      </c>
      <c r="I11" s="103">
        <f t="shared" si="5"/>
        <v>0</v>
      </c>
      <c r="J11" s="166">
        <f t="shared" si="6"/>
        <v>0</v>
      </c>
      <c r="L11" s="84"/>
      <c r="M11" s="84"/>
      <c r="N11" s="84"/>
    </row>
    <row r="12" spans="1:36" ht="15" hidden="1" customHeight="1">
      <c r="A12" s="53"/>
      <c r="B12" s="81"/>
      <c r="C12" s="146">
        <f t="shared" si="0"/>
        <v>0</v>
      </c>
      <c r="D12" s="138">
        <f t="shared" si="7"/>
        <v>0</v>
      </c>
      <c r="E12" s="103">
        <f t="shared" si="1"/>
        <v>0</v>
      </c>
      <c r="F12" s="103">
        <f t="shared" si="2"/>
        <v>0</v>
      </c>
      <c r="G12" s="103">
        <f t="shared" si="3"/>
        <v>0</v>
      </c>
      <c r="H12" s="103">
        <f t="shared" si="4"/>
        <v>0</v>
      </c>
      <c r="I12" s="103">
        <f t="shared" si="5"/>
        <v>0</v>
      </c>
      <c r="J12" s="166">
        <f t="shared" si="6"/>
        <v>0</v>
      </c>
      <c r="L12" s="84"/>
      <c r="M12" s="84"/>
      <c r="N12" s="84"/>
    </row>
    <row r="13" spans="1:36" ht="15" hidden="1" customHeight="1">
      <c r="A13" s="53"/>
      <c r="B13" s="81"/>
      <c r="C13" s="146">
        <f t="shared" si="0"/>
        <v>0</v>
      </c>
      <c r="D13" s="138">
        <f t="shared" si="7"/>
        <v>0</v>
      </c>
      <c r="E13" s="103">
        <f t="shared" si="1"/>
        <v>0</v>
      </c>
      <c r="F13" s="103">
        <f t="shared" si="2"/>
        <v>0</v>
      </c>
      <c r="G13" s="103">
        <f t="shared" si="3"/>
        <v>0</v>
      </c>
      <c r="H13" s="103">
        <f t="shared" si="4"/>
        <v>0</v>
      </c>
      <c r="I13" s="103">
        <f t="shared" si="5"/>
        <v>0</v>
      </c>
      <c r="J13" s="166">
        <f t="shared" si="6"/>
        <v>0</v>
      </c>
      <c r="L13" s="84"/>
      <c r="M13" s="84"/>
      <c r="N13" s="84"/>
    </row>
    <row r="14" spans="1:36" ht="15" hidden="1" customHeight="1">
      <c r="A14" s="53"/>
      <c r="B14" s="81"/>
      <c r="C14" s="146">
        <f t="shared" si="0"/>
        <v>0</v>
      </c>
      <c r="D14" s="138">
        <f t="shared" si="7"/>
        <v>0</v>
      </c>
      <c r="E14" s="103">
        <f t="shared" si="1"/>
        <v>0</v>
      </c>
      <c r="F14" s="103">
        <f t="shared" si="2"/>
        <v>0</v>
      </c>
      <c r="G14" s="103">
        <f t="shared" si="3"/>
        <v>0</v>
      </c>
      <c r="H14" s="103">
        <f t="shared" si="4"/>
        <v>0</v>
      </c>
      <c r="I14" s="103">
        <f t="shared" si="5"/>
        <v>0</v>
      </c>
      <c r="J14" s="166">
        <f t="shared" si="6"/>
        <v>0</v>
      </c>
      <c r="L14" s="84"/>
      <c r="M14" s="84"/>
      <c r="N14" s="84"/>
      <c r="Z14" s="89"/>
      <c r="AA14" s="89"/>
      <c r="AB14" s="89"/>
      <c r="AC14" s="89"/>
      <c r="AD14" s="89"/>
      <c r="AE14" s="89"/>
      <c r="AF14" s="89"/>
      <c r="AG14" s="89"/>
      <c r="AH14" s="89"/>
      <c r="AI14" s="89"/>
      <c r="AJ14" s="89"/>
    </row>
    <row r="15" spans="1:36" ht="15" hidden="1" customHeight="1">
      <c r="A15" s="53"/>
      <c r="B15" s="81"/>
      <c r="C15" s="146">
        <f t="shared" si="0"/>
        <v>0</v>
      </c>
      <c r="D15" s="138">
        <f t="shared" si="7"/>
        <v>0</v>
      </c>
      <c r="E15" s="103">
        <f t="shared" si="1"/>
        <v>0</v>
      </c>
      <c r="F15" s="103">
        <f t="shared" si="2"/>
        <v>0</v>
      </c>
      <c r="G15" s="103">
        <f t="shared" si="3"/>
        <v>0</v>
      </c>
      <c r="H15" s="103">
        <f t="shared" si="4"/>
        <v>0</v>
      </c>
      <c r="I15" s="103">
        <f t="shared" si="5"/>
        <v>0</v>
      </c>
      <c r="J15" s="166">
        <f t="shared" si="6"/>
        <v>0</v>
      </c>
      <c r="L15" s="84"/>
      <c r="M15" s="84"/>
      <c r="N15" s="84"/>
    </row>
    <row r="16" spans="1:36" ht="15" hidden="1" customHeight="1">
      <c r="A16" s="53"/>
      <c r="B16" s="81"/>
      <c r="C16" s="146">
        <f t="shared" si="0"/>
        <v>0</v>
      </c>
      <c r="D16" s="138">
        <f t="shared" si="7"/>
        <v>0</v>
      </c>
      <c r="E16" s="103">
        <f t="shared" si="1"/>
        <v>0</v>
      </c>
      <c r="F16" s="103">
        <f t="shared" si="2"/>
        <v>0</v>
      </c>
      <c r="G16" s="103">
        <f t="shared" si="3"/>
        <v>0</v>
      </c>
      <c r="H16" s="103">
        <f t="shared" si="4"/>
        <v>0</v>
      </c>
      <c r="I16" s="103">
        <f t="shared" si="5"/>
        <v>0</v>
      </c>
      <c r="J16" s="166">
        <f t="shared" si="6"/>
        <v>0</v>
      </c>
      <c r="L16" s="84"/>
      <c r="M16" s="84"/>
      <c r="N16" s="84"/>
    </row>
    <row r="17" spans="1:36" ht="15" hidden="1" customHeight="1">
      <c r="A17" s="78"/>
      <c r="B17" s="81"/>
      <c r="C17" s="146">
        <f t="shared" si="0"/>
        <v>0</v>
      </c>
      <c r="D17" s="138">
        <f t="shared" si="7"/>
        <v>0</v>
      </c>
      <c r="E17" s="103">
        <f t="shared" si="1"/>
        <v>0</v>
      </c>
      <c r="F17" s="103">
        <f t="shared" si="2"/>
        <v>0</v>
      </c>
      <c r="G17" s="103">
        <f t="shared" si="3"/>
        <v>0</v>
      </c>
      <c r="H17" s="103">
        <f t="shared" si="4"/>
        <v>0</v>
      </c>
      <c r="I17" s="103">
        <f t="shared" si="5"/>
        <v>0</v>
      </c>
      <c r="J17" s="166">
        <f t="shared" si="6"/>
        <v>0</v>
      </c>
      <c r="L17" s="84"/>
      <c r="M17" s="84"/>
      <c r="N17" s="84"/>
    </row>
    <row r="18" spans="1:36" ht="15" hidden="1" customHeight="1">
      <c r="A18" s="49"/>
      <c r="B18" s="81"/>
      <c r="C18" s="146">
        <f t="shared" si="0"/>
        <v>0</v>
      </c>
      <c r="D18" s="138">
        <f t="shared" si="7"/>
        <v>0</v>
      </c>
      <c r="E18" s="103">
        <f t="shared" si="1"/>
        <v>0</v>
      </c>
      <c r="F18" s="103">
        <f t="shared" si="2"/>
        <v>0</v>
      </c>
      <c r="G18" s="103">
        <f t="shared" si="3"/>
        <v>0</v>
      </c>
      <c r="H18" s="103">
        <f t="shared" si="4"/>
        <v>0</v>
      </c>
      <c r="I18" s="103">
        <f t="shared" si="5"/>
        <v>0</v>
      </c>
      <c r="J18" s="166">
        <f t="shared" si="6"/>
        <v>0</v>
      </c>
      <c r="L18" s="84"/>
      <c r="M18" s="84"/>
      <c r="N18" s="84"/>
    </row>
    <row r="19" spans="1:36" ht="15" hidden="1" customHeight="1">
      <c r="A19" s="49"/>
      <c r="B19" s="81"/>
      <c r="C19" s="146">
        <f t="shared" si="0"/>
        <v>0</v>
      </c>
      <c r="D19" s="138">
        <f t="shared" si="7"/>
        <v>0</v>
      </c>
      <c r="E19" s="103">
        <f t="shared" si="1"/>
        <v>0</v>
      </c>
      <c r="F19" s="103">
        <f t="shared" si="2"/>
        <v>0</v>
      </c>
      <c r="G19" s="103">
        <f t="shared" si="3"/>
        <v>0</v>
      </c>
      <c r="H19" s="103">
        <f t="shared" si="4"/>
        <v>0</v>
      </c>
      <c r="I19" s="103">
        <f t="shared" si="5"/>
        <v>0</v>
      </c>
      <c r="J19" s="166">
        <f t="shared" si="6"/>
        <v>0</v>
      </c>
      <c r="L19" s="84"/>
      <c r="M19" s="84"/>
      <c r="N19" s="84"/>
    </row>
    <row r="20" spans="1:36" s="89" customFormat="1" ht="15" hidden="1" customHeight="1">
      <c r="A20" s="49"/>
      <c r="B20" s="81"/>
      <c r="C20" s="146">
        <f t="shared" si="0"/>
        <v>0</v>
      </c>
      <c r="D20" s="138">
        <f t="shared" si="7"/>
        <v>0</v>
      </c>
      <c r="E20" s="103">
        <f t="shared" si="1"/>
        <v>0</v>
      </c>
      <c r="F20" s="103">
        <f t="shared" si="2"/>
        <v>0</v>
      </c>
      <c r="G20" s="103">
        <f t="shared" si="3"/>
        <v>0</v>
      </c>
      <c r="H20" s="103">
        <f t="shared" si="4"/>
        <v>0</v>
      </c>
      <c r="I20" s="103">
        <f t="shared" si="5"/>
        <v>0</v>
      </c>
      <c r="J20" s="166">
        <f t="shared" si="6"/>
        <v>0</v>
      </c>
      <c r="K20" s="93"/>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row>
    <row r="21" spans="1:36" ht="15" hidden="1" customHeight="1">
      <c r="A21" s="49"/>
      <c r="B21" s="81"/>
      <c r="C21" s="146">
        <f t="shared" si="0"/>
        <v>0</v>
      </c>
      <c r="D21" s="138">
        <f t="shared" si="7"/>
        <v>0</v>
      </c>
      <c r="E21" s="103">
        <f t="shared" si="1"/>
        <v>0</v>
      </c>
      <c r="F21" s="103">
        <f t="shared" si="2"/>
        <v>0</v>
      </c>
      <c r="G21" s="103">
        <f t="shared" si="3"/>
        <v>0</v>
      </c>
      <c r="H21" s="103">
        <f t="shared" si="4"/>
        <v>0</v>
      </c>
      <c r="I21" s="103">
        <f t="shared" si="5"/>
        <v>0</v>
      </c>
      <c r="J21" s="166">
        <f t="shared" si="6"/>
        <v>0</v>
      </c>
      <c r="L21" s="84"/>
      <c r="M21" s="84"/>
      <c r="N21" s="84"/>
    </row>
    <row r="22" spans="1:36" ht="15" hidden="1" customHeight="1">
      <c r="A22" s="49"/>
      <c r="B22" s="81"/>
      <c r="C22" s="146">
        <f t="shared" si="0"/>
        <v>0</v>
      </c>
      <c r="D22" s="138">
        <f t="shared" si="7"/>
        <v>0</v>
      </c>
      <c r="E22" s="103">
        <f t="shared" si="1"/>
        <v>0</v>
      </c>
      <c r="F22" s="103">
        <f t="shared" si="2"/>
        <v>0</v>
      </c>
      <c r="G22" s="103">
        <f t="shared" si="3"/>
        <v>0</v>
      </c>
      <c r="H22" s="103">
        <f t="shared" si="4"/>
        <v>0</v>
      </c>
      <c r="I22" s="103">
        <f t="shared" si="5"/>
        <v>0</v>
      </c>
      <c r="J22" s="166">
        <f t="shared" si="6"/>
        <v>0</v>
      </c>
      <c r="L22" s="84"/>
      <c r="M22" s="84"/>
      <c r="N22" s="84"/>
    </row>
    <row r="23" spans="1:36" ht="15" hidden="1" customHeight="1">
      <c r="A23" s="49"/>
      <c r="B23" s="81"/>
      <c r="C23" s="146">
        <f t="shared" si="0"/>
        <v>0</v>
      </c>
      <c r="D23" s="138">
        <f t="shared" si="7"/>
        <v>0</v>
      </c>
      <c r="E23" s="103">
        <f t="shared" si="1"/>
        <v>0</v>
      </c>
      <c r="F23" s="103">
        <f t="shared" si="2"/>
        <v>0</v>
      </c>
      <c r="G23" s="103">
        <f t="shared" si="3"/>
        <v>0</v>
      </c>
      <c r="H23" s="103">
        <f t="shared" si="4"/>
        <v>0</v>
      </c>
      <c r="I23" s="103">
        <f t="shared" si="5"/>
        <v>0</v>
      </c>
      <c r="J23" s="166">
        <f t="shared" si="6"/>
        <v>0</v>
      </c>
      <c r="L23" s="84"/>
      <c r="M23" s="84"/>
      <c r="N23" s="84"/>
    </row>
    <row r="24" spans="1:36" ht="15" hidden="1" customHeight="1">
      <c r="A24" s="49"/>
      <c r="B24" s="81"/>
      <c r="C24" s="146">
        <f t="shared" si="0"/>
        <v>0</v>
      </c>
      <c r="D24" s="138">
        <f t="shared" si="7"/>
        <v>0</v>
      </c>
      <c r="E24" s="103">
        <f t="shared" si="1"/>
        <v>0</v>
      </c>
      <c r="F24" s="103">
        <f t="shared" si="2"/>
        <v>0</v>
      </c>
      <c r="G24" s="103">
        <f t="shared" si="3"/>
        <v>0</v>
      </c>
      <c r="H24" s="103">
        <f t="shared" si="4"/>
        <v>0</v>
      </c>
      <c r="I24" s="103">
        <f t="shared" si="5"/>
        <v>0</v>
      </c>
      <c r="J24" s="166">
        <f t="shared" si="6"/>
        <v>0</v>
      </c>
      <c r="L24" s="84"/>
      <c r="M24" s="84"/>
      <c r="N24" s="84"/>
    </row>
    <row r="25" spans="1:36" ht="15" hidden="1" customHeight="1">
      <c r="A25" s="80"/>
      <c r="B25" s="81"/>
      <c r="C25" s="146">
        <f t="shared" si="0"/>
        <v>0</v>
      </c>
      <c r="D25" s="138">
        <f t="shared" si="7"/>
        <v>0</v>
      </c>
      <c r="E25" s="103">
        <f t="shared" si="1"/>
        <v>0</v>
      </c>
      <c r="F25" s="103">
        <f t="shared" si="2"/>
        <v>0</v>
      </c>
      <c r="G25" s="103">
        <f t="shared" si="3"/>
        <v>0</v>
      </c>
      <c r="H25" s="103">
        <f t="shared" si="4"/>
        <v>0</v>
      </c>
      <c r="I25" s="103">
        <f t="shared" si="5"/>
        <v>0</v>
      </c>
      <c r="J25" s="166">
        <f t="shared" si="6"/>
        <v>0</v>
      </c>
      <c r="L25" s="84"/>
      <c r="M25" s="84"/>
      <c r="N25" s="84"/>
      <c r="Z25" s="89"/>
      <c r="AA25" s="89"/>
      <c r="AB25" s="89"/>
      <c r="AC25" s="89"/>
      <c r="AD25" s="89"/>
      <c r="AE25" s="89"/>
      <c r="AF25" s="89"/>
      <c r="AG25" s="89"/>
      <c r="AH25" s="89"/>
      <c r="AI25" s="89"/>
      <c r="AJ25" s="89"/>
    </row>
    <row r="26" spans="1:36" ht="15" hidden="1" customHeight="1">
      <c r="A26" s="53"/>
      <c r="B26" s="81"/>
      <c r="C26" s="146">
        <f t="shared" si="0"/>
        <v>0</v>
      </c>
      <c r="D26" s="138">
        <f t="shared" si="7"/>
        <v>0</v>
      </c>
      <c r="E26" s="103">
        <f t="shared" si="1"/>
        <v>0</v>
      </c>
      <c r="F26" s="103">
        <f t="shared" si="2"/>
        <v>0</v>
      </c>
      <c r="G26" s="103">
        <f t="shared" si="3"/>
        <v>0</v>
      </c>
      <c r="H26" s="103">
        <f t="shared" si="4"/>
        <v>0</v>
      </c>
      <c r="I26" s="103">
        <f t="shared" si="5"/>
        <v>0</v>
      </c>
      <c r="J26" s="166">
        <f t="shared" si="6"/>
        <v>0</v>
      </c>
      <c r="L26" s="84"/>
      <c r="M26" s="84"/>
      <c r="N26" s="84"/>
    </row>
    <row r="27" spans="1:36" ht="15" hidden="1" customHeight="1">
      <c r="A27" s="53"/>
      <c r="B27" s="81"/>
      <c r="C27" s="146">
        <f t="shared" si="0"/>
        <v>0</v>
      </c>
      <c r="D27" s="138">
        <f t="shared" si="7"/>
        <v>0</v>
      </c>
      <c r="E27" s="103">
        <f t="shared" si="1"/>
        <v>0</v>
      </c>
      <c r="F27" s="103">
        <f t="shared" si="2"/>
        <v>0</v>
      </c>
      <c r="G27" s="103">
        <f t="shared" si="3"/>
        <v>0</v>
      </c>
      <c r="H27" s="103">
        <f t="shared" si="4"/>
        <v>0</v>
      </c>
      <c r="I27" s="103">
        <f t="shared" si="5"/>
        <v>0</v>
      </c>
      <c r="J27" s="166">
        <f t="shared" si="6"/>
        <v>0</v>
      </c>
      <c r="L27" s="84"/>
      <c r="M27" s="84"/>
      <c r="N27" s="84"/>
    </row>
    <row r="28" spans="1:36" ht="15" hidden="1" customHeight="1">
      <c r="A28" s="49"/>
      <c r="B28" s="81"/>
      <c r="C28" s="146">
        <f t="shared" si="0"/>
        <v>0</v>
      </c>
      <c r="D28" s="138">
        <f t="shared" si="7"/>
        <v>0</v>
      </c>
      <c r="E28" s="103">
        <f t="shared" si="1"/>
        <v>0</v>
      </c>
      <c r="F28" s="103">
        <f t="shared" si="2"/>
        <v>0</v>
      </c>
      <c r="G28" s="103">
        <f t="shared" si="3"/>
        <v>0</v>
      </c>
      <c r="H28" s="103">
        <f t="shared" si="4"/>
        <v>0</v>
      </c>
      <c r="I28" s="103">
        <f t="shared" si="5"/>
        <v>0</v>
      </c>
      <c r="J28" s="166">
        <f t="shared" si="6"/>
        <v>0</v>
      </c>
      <c r="L28" s="84"/>
      <c r="M28" s="84"/>
      <c r="N28" s="84"/>
    </row>
    <row r="29" spans="1:36" ht="15" hidden="1" customHeight="1">
      <c r="A29" s="49"/>
      <c r="B29" s="81"/>
      <c r="C29" s="146">
        <f t="shared" si="0"/>
        <v>0</v>
      </c>
      <c r="D29" s="138">
        <f t="shared" si="7"/>
        <v>0</v>
      </c>
      <c r="E29" s="103">
        <f t="shared" si="1"/>
        <v>0</v>
      </c>
      <c r="F29" s="103">
        <f t="shared" si="2"/>
        <v>0</v>
      </c>
      <c r="G29" s="103">
        <f t="shared" si="3"/>
        <v>0</v>
      </c>
      <c r="H29" s="103">
        <f t="shared" si="4"/>
        <v>0</v>
      </c>
      <c r="I29" s="103">
        <f t="shared" si="5"/>
        <v>0</v>
      </c>
      <c r="J29" s="166">
        <f t="shared" si="6"/>
        <v>0</v>
      </c>
      <c r="L29" s="84"/>
      <c r="M29" s="84"/>
      <c r="N29" s="84"/>
    </row>
    <row r="30" spans="1:36" ht="15" hidden="1" customHeight="1">
      <c r="A30" s="53"/>
      <c r="B30" s="81"/>
      <c r="C30" s="146">
        <f t="shared" si="0"/>
        <v>0</v>
      </c>
      <c r="D30" s="138">
        <f t="shared" si="7"/>
        <v>0</v>
      </c>
      <c r="E30" s="103">
        <f t="shared" si="1"/>
        <v>0</v>
      </c>
      <c r="F30" s="103">
        <f t="shared" si="2"/>
        <v>0</v>
      </c>
      <c r="G30" s="103">
        <f t="shared" si="3"/>
        <v>0</v>
      </c>
      <c r="H30" s="103">
        <f t="shared" si="4"/>
        <v>0</v>
      </c>
      <c r="I30" s="103">
        <f t="shared" si="5"/>
        <v>0</v>
      </c>
      <c r="J30" s="166">
        <f t="shared" si="6"/>
        <v>0</v>
      </c>
      <c r="L30" s="84"/>
      <c r="M30" s="84"/>
      <c r="N30" s="84"/>
    </row>
    <row r="31" spans="1:36" ht="15" hidden="1" customHeight="1">
      <c r="A31" s="53"/>
      <c r="B31" s="81"/>
      <c r="C31" s="146">
        <f t="shared" si="0"/>
        <v>0</v>
      </c>
      <c r="D31" s="138">
        <f t="shared" si="7"/>
        <v>0</v>
      </c>
      <c r="E31" s="103">
        <f t="shared" si="1"/>
        <v>0</v>
      </c>
      <c r="F31" s="103">
        <f t="shared" si="2"/>
        <v>0</v>
      </c>
      <c r="G31" s="103">
        <f t="shared" si="3"/>
        <v>0</v>
      </c>
      <c r="H31" s="103">
        <f t="shared" si="4"/>
        <v>0</v>
      </c>
      <c r="I31" s="103">
        <f t="shared" si="5"/>
        <v>0</v>
      </c>
      <c r="J31" s="103">
        <f t="shared" si="6"/>
        <v>0</v>
      </c>
      <c r="L31" s="84"/>
      <c r="M31" s="84"/>
      <c r="N31" s="84"/>
    </row>
    <row r="32" spans="1:36" ht="15" hidden="1" customHeight="1">
      <c r="A32" s="53"/>
      <c r="B32" s="81"/>
      <c r="C32" s="146">
        <f t="shared" si="0"/>
        <v>0</v>
      </c>
      <c r="D32" s="138">
        <f t="shared" si="7"/>
        <v>0</v>
      </c>
      <c r="E32" s="103">
        <f t="shared" si="1"/>
        <v>0</v>
      </c>
      <c r="F32" s="103">
        <f t="shared" si="2"/>
        <v>0</v>
      </c>
      <c r="G32" s="103">
        <f t="shared" si="3"/>
        <v>0</v>
      </c>
      <c r="H32" s="103">
        <f t="shared" si="4"/>
        <v>0</v>
      </c>
      <c r="I32" s="103">
        <f t="shared" si="5"/>
        <v>0</v>
      </c>
      <c r="J32" s="103">
        <f t="shared" si="6"/>
        <v>0</v>
      </c>
      <c r="L32" s="84"/>
      <c r="M32" s="84"/>
      <c r="N32" s="84"/>
    </row>
    <row r="33" spans="1:36" ht="15" hidden="1" customHeight="1">
      <c r="A33" s="53"/>
      <c r="B33" s="81"/>
      <c r="C33" s="146">
        <f t="shared" si="0"/>
        <v>0</v>
      </c>
      <c r="D33" s="138">
        <f t="shared" si="7"/>
        <v>0</v>
      </c>
      <c r="E33" s="103">
        <f t="shared" si="1"/>
        <v>0</v>
      </c>
      <c r="F33" s="103">
        <f t="shared" si="2"/>
        <v>0</v>
      </c>
      <c r="G33" s="103">
        <f t="shared" si="3"/>
        <v>0</v>
      </c>
      <c r="H33" s="103">
        <f t="shared" si="4"/>
        <v>0</v>
      </c>
      <c r="I33" s="103">
        <f t="shared" si="5"/>
        <v>0</v>
      </c>
      <c r="J33" s="103">
        <f t="shared" si="6"/>
        <v>0</v>
      </c>
      <c r="L33" s="84"/>
      <c r="M33" s="84"/>
      <c r="N33" s="84"/>
    </row>
    <row r="34" spans="1:36" ht="15" hidden="1" customHeight="1">
      <c r="A34" s="53"/>
      <c r="B34" s="81"/>
      <c r="C34" s="146">
        <f t="shared" si="0"/>
        <v>0</v>
      </c>
      <c r="D34" s="138">
        <f t="shared" si="7"/>
        <v>0</v>
      </c>
      <c r="E34" s="103">
        <f t="shared" si="1"/>
        <v>0</v>
      </c>
      <c r="F34" s="103">
        <f t="shared" si="2"/>
        <v>0</v>
      </c>
      <c r="G34" s="103">
        <f t="shared" si="3"/>
        <v>0</v>
      </c>
      <c r="H34" s="103">
        <f t="shared" si="4"/>
        <v>0</v>
      </c>
      <c r="I34" s="103">
        <f t="shared" si="5"/>
        <v>0</v>
      </c>
      <c r="J34" s="103">
        <f t="shared" si="6"/>
        <v>0</v>
      </c>
      <c r="L34" s="84"/>
      <c r="M34" s="84"/>
      <c r="N34" s="84"/>
    </row>
    <row r="35" spans="1:36" s="89" customFormat="1" ht="15" hidden="1" customHeight="1">
      <c r="A35" s="53"/>
      <c r="B35" s="81"/>
      <c r="C35" s="146">
        <f t="shared" si="0"/>
        <v>0</v>
      </c>
      <c r="D35" s="138">
        <f t="shared" si="7"/>
        <v>0</v>
      </c>
      <c r="E35" s="103">
        <f t="shared" si="1"/>
        <v>0</v>
      </c>
      <c r="F35" s="103">
        <f t="shared" si="2"/>
        <v>0</v>
      </c>
      <c r="G35" s="103">
        <f t="shared" si="3"/>
        <v>0</v>
      </c>
      <c r="H35" s="103">
        <f t="shared" si="4"/>
        <v>0</v>
      </c>
      <c r="I35" s="103">
        <f t="shared" si="5"/>
        <v>0</v>
      </c>
      <c r="J35" s="103">
        <f t="shared" si="6"/>
        <v>0</v>
      </c>
      <c r="K35" s="93"/>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row>
    <row r="36" spans="1:36" ht="15" hidden="1" customHeight="1">
      <c r="A36" s="53"/>
      <c r="B36" s="81"/>
      <c r="C36" s="146">
        <f t="shared" si="0"/>
        <v>0</v>
      </c>
      <c r="D36" s="138">
        <f t="shared" si="7"/>
        <v>0</v>
      </c>
      <c r="E36" s="103">
        <f t="shared" si="1"/>
        <v>0</v>
      </c>
      <c r="F36" s="103">
        <f t="shared" si="2"/>
        <v>0</v>
      </c>
      <c r="G36" s="103">
        <f t="shared" si="3"/>
        <v>0</v>
      </c>
      <c r="H36" s="103">
        <f t="shared" si="4"/>
        <v>0</v>
      </c>
      <c r="I36" s="103">
        <f t="shared" si="5"/>
        <v>0</v>
      </c>
      <c r="J36" s="103">
        <f t="shared" si="6"/>
        <v>0</v>
      </c>
      <c r="L36" s="84"/>
      <c r="M36" s="84"/>
      <c r="N36" s="84"/>
    </row>
    <row r="37" spans="1:36" ht="15" hidden="1" customHeight="1">
      <c r="A37" s="53"/>
      <c r="B37" s="81"/>
      <c r="C37" s="146">
        <f t="shared" si="0"/>
        <v>0</v>
      </c>
      <c r="D37" s="138">
        <f t="shared" si="7"/>
        <v>0</v>
      </c>
      <c r="E37" s="103">
        <f t="shared" si="1"/>
        <v>0</v>
      </c>
      <c r="F37" s="103">
        <f t="shared" si="2"/>
        <v>0</v>
      </c>
      <c r="G37" s="103">
        <f t="shared" si="3"/>
        <v>0</v>
      </c>
      <c r="H37" s="103">
        <f t="shared" si="4"/>
        <v>0</v>
      </c>
      <c r="I37" s="103">
        <f t="shared" si="5"/>
        <v>0</v>
      </c>
      <c r="J37" s="103">
        <f t="shared" si="6"/>
        <v>0</v>
      </c>
      <c r="L37" s="84"/>
      <c r="M37" s="84"/>
      <c r="N37" s="84"/>
    </row>
    <row r="38" spans="1:36" ht="15" hidden="1" customHeight="1">
      <c r="A38" s="53"/>
      <c r="B38" s="81"/>
      <c r="C38" s="146">
        <f t="shared" ref="C38:C69" si="8">SUM(E38:K38)</f>
        <v>0</v>
      </c>
      <c r="D38" s="138">
        <f t="shared" si="7"/>
        <v>0</v>
      </c>
      <c r="E38" s="103">
        <f t="shared" ref="E38:E69" si="9">IFERROR(VLOOKUP(B38,$B$93:$C$134,2,FALSE),0)</f>
        <v>0</v>
      </c>
      <c r="F38" s="103">
        <f t="shared" ref="F38:F69" si="10">IFERROR(VLOOKUP(B38,$F$93:$G$134,2,FALSE),0)</f>
        <v>0</v>
      </c>
      <c r="G38" s="103">
        <f t="shared" ref="G38:G69" si="11">IFERROR(VLOOKUP(B38,$J$93:$K$134,2,FALSE),0)</f>
        <v>0</v>
      </c>
      <c r="H38" s="103">
        <f t="shared" ref="H38:H69" si="12">IFERROR(VLOOKUP(B38,$N$93:$O$134,2,FALSE),0)</f>
        <v>0</v>
      </c>
      <c r="I38" s="103">
        <f t="shared" ref="I38:I69" si="13">IFERROR(VLOOKUP(B38,$R$93:$S$134,2,FALSE),0)</f>
        <v>0</v>
      </c>
      <c r="J38" s="103">
        <f t="shared" ref="J38:J69" si="14">IFERROR(VLOOKUP(B38,$V$93:$W$134,2,FALSE),0)</f>
        <v>0</v>
      </c>
      <c r="L38" s="84"/>
      <c r="M38" s="84"/>
      <c r="N38" s="84"/>
    </row>
    <row r="39" spans="1:36" ht="15" hidden="1" customHeight="1">
      <c r="A39" s="53"/>
      <c r="B39" s="81"/>
      <c r="C39" s="146">
        <f t="shared" si="8"/>
        <v>0</v>
      </c>
      <c r="D39" s="138">
        <f t="shared" si="7"/>
        <v>0</v>
      </c>
      <c r="E39" s="103">
        <f t="shared" si="9"/>
        <v>0</v>
      </c>
      <c r="F39" s="103">
        <f t="shared" si="10"/>
        <v>0</v>
      </c>
      <c r="G39" s="103">
        <f t="shared" si="11"/>
        <v>0</v>
      </c>
      <c r="H39" s="103">
        <f t="shared" si="12"/>
        <v>0</v>
      </c>
      <c r="I39" s="103">
        <f t="shared" si="13"/>
        <v>0</v>
      </c>
      <c r="J39" s="103">
        <f t="shared" si="14"/>
        <v>0</v>
      </c>
      <c r="L39" s="84"/>
      <c r="M39" s="84"/>
      <c r="N39" s="84"/>
    </row>
    <row r="40" spans="1:36" ht="15" hidden="1" customHeight="1">
      <c r="A40" s="53"/>
      <c r="B40" s="81"/>
      <c r="C40" s="146">
        <f t="shared" si="8"/>
        <v>0</v>
      </c>
      <c r="D40" s="138">
        <f t="shared" si="7"/>
        <v>0</v>
      </c>
      <c r="E40" s="103">
        <f t="shared" si="9"/>
        <v>0</v>
      </c>
      <c r="F40" s="103">
        <f t="shared" si="10"/>
        <v>0</v>
      </c>
      <c r="G40" s="103">
        <f t="shared" si="11"/>
        <v>0</v>
      </c>
      <c r="H40" s="103">
        <f t="shared" si="12"/>
        <v>0</v>
      </c>
      <c r="I40" s="103">
        <f t="shared" si="13"/>
        <v>0</v>
      </c>
      <c r="J40" s="103">
        <f t="shared" si="14"/>
        <v>0</v>
      </c>
      <c r="L40" s="84"/>
      <c r="M40" s="84"/>
      <c r="N40" s="84"/>
    </row>
    <row r="41" spans="1:36" ht="15" hidden="1" customHeight="1">
      <c r="A41" s="53"/>
      <c r="B41" s="81"/>
      <c r="C41" s="146">
        <f t="shared" si="8"/>
        <v>0</v>
      </c>
      <c r="D41" s="138">
        <f t="shared" si="7"/>
        <v>0</v>
      </c>
      <c r="E41" s="103">
        <f t="shared" si="9"/>
        <v>0</v>
      </c>
      <c r="F41" s="103">
        <f t="shared" si="10"/>
        <v>0</v>
      </c>
      <c r="G41" s="103">
        <f t="shared" si="11"/>
        <v>0</v>
      </c>
      <c r="H41" s="103">
        <f t="shared" si="12"/>
        <v>0</v>
      </c>
      <c r="I41" s="103">
        <f t="shared" si="13"/>
        <v>0</v>
      </c>
      <c r="J41" s="103">
        <f t="shared" si="14"/>
        <v>0</v>
      </c>
      <c r="L41" s="84"/>
      <c r="M41" s="84"/>
      <c r="N41" s="84"/>
    </row>
    <row r="42" spans="1:36" ht="15" hidden="1" customHeight="1">
      <c r="A42" s="53"/>
      <c r="B42" s="81"/>
      <c r="C42" s="146">
        <f t="shared" si="8"/>
        <v>0</v>
      </c>
      <c r="D42" s="138">
        <f t="shared" si="7"/>
        <v>0</v>
      </c>
      <c r="E42" s="103">
        <f t="shared" si="9"/>
        <v>0</v>
      </c>
      <c r="F42" s="103">
        <f t="shared" si="10"/>
        <v>0</v>
      </c>
      <c r="G42" s="103">
        <f t="shared" si="11"/>
        <v>0</v>
      </c>
      <c r="H42" s="103">
        <f t="shared" si="12"/>
        <v>0</v>
      </c>
      <c r="I42" s="103">
        <f t="shared" si="13"/>
        <v>0</v>
      </c>
      <c r="J42" s="103">
        <f t="shared" si="14"/>
        <v>0</v>
      </c>
      <c r="L42" s="84"/>
      <c r="M42" s="84"/>
      <c r="N42" s="84"/>
    </row>
    <row r="43" spans="1:36" ht="15" hidden="1" customHeight="1">
      <c r="A43" s="53"/>
      <c r="B43" s="81"/>
      <c r="C43" s="146">
        <f t="shared" si="8"/>
        <v>0</v>
      </c>
      <c r="D43" s="138">
        <f t="shared" si="7"/>
        <v>0</v>
      </c>
      <c r="E43" s="103">
        <f t="shared" si="9"/>
        <v>0</v>
      </c>
      <c r="F43" s="103">
        <f t="shared" si="10"/>
        <v>0</v>
      </c>
      <c r="G43" s="103">
        <f t="shared" si="11"/>
        <v>0</v>
      </c>
      <c r="H43" s="103">
        <f t="shared" si="12"/>
        <v>0</v>
      </c>
      <c r="I43" s="103">
        <f t="shared" si="13"/>
        <v>0</v>
      </c>
      <c r="J43" s="103">
        <f t="shared" si="14"/>
        <v>0</v>
      </c>
      <c r="L43" s="84"/>
      <c r="M43" s="84"/>
      <c r="N43" s="84"/>
    </row>
    <row r="44" spans="1:36" ht="15" hidden="1" customHeight="1">
      <c r="A44" s="53"/>
      <c r="B44" s="81"/>
      <c r="C44" s="146">
        <f t="shared" si="8"/>
        <v>0</v>
      </c>
      <c r="D44" s="138">
        <f t="shared" si="7"/>
        <v>0</v>
      </c>
      <c r="E44" s="103">
        <f t="shared" si="9"/>
        <v>0</v>
      </c>
      <c r="F44" s="103">
        <f t="shared" si="10"/>
        <v>0</v>
      </c>
      <c r="G44" s="103">
        <f t="shared" si="11"/>
        <v>0</v>
      </c>
      <c r="H44" s="103">
        <f t="shared" si="12"/>
        <v>0</v>
      </c>
      <c r="I44" s="103">
        <f t="shared" si="13"/>
        <v>0</v>
      </c>
      <c r="J44" s="103">
        <f t="shared" si="14"/>
        <v>0</v>
      </c>
      <c r="L44" s="84"/>
      <c r="M44" s="84"/>
      <c r="N44" s="84"/>
    </row>
    <row r="45" spans="1:36" ht="15" hidden="1" customHeight="1">
      <c r="A45" s="53"/>
      <c r="B45" s="81"/>
      <c r="C45" s="146">
        <f t="shared" si="8"/>
        <v>0</v>
      </c>
      <c r="D45" s="138">
        <f t="shared" si="7"/>
        <v>0</v>
      </c>
      <c r="E45" s="103">
        <f t="shared" si="9"/>
        <v>0</v>
      </c>
      <c r="F45" s="103">
        <f t="shared" si="10"/>
        <v>0</v>
      </c>
      <c r="G45" s="103">
        <f t="shared" si="11"/>
        <v>0</v>
      </c>
      <c r="H45" s="103">
        <f t="shared" si="12"/>
        <v>0</v>
      </c>
      <c r="I45" s="103">
        <f t="shared" si="13"/>
        <v>0</v>
      </c>
      <c r="J45" s="103">
        <f t="shared" si="14"/>
        <v>0</v>
      </c>
      <c r="L45" s="84"/>
      <c r="M45" s="84"/>
      <c r="N45" s="84"/>
    </row>
    <row r="46" spans="1:36" ht="15" hidden="1" customHeight="1">
      <c r="A46" s="53"/>
      <c r="B46" s="81"/>
      <c r="C46" s="146">
        <f t="shared" si="8"/>
        <v>0</v>
      </c>
      <c r="D46" s="138">
        <f t="shared" si="7"/>
        <v>0</v>
      </c>
      <c r="E46" s="103">
        <f t="shared" si="9"/>
        <v>0</v>
      </c>
      <c r="F46" s="103">
        <f t="shared" si="10"/>
        <v>0</v>
      </c>
      <c r="G46" s="103">
        <f t="shared" si="11"/>
        <v>0</v>
      </c>
      <c r="H46" s="103">
        <f t="shared" si="12"/>
        <v>0</v>
      </c>
      <c r="I46" s="103">
        <f t="shared" si="13"/>
        <v>0</v>
      </c>
      <c r="J46" s="103">
        <f t="shared" si="14"/>
        <v>0</v>
      </c>
      <c r="L46" s="84"/>
      <c r="M46" s="84"/>
      <c r="N46" s="84"/>
    </row>
    <row r="47" spans="1:36" ht="15" hidden="1" customHeight="1">
      <c r="A47" s="53"/>
      <c r="B47" s="81"/>
      <c r="C47" s="146">
        <f t="shared" si="8"/>
        <v>0</v>
      </c>
      <c r="D47" s="138">
        <f t="shared" si="7"/>
        <v>0</v>
      </c>
      <c r="E47" s="103">
        <f t="shared" si="9"/>
        <v>0</v>
      </c>
      <c r="F47" s="103">
        <f t="shared" si="10"/>
        <v>0</v>
      </c>
      <c r="G47" s="103">
        <f t="shared" si="11"/>
        <v>0</v>
      </c>
      <c r="H47" s="103">
        <f t="shared" si="12"/>
        <v>0</v>
      </c>
      <c r="I47" s="103">
        <f t="shared" si="13"/>
        <v>0</v>
      </c>
      <c r="J47" s="103">
        <f t="shared" si="14"/>
        <v>0</v>
      </c>
      <c r="L47" s="84"/>
      <c r="M47" s="84"/>
      <c r="N47" s="84"/>
    </row>
    <row r="48" spans="1:36" ht="15" hidden="1" customHeight="1">
      <c r="A48" s="53"/>
      <c r="B48" s="81"/>
      <c r="C48" s="146">
        <f t="shared" si="8"/>
        <v>0</v>
      </c>
      <c r="D48" s="138">
        <f t="shared" si="7"/>
        <v>0</v>
      </c>
      <c r="E48" s="103">
        <f t="shared" si="9"/>
        <v>0</v>
      </c>
      <c r="F48" s="103">
        <f t="shared" si="10"/>
        <v>0</v>
      </c>
      <c r="G48" s="103">
        <f t="shared" si="11"/>
        <v>0</v>
      </c>
      <c r="H48" s="103">
        <f t="shared" si="12"/>
        <v>0</v>
      </c>
      <c r="I48" s="103">
        <f t="shared" si="13"/>
        <v>0</v>
      </c>
      <c r="J48" s="103">
        <f t="shared" si="14"/>
        <v>0</v>
      </c>
      <c r="L48" s="84"/>
      <c r="M48" s="84"/>
      <c r="N48" s="84"/>
    </row>
    <row r="49" spans="1:14" ht="15" hidden="1" customHeight="1">
      <c r="A49" s="53"/>
      <c r="B49" s="81"/>
      <c r="C49" s="146">
        <f t="shared" si="8"/>
        <v>0</v>
      </c>
      <c r="D49" s="138">
        <f t="shared" si="7"/>
        <v>0</v>
      </c>
      <c r="E49" s="103">
        <f t="shared" si="9"/>
        <v>0</v>
      </c>
      <c r="F49" s="103">
        <f t="shared" si="10"/>
        <v>0</v>
      </c>
      <c r="G49" s="103">
        <f t="shared" si="11"/>
        <v>0</v>
      </c>
      <c r="H49" s="103">
        <f t="shared" si="12"/>
        <v>0</v>
      </c>
      <c r="I49" s="103">
        <f t="shared" si="13"/>
        <v>0</v>
      </c>
      <c r="J49" s="103">
        <f t="shared" si="14"/>
        <v>0</v>
      </c>
      <c r="L49" s="84"/>
      <c r="M49" s="84"/>
      <c r="N49" s="84"/>
    </row>
    <row r="50" spans="1:14" ht="15" hidden="1" customHeight="1">
      <c r="A50" s="53"/>
      <c r="B50" s="81"/>
      <c r="C50" s="146">
        <f t="shared" si="8"/>
        <v>0</v>
      </c>
      <c r="D50" s="138">
        <f t="shared" si="7"/>
        <v>0</v>
      </c>
      <c r="E50" s="103">
        <f t="shared" si="9"/>
        <v>0</v>
      </c>
      <c r="F50" s="103">
        <f t="shared" si="10"/>
        <v>0</v>
      </c>
      <c r="G50" s="103">
        <f t="shared" si="11"/>
        <v>0</v>
      </c>
      <c r="H50" s="103">
        <f t="shared" si="12"/>
        <v>0</v>
      </c>
      <c r="I50" s="103">
        <f t="shared" si="13"/>
        <v>0</v>
      </c>
      <c r="J50" s="103">
        <f t="shared" si="14"/>
        <v>0</v>
      </c>
      <c r="L50" s="84"/>
      <c r="M50" s="84"/>
      <c r="N50" s="84"/>
    </row>
    <row r="51" spans="1:14" ht="15" hidden="1" customHeight="1">
      <c r="A51" s="53"/>
      <c r="B51" s="81"/>
      <c r="C51" s="146">
        <f t="shared" si="8"/>
        <v>0</v>
      </c>
      <c r="D51" s="138">
        <f t="shared" si="7"/>
        <v>0</v>
      </c>
      <c r="E51" s="103">
        <f t="shared" si="9"/>
        <v>0</v>
      </c>
      <c r="F51" s="103">
        <f t="shared" si="10"/>
        <v>0</v>
      </c>
      <c r="G51" s="103">
        <f t="shared" si="11"/>
        <v>0</v>
      </c>
      <c r="H51" s="103">
        <f t="shared" si="12"/>
        <v>0</v>
      </c>
      <c r="I51" s="103">
        <f t="shared" si="13"/>
        <v>0</v>
      </c>
      <c r="J51" s="103">
        <f t="shared" si="14"/>
        <v>0</v>
      </c>
      <c r="L51" s="84"/>
      <c r="M51" s="84"/>
      <c r="N51" s="84"/>
    </row>
    <row r="52" spans="1:14" ht="15" hidden="1" customHeight="1">
      <c r="A52" s="53"/>
      <c r="B52" s="81"/>
      <c r="C52" s="146">
        <f t="shared" si="8"/>
        <v>0</v>
      </c>
      <c r="D52" s="138">
        <f t="shared" si="7"/>
        <v>0</v>
      </c>
      <c r="E52" s="103">
        <f t="shared" si="9"/>
        <v>0</v>
      </c>
      <c r="F52" s="103">
        <f t="shared" si="10"/>
        <v>0</v>
      </c>
      <c r="G52" s="103">
        <f t="shared" si="11"/>
        <v>0</v>
      </c>
      <c r="H52" s="103">
        <f t="shared" si="12"/>
        <v>0</v>
      </c>
      <c r="I52" s="103">
        <f t="shared" si="13"/>
        <v>0</v>
      </c>
      <c r="J52" s="103">
        <f t="shared" si="14"/>
        <v>0</v>
      </c>
      <c r="L52" s="84"/>
      <c r="M52" s="84"/>
      <c r="N52" s="84"/>
    </row>
    <row r="53" spans="1:14" ht="15" hidden="1" customHeight="1">
      <c r="A53" s="53"/>
      <c r="B53" s="81"/>
      <c r="C53" s="146">
        <f t="shared" si="8"/>
        <v>0</v>
      </c>
      <c r="D53" s="138">
        <f t="shared" si="7"/>
        <v>0</v>
      </c>
      <c r="E53" s="103">
        <f t="shared" si="9"/>
        <v>0</v>
      </c>
      <c r="F53" s="103">
        <f t="shared" si="10"/>
        <v>0</v>
      </c>
      <c r="G53" s="103">
        <f t="shared" si="11"/>
        <v>0</v>
      </c>
      <c r="H53" s="103">
        <f t="shared" si="12"/>
        <v>0</v>
      </c>
      <c r="I53" s="103">
        <f t="shared" si="13"/>
        <v>0</v>
      </c>
      <c r="J53" s="103">
        <f t="shared" si="14"/>
        <v>0</v>
      </c>
      <c r="L53" s="84"/>
      <c r="M53" s="84"/>
      <c r="N53" s="84"/>
    </row>
    <row r="54" spans="1:14" ht="15" hidden="1" customHeight="1">
      <c r="A54" s="53"/>
      <c r="B54" s="81"/>
      <c r="C54" s="146">
        <f t="shared" si="8"/>
        <v>0</v>
      </c>
      <c r="D54" s="138">
        <f t="shared" si="7"/>
        <v>0</v>
      </c>
      <c r="E54" s="103">
        <f t="shared" si="9"/>
        <v>0</v>
      </c>
      <c r="F54" s="103">
        <f t="shared" si="10"/>
        <v>0</v>
      </c>
      <c r="G54" s="103">
        <f t="shared" si="11"/>
        <v>0</v>
      </c>
      <c r="H54" s="103">
        <f t="shared" si="12"/>
        <v>0</v>
      </c>
      <c r="I54" s="103">
        <f t="shared" si="13"/>
        <v>0</v>
      </c>
      <c r="J54" s="103">
        <f t="shared" si="14"/>
        <v>0</v>
      </c>
      <c r="L54" s="84"/>
      <c r="M54" s="84"/>
      <c r="N54" s="84"/>
    </row>
    <row r="55" spans="1:14" ht="15" hidden="1" customHeight="1">
      <c r="A55" s="53"/>
      <c r="B55" s="81"/>
      <c r="C55" s="146">
        <f t="shared" si="8"/>
        <v>0</v>
      </c>
      <c r="D55" s="138">
        <f t="shared" si="7"/>
        <v>0</v>
      </c>
      <c r="E55" s="103">
        <f t="shared" si="9"/>
        <v>0</v>
      </c>
      <c r="F55" s="103">
        <f t="shared" si="10"/>
        <v>0</v>
      </c>
      <c r="G55" s="103">
        <f t="shared" si="11"/>
        <v>0</v>
      </c>
      <c r="H55" s="103">
        <f t="shared" si="12"/>
        <v>0</v>
      </c>
      <c r="I55" s="103">
        <f t="shared" si="13"/>
        <v>0</v>
      </c>
      <c r="J55" s="103">
        <f t="shared" si="14"/>
        <v>0</v>
      </c>
      <c r="L55" s="84"/>
      <c r="M55" s="84"/>
      <c r="N55" s="84"/>
    </row>
    <row r="56" spans="1:14" ht="15" hidden="1" customHeight="1">
      <c r="A56" s="53"/>
      <c r="B56" s="81"/>
      <c r="C56" s="146">
        <f t="shared" si="8"/>
        <v>0</v>
      </c>
      <c r="D56" s="138">
        <f t="shared" si="7"/>
        <v>0</v>
      </c>
      <c r="E56" s="103">
        <f t="shared" si="9"/>
        <v>0</v>
      </c>
      <c r="F56" s="103">
        <f t="shared" si="10"/>
        <v>0</v>
      </c>
      <c r="G56" s="103">
        <f t="shared" si="11"/>
        <v>0</v>
      </c>
      <c r="H56" s="103">
        <f t="shared" si="12"/>
        <v>0</v>
      </c>
      <c r="I56" s="103">
        <f t="shared" si="13"/>
        <v>0</v>
      </c>
      <c r="J56" s="103">
        <f t="shared" si="14"/>
        <v>0</v>
      </c>
      <c r="L56" s="84"/>
      <c r="M56" s="84"/>
      <c r="N56" s="84"/>
    </row>
    <row r="57" spans="1:14" ht="15" hidden="1" customHeight="1">
      <c r="A57" s="53"/>
      <c r="B57" s="81"/>
      <c r="C57" s="146">
        <f t="shared" si="8"/>
        <v>0</v>
      </c>
      <c r="D57" s="138">
        <f t="shared" si="7"/>
        <v>0</v>
      </c>
      <c r="E57" s="103">
        <f t="shared" si="9"/>
        <v>0</v>
      </c>
      <c r="F57" s="103">
        <f t="shared" si="10"/>
        <v>0</v>
      </c>
      <c r="G57" s="103">
        <f t="shared" si="11"/>
        <v>0</v>
      </c>
      <c r="H57" s="103">
        <f t="shared" si="12"/>
        <v>0</v>
      </c>
      <c r="I57" s="103">
        <f t="shared" si="13"/>
        <v>0</v>
      </c>
      <c r="J57" s="103">
        <f t="shared" si="14"/>
        <v>0</v>
      </c>
      <c r="L57" s="84"/>
      <c r="M57" s="84"/>
      <c r="N57" s="84"/>
    </row>
    <row r="58" spans="1:14" ht="15" hidden="1" customHeight="1">
      <c r="A58" s="53"/>
      <c r="B58" s="81"/>
      <c r="C58" s="146">
        <f t="shared" si="8"/>
        <v>0</v>
      </c>
      <c r="D58" s="138">
        <f t="shared" si="7"/>
        <v>0</v>
      </c>
      <c r="E58" s="103">
        <f t="shared" si="9"/>
        <v>0</v>
      </c>
      <c r="F58" s="103">
        <f t="shared" si="10"/>
        <v>0</v>
      </c>
      <c r="G58" s="103">
        <f t="shared" si="11"/>
        <v>0</v>
      </c>
      <c r="H58" s="103">
        <f t="shared" si="12"/>
        <v>0</v>
      </c>
      <c r="I58" s="103">
        <f t="shared" si="13"/>
        <v>0</v>
      </c>
      <c r="J58" s="103">
        <f t="shared" si="14"/>
        <v>0</v>
      </c>
      <c r="L58" s="84"/>
      <c r="M58" s="84"/>
      <c r="N58" s="84"/>
    </row>
    <row r="59" spans="1:14" ht="15" hidden="1" customHeight="1">
      <c r="A59" s="53"/>
      <c r="B59" s="81"/>
      <c r="C59" s="146">
        <f t="shared" si="8"/>
        <v>0</v>
      </c>
      <c r="D59" s="138">
        <f t="shared" si="7"/>
        <v>0</v>
      </c>
      <c r="E59" s="103">
        <f t="shared" si="9"/>
        <v>0</v>
      </c>
      <c r="F59" s="103">
        <f t="shared" si="10"/>
        <v>0</v>
      </c>
      <c r="G59" s="103">
        <f t="shared" si="11"/>
        <v>0</v>
      </c>
      <c r="H59" s="103">
        <f t="shared" si="12"/>
        <v>0</v>
      </c>
      <c r="I59" s="103">
        <f t="shared" si="13"/>
        <v>0</v>
      </c>
      <c r="J59" s="103">
        <f t="shared" si="14"/>
        <v>0</v>
      </c>
      <c r="L59" s="84"/>
      <c r="M59" s="84"/>
      <c r="N59" s="84"/>
    </row>
    <row r="60" spans="1:14" ht="15" hidden="1" customHeight="1">
      <c r="A60" s="53"/>
      <c r="B60" s="81"/>
      <c r="C60" s="146">
        <f t="shared" si="8"/>
        <v>0</v>
      </c>
      <c r="D60" s="138">
        <f t="shared" si="7"/>
        <v>0</v>
      </c>
      <c r="E60" s="103">
        <f t="shared" si="9"/>
        <v>0</v>
      </c>
      <c r="F60" s="103">
        <f t="shared" si="10"/>
        <v>0</v>
      </c>
      <c r="G60" s="103">
        <f t="shared" si="11"/>
        <v>0</v>
      </c>
      <c r="H60" s="103">
        <f t="shared" si="12"/>
        <v>0</v>
      </c>
      <c r="I60" s="103">
        <f t="shared" si="13"/>
        <v>0</v>
      </c>
      <c r="J60" s="103">
        <f t="shared" si="14"/>
        <v>0</v>
      </c>
      <c r="L60" s="84"/>
      <c r="M60" s="84"/>
      <c r="N60" s="84"/>
    </row>
    <row r="61" spans="1:14" ht="15" hidden="1" customHeight="1">
      <c r="A61" s="53"/>
      <c r="B61" s="81"/>
      <c r="C61" s="146">
        <f t="shared" si="8"/>
        <v>0</v>
      </c>
      <c r="D61" s="138">
        <f t="shared" si="7"/>
        <v>0</v>
      </c>
      <c r="E61" s="103">
        <f t="shared" si="9"/>
        <v>0</v>
      </c>
      <c r="F61" s="103">
        <f t="shared" si="10"/>
        <v>0</v>
      </c>
      <c r="G61" s="103">
        <f t="shared" si="11"/>
        <v>0</v>
      </c>
      <c r="H61" s="103">
        <f t="shared" si="12"/>
        <v>0</v>
      </c>
      <c r="I61" s="103">
        <f t="shared" si="13"/>
        <v>0</v>
      </c>
      <c r="J61" s="103">
        <f t="shared" si="14"/>
        <v>0</v>
      </c>
      <c r="L61" s="84"/>
      <c r="M61" s="84"/>
      <c r="N61" s="84"/>
    </row>
    <row r="62" spans="1:14" ht="15" hidden="1" customHeight="1">
      <c r="A62" s="53"/>
      <c r="B62" s="81"/>
      <c r="C62" s="146">
        <f t="shared" si="8"/>
        <v>0</v>
      </c>
      <c r="D62" s="138">
        <f t="shared" si="7"/>
        <v>0</v>
      </c>
      <c r="E62" s="103">
        <f t="shared" si="9"/>
        <v>0</v>
      </c>
      <c r="F62" s="103">
        <f t="shared" si="10"/>
        <v>0</v>
      </c>
      <c r="G62" s="103">
        <f t="shared" si="11"/>
        <v>0</v>
      </c>
      <c r="H62" s="103">
        <f t="shared" si="12"/>
        <v>0</v>
      </c>
      <c r="I62" s="103">
        <f t="shared" si="13"/>
        <v>0</v>
      </c>
      <c r="J62" s="103">
        <f t="shared" si="14"/>
        <v>0</v>
      </c>
      <c r="L62" s="84"/>
      <c r="M62" s="84"/>
      <c r="N62" s="84"/>
    </row>
    <row r="63" spans="1:14" ht="15" hidden="1" customHeight="1">
      <c r="A63" s="53"/>
      <c r="B63" s="81"/>
      <c r="C63" s="146">
        <f t="shared" si="8"/>
        <v>0</v>
      </c>
      <c r="D63" s="138">
        <f t="shared" si="7"/>
        <v>0</v>
      </c>
      <c r="E63" s="103">
        <f t="shared" si="9"/>
        <v>0</v>
      </c>
      <c r="F63" s="103">
        <f t="shared" si="10"/>
        <v>0</v>
      </c>
      <c r="G63" s="103">
        <f t="shared" si="11"/>
        <v>0</v>
      </c>
      <c r="H63" s="103">
        <f t="shared" si="12"/>
        <v>0</v>
      </c>
      <c r="I63" s="103">
        <f t="shared" si="13"/>
        <v>0</v>
      </c>
      <c r="J63" s="103">
        <f t="shared" si="14"/>
        <v>0</v>
      </c>
      <c r="L63" s="84"/>
      <c r="M63" s="84"/>
      <c r="N63" s="84"/>
    </row>
    <row r="64" spans="1:14" ht="15" hidden="1" customHeight="1">
      <c r="A64" s="53"/>
      <c r="B64" s="81"/>
      <c r="C64" s="146">
        <f t="shared" si="8"/>
        <v>0</v>
      </c>
      <c r="D64" s="138">
        <f t="shared" si="7"/>
        <v>0</v>
      </c>
      <c r="E64" s="103">
        <f t="shared" si="9"/>
        <v>0</v>
      </c>
      <c r="F64" s="103">
        <f t="shared" si="10"/>
        <v>0</v>
      </c>
      <c r="G64" s="103">
        <f t="shared" si="11"/>
        <v>0</v>
      </c>
      <c r="H64" s="103">
        <f t="shared" si="12"/>
        <v>0</v>
      </c>
      <c r="I64" s="103">
        <f t="shared" si="13"/>
        <v>0</v>
      </c>
      <c r="J64" s="103">
        <f t="shared" si="14"/>
        <v>0</v>
      </c>
      <c r="L64" s="84"/>
      <c r="M64" s="84"/>
      <c r="N64" s="84"/>
    </row>
    <row r="65" spans="1:14" ht="13" hidden="1">
      <c r="A65" s="53"/>
      <c r="B65" s="81"/>
      <c r="C65" s="146">
        <f t="shared" si="8"/>
        <v>0</v>
      </c>
      <c r="D65" s="138">
        <f t="shared" si="7"/>
        <v>0</v>
      </c>
      <c r="E65" s="103">
        <f t="shared" si="9"/>
        <v>0</v>
      </c>
      <c r="F65" s="103">
        <f t="shared" si="10"/>
        <v>0</v>
      </c>
      <c r="G65" s="103">
        <f t="shared" si="11"/>
        <v>0</v>
      </c>
      <c r="H65" s="103">
        <f t="shared" si="12"/>
        <v>0</v>
      </c>
      <c r="I65" s="103">
        <f t="shared" si="13"/>
        <v>0</v>
      </c>
      <c r="J65" s="103">
        <f t="shared" si="14"/>
        <v>0</v>
      </c>
      <c r="L65" s="84"/>
      <c r="M65" s="84"/>
      <c r="N65" s="84"/>
    </row>
    <row r="66" spans="1:14" ht="13" hidden="1">
      <c r="A66" s="53"/>
      <c r="B66" s="81"/>
      <c r="C66" s="146">
        <f t="shared" si="8"/>
        <v>0</v>
      </c>
      <c r="D66" s="138">
        <f t="shared" si="7"/>
        <v>0</v>
      </c>
      <c r="E66" s="103">
        <f t="shared" si="9"/>
        <v>0</v>
      </c>
      <c r="F66" s="103">
        <f t="shared" si="10"/>
        <v>0</v>
      </c>
      <c r="G66" s="103">
        <f t="shared" si="11"/>
        <v>0</v>
      </c>
      <c r="H66" s="103">
        <f t="shared" si="12"/>
        <v>0</v>
      </c>
      <c r="I66" s="103">
        <f t="shared" si="13"/>
        <v>0</v>
      </c>
      <c r="J66" s="103">
        <f t="shared" si="14"/>
        <v>0</v>
      </c>
      <c r="L66" s="84"/>
      <c r="M66" s="84"/>
      <c r="N66" s="84"/>
    </row>
    <row r="67" spans="1:14" ht="13" hidden="1">
      <c r="A67" s="53"/>
      <c r="B67" s="81"/>
      <c r="C67" s="146">
        <f t="shared" si="8"/>
        <v>0</v>
      </c>
      <c r="D67" s="138">
        <f t="shared" si="7"/>
        <v>0</v>
      </c>
      <c r="E67" s="103">
        <f t="shared" si="9"/>
        <v>0</v>
      </c>
      <c r="F67" s="103">
        <f t="shared" si="10"/>
        <v>0</v>
      </c>
      <c r="G67" s="103">
        <f t="shared" si="11"/>
        <v>0</v>
      </c>
      <c r="H67" s="103">
        <f t="shared" si="12"/>
        <v>0</v>
      </c>
      <c r="I67" s="103">
        <f t="shared" si="13"/>
        <v>0</v>
      </c>
      <c r="J67" s="103">
        <f t="shared" si="14"/>
        <v>0</v>
      </c>
      <c r="L67" s="84"/>
      <c r="M67" s="84"/>
      <c r="N67" s="84"/>
    </row>
    <row r="68" spans="1:14" ht="13" hidden="1">
      <c r="A68" s="53"/>
      <c r="B68" s="81"/>
      <c r="C68" s="146">
        <f t="shared" si="8"/>
        <v>0</v>
      </c>
      <c r="D68" s="138">
        <f t="shared" si="7"/>
        <v>0</v>
      </c>
      <c r="E68" s="103">
        <f t="shared" si="9"/>
        <v>0</v>
      </c>
      <c r="F68" s="103">
        <f t="shared" si="10"/>
        <v>0</v>
      </c>
      <c r="G68" s="103">
        <f t="shared" si="11"/>
        <v>0</v>
      </c>
      <c r="H68" s="103">
        <f t="shared" si="12"/>
        <v>0</v>
      </c>
      <c r="I68" s="103">
        <f t="shared" si="13"/>
        <v>0</v>
      </c>
      <c r="J68" s="103">
        <f t="shared" si="14"/>
        <v>0</v>
      </c>
      <c r="L68" s="84"/>
      <c r="M68" s="84"/>
      <c r="N68" s="84"/>
    </row>
    <row r="69" spans="1:14" ht="13" hidden="1">
      <c r="A69" s="53"/>
      <c r="B69" s="81"/>
      <c r="C69" s="146">
        <f t="shared" si="8"/>
        <v>0</v>
      </c>
      <c r="D69" s="138">
        <f t="shared" si="7"/>
        <v>0</v>
      </c>
      <c r="E69" s="103">
        <f t="shared" si="9"/>
        <v>0</v>
      </c>
      <c r="F69" s="103">
        <f t="shared" si="10"/>
        <v>0</v>
      </c>
      <c r="G69" s="103">
        <f t="shared" si="11"/>
        <v>0</v>
      </c>
      <c r="H69" s="103">
        <f t="shared" si="12"/>
        <v>0</v>
      </c>
      <c r="I69" s="103">
        <f t="shared" si="13"/>
        <v>0</v>
      </c>
      <c r="J69" s="103">
        <f t="shared" si="14"/>
        <v>0</v>
      </c>
      <c r="L69" s="84"/>
      <c r="M69" s="84"/>
      <c r="N69" s="84"/>
    </row>
    <row r="70" spans="1:14" ht="13" hidden="1">
      <c r="A70" s="53"/>
      <c r="B70" s="81"/>
      <c r="C70" s="146">
        <f t="shared" ref="C70:C84" si="15">SUM(E70:K70)</f>
        <v>0</v>
      </c>
      <c r="D70" s="138">
        <f t="shared" si="7"/>
        <v>0</v>
      </c>
      <c r="E70" s="103">
        <f t="shared" ref="E70:E84" si="16">IFERROR(VLOOKUP(B70,$B$93:$C$134,2,FALSE),0)</f>
        <v>0</v>
      </c>
      <c r="F70" s="103">
        <f t="shared" ref="F70:F84" si="17">IFERROR(VLOOKUP(B70,$F$93:$G$134,2,FALSE),0)</f>
        <v>0</v>
      </c>
      <c r="G70" s="103">
        <f t="shared" ref="G70:G84" si="18">IFERROR(VLOOKUP(B70,$J$93:$K$134,2,FALSE),0)</f>
        <v>0</v>
      </c>
      <c r="H70" s="103">
        <f t="shared" ref="H70:H84" si="19">IFERROR(VLOOKUP(B70,$N$93:$O$134,2,FALSE),0)</f>
        <v>0</v>
      </c>
      <c r="I70" s="103">
        <f t="shared" ref="I70:I84" si="20">IFERROR(VLOOKUP(B70,$R$93:$S$134,2,FALSE),0)</f>
        <v>0</v>
      </c>
      <c r="J70" s="103">
        <f t="shared" ref="J70:J84" si="21">IFERROR(VLOOKUP(B70,$V$93:$W$134,2,FALSE),0)</f>
        <v>0</v>
      </c>
      <c r="L70" s="84"/>
      <c r="M70" s="84"/>
      <c r="N70" s="84"/>
    </row>
    <row r="71" spans="1:14" ht="13" hidden="1">
      <c r="A71" s="53"/>
      <c r="B71" s="81"/>
      <c r="C71" s="146">
        <f t="shared" si="15"/>
        <v>0</v>
      </c>
      <c r="D71" s="138">
        <f t="shared" ref="D71:D84" si="22">SUM(E71:K71)-MIN(E71:G71)</f>
        <v>0</v>
      </c>
      <c r="E71" s="103">
        <f t="shared" si="16"/>
        <v>0</v>
      </c>
      <c r="F71" s="103">
        <f t="shared" si="17"/>
        <v>0</v>
      </c>
      <c r="G71" s="103">
        <f t="shared" si="18"/>
        <v>0</v>
      </c>
      <c r="H71" s="103">
        <f t="shared" si="19"/>
        <v>0</v>
      </c>
      <c r="I71" s="103">
        <f t="shared" si="20"/>
        <v>0</v>
      </c>
      <c r="J71" s="103">
        <f t="shared" si="21"/>
        <v>0</v>
      </c>
      <c r="L71" s="84"/>
      <c r="M71" s="84"/>
      <c r="N71" s="84"/>
    </row>
    <row r="72" spans="1:14" ht="13" hidden="1">
      <c r="A72" s="53"/>
      <c r="B72" s="81"/>
      <c r="C72" s="146">
        <f t="shared" si="15"/>
        <v>0</v>
      </c>
      <c r="D72" s="138">
        <f t="shared" si="22"/>
        <v>0</v>
      </c>
      <c r="E72" s="103">
        <f t="shared" si="16"/>
        <v>0</v>
      </c>
      <c r="F72" s="103">
        <f t="shared" si="17"/>
        <v>0</v>
      </c>
      <c r="G72" s="103">
        <f t="shared" si="18"/>
        <v>0</v>
      </c>
      <c r="H72" s="103">
        <f t="shared" si="19"/>
        <v>0</v>
      </c>
      <c r="I72" s="103">
        <f t="shared" si="20"/>
        <v>0</v>
      </c>
      <c r="J72" s="103">
        <f t="shared" si="21"/>
        <v>0</v>
      </c>
      <c r="L72" s="84"/>
      <c r="M72" s="84"/>
      <c r="N72" s="84"/>
    </row>
    <row r="73" spans="1:14" ht="13" hidden="1">
      <c r="A73" s="53"/>
      <c r="B73" s="81"/>
      <c r="C73" s="146">
        <f t="shared" si="15"/>
        <v>0</v>
      </c>
      <c r="D73" s="138">
        <f t="shared" si="22"/>
        <v>0</v>
      </c>
      <c r="E73" s="103">
        <f t="shared" si="16"/>
        <v>0</v>
      </c>
      <c r="F73" s="103">
        <f t="shared" si="17"/>
        <v>0</v>
      </c>
      <c r="G73" s="103">
        <f t="shared" si="18"/>
        <v>0</v>
      </c>
      <c r="H73" s="103">
        <f t="shared" si="19"/>
        <v>0</v>
      </c>
      <c r="I73" s="103">
        <f t="shared" si="20"/>
        <v>0</v>
      </c>
      <c r="J73" s="103">
        <f t="shared" si="21"/>
        <v>0</v>
      </c>
      <c r="L73" s="84"/>
      <c r="M73" s="84"/>
      <c r="N73" s="84"/>
    </row>
    <row r="74" spans="1:14" ht="13" hidden="1">
      <c r="A74" s="53"/>
      <c r="B74" s="81"/>
      <c r="C74" s="146">
        <f t="shared" si="15"/>
        <v>0</v>
      </c>
      <c r="D74" s="138">
        <f t="shared" si="22"/>
        <v>0</v>
      </c>
      <c r="E74" s="103">
        <f t="shared" si="16"/>
        <v>0</v>
      </c>
      <c r="F74" s="103">
        <f t="shared" si="17"/>
        <v>0</v>
      </c>
      <c r="G74" s="103">
        <f t="shared" si="18"/>
        <v>0</v>
      </c>
      <c r="H74" s="103">
        <f t="shared" si="19"/>
        <v>0</v>
      </c>
      <c r="I74" s="103">
        <f t="shared" si="20"/>
        <v>0</v>
      </c>
      <c r="J74" s="103">
        <f t="shared" si="21"/>
        <v>0</v>
      </c>
      <c r="L74" s="84"/>
      <c r="M74" s="84"/>
      <c r="N74" s="84"/>
    </row>
    <row r="75" spans="1:14" ht="13" hidden="1">
      <c r="A75" s="53"/>
      <c r="B75" s="81"/>
      <c r="C75" s="146">
        <f t="shared" si="15"/>
        <v>0</v>
      </c>
      <c r="D75" s="138">
        <f t="shared" si="22"/>
        <v>0</v>
      </c>
      <c r="E75" s="103">
        <f t="shared" si="16"/>
        <v>0</v>
      </c>
      <c r="F75" s="103">
        <f t="shared" si="17"/>
        <v>0</v>
      </c>
      <c r="G75" s="103">
        <f t="shared" si="18"/>
        <v>0</v>
      </c>
      <c r="H75" s="103">
        <f t="shared" si="19"/>
        <v>0</v>
      </c>
      <c r="I75" s="103">
        <f t="shared" si="20"/>
        <v>0</v>
      </c>
      <c r="J75" s="103">
        <f t="shared" si="21"/>
        <v>0</v>
      </c>
      <c r="L75" s="84"/>
      <c r="M75" s="84"/>
      <c r="N75" s="84"/>
    </row>
    <row r="76" spans="1:14" ht="15.5" hidden="1">
      <c r="A76" s="53"/>
      <c r="B76" s="82"/>
      <c r="C76" s="146">
        <f t="shared" si="15"/>
        <v>0</v>
      </c>
      <c r="D76" s="138">
        <f t="shared" si="22"/>
        <v>0</v>
      </c>
      <c r="E76" s="103">
        <f t="shared" si="16"/>
        <v>0</v>
      </c>
      <c r="F76" s="103">
        <f t="shared" si="17"/>
        <v>0</v>
      </c>
      <c r="G76" s="103">
        <f t="shared" si="18"/>
        <v>0</v>
      </c>
      <c r="H76" s="103">
        <f t="shared" si="19"/>
        <v>0</v>
      </c>
      <c r="I76" s="103">
        <f t="shared" si="20"/>
        <v>0</v>
      </c>
      <c r="J76" s="103">
        <f t="shared" si="21"/>
        <v>0</v>
      </c>
      <c r="L76" s="84"/>
      <c r="M76" s="84"/>
      <c r="N76" s="84"/>
    </row>
    <row r="77" spans="1:14" ht="15.5" hidden="1">
      <c r="A77" s="53"/>
      <c r="B77" s="82"/>
      <c r="C77" s="146">
        <f t="shared" si="15"/>
        <v>0</v>
      </c>
      <c r="D77" s="138">
        <f t="shared" si="22"/>
        <v>0</v>
      </c>
      <c r="E77" s="103">
        <f t="shared" si="16"/>
        <v>0</v>
      </c>
      <c r="F77" s="103">
        <f t="shared" si="17"/>
        <v>0</v>
      </c>
      <c r="G77" s="103">
        <f t="shared" si="18"/>
        <v>0</v>
      </c>
      <c r="H77" s="103">
        <f t="shared" si="19"/>
        <v>0</v>
      </c>
      <c r="I77" s="103">
        <f t="shared" si="20"/>
        <v>0</v>
      </c>
      <c r="J77" s="103">
        <f t="shared" si="21"/>
        <v>0</v>
      </c>
      <c r="L77" s="84"/>
      <c r="M77" s="84"/>
      <c r="N77" s="84"/>
    </row>
    <row r="78" spans="1:14" ht="15.5" hidden="1">
      <c r="A78" s="53"/>
      <c r="B78" s="82"/>
      <c r="C78" s="146">
        <f t="shared" si="15"/>
        <v>0</v>
      </c>
      <c r="D78" s="138">
        <f t="shared" si="22"/>
        <v>0</v>
      </c>
      <c r="E78" s="103">
        <f t="shared" si="16"/>
        <v>0</v>
      </c>
      <c r="F78" s="103">
        <f t="shared" si="17"/>
        <v>0</v>
      </c>
      <c r="G78" s="103">
        <f t="shared" si="18"/>
        <v>0</v>
      </c>
      <c r="H78" s="103">
        <f t="shared" si="19"/>
        <v>0</v>
      </c>
      <c r="I78" s="103">
        <f t="shared" si="20"/>
        <v>0</v>
      </c>
      <c r="J78" s="103">
        <f t="shared" si="21"/>
        <v>0</v>
      </c>
      <c r="L78" s="84"/>
      <c r="M78" s="84"/>
      <c r="N78" s="84"/>
    </row>
    <row r="79" spans="1:14" ht="15.5" hidden="1">
      <c r="A79" s="53"/>
      <c r="B79" s="82"/>
      <c r="C79" s="146">
        <f t="shared" si="15"/>
        <v>0</v>
      </c>
      <c r="D79" s="138">
        <f t="shared" si="22"/>
        <v>0</v>
      </c>
      <c r="E79" s="103">
        <f t="shared" si="16"/>
        <v>0</v>
      </c>
      <c r="F79" s="103">
        <f t="shared" si="17"/>
        <v>0</v>
      </c>
      <c r="G79" s="103">
        <f t="shared" si="18"/>
        <v>0</v>
      </c>
      <c r="H79" s="103">
        <f t="shared" si="19"/>
        <v>0</v>
      </c>
      <c r="I79" s="103">
        <f t="shared" si="20"/>
        <v>0</v>
      </c>
      <c r="J79" s="103">
        <f t="shared" si="21"/>
        <v>0</v>
      </c>
      <c r="L79" s="84"/>
      <c r="M79" s="84"/>
      <c r="N79" s="84"/>
    </row>
    <row r="80" spans="1:14" ht="15.5" hidden="1">
      <c r="A80" s="53"/>
      <c r="B80" s="82"/>
      <c r="C80" s="146">
        <f t="shared" si="15"/>
        <v>0</v>
      </c>
      <c r="D80" s="138">
        <f t="shared" si="22"/>
        <v>0</v>
      </c>
      <c r="E80" s="103">
        <f t="shared" si="16"/>
        <v>0</v>
      </c>
      <c r="F80" s="103">
        <f t="shared" si="17"/>
        <v>0</v>
      </c>
      <c r="G80" s="103">
        <f t="shared" si="18"/>
        <v>0</v>
      </c>
      <c r="H80" s="103">
        <f t="shared" si="19"/>
        <v>0</v>
      </c>
      <c r="I80" s="103">
        <f t="shared" si="20"/>
        <v>0</v>
      </c>
      <c r="J80" s="103">
        <f t="shared" si="21"/>
        <v>0</v>
      </c>
      <c r="L80" s="84"/>
      <c r="M80" s="84"/>
      <c r="N80" s="84"/>
    </row>
    <row r="81" spans="1:24" ht="15.5" hidden="1">
      <c r="A81" s="53"/>
      <c r="B81" s="82"/>
      <c r="C81" s="146">
        <f t="shared" si="15"/>
        <v>0</v>
      </c>
      <c r="D81" s="138">
        <f t="shared" si="22"/>
        <v>0</v>
      </c>
      <c r="E81" s="103">
        <f t="shared" si="16"/>
        <v>0</v>
      </c>
      <c r="F81" s="103">
        <f t="shared" si="17"/>
        <v>0</v>
      </c>
      <c r="G81" s="103">
        <f t="shared" si="18"/>
        <v>0</v>
      </c>
      <c r="H81" s="103">
        <f t="shared" si="19"/>
        <v>0</v>
      </c>
      <c r="I81" s="103">
        <f t="shared" si="20"/>
        <v>0</v>
      </c>
      <c r="J81" s="103">
        <f t="shared" si="21"/>
        <v>0</v>
      </c>
      <c r="L81" s="84"/>
      <c r="M81" s="84"/>
      <c r="N81" s="84"/>
    </row>
    <row r="82" spans="1:24" ht="15.5" hidden="1">
      <c r="A82" s="53"/>
      <c r="B82" s="82"/>
      <c r="C82" s="146">
        <f t="shared" si="15"/>
        <v>0</v>
      </c>
      <c r="D82" s="138">
        <f t="shared" si="22"/>
        <v>0</v>
      </c>
      <c r="E82" s="103">
        <f t="shared" si="16"/>
        <v>0</v>
      </c>
      <c r="F82" s="103">
        <f t="shared" si="17"/>
        <v>0</v>
      </c>
      <c r="G82" s="103">
        <f t="shared" si="18"/>
        <v>0</v>
      </c>
      <c r="H82" s="103">
        <f t="shared" si="19"/>
        <v>0</v>
      </c>
      <c r="I82" s="103">
        <f t="shared" si="20"/>
        <v>0</v>
      </c>
      <c r="J82" s="103">
        <f t="shared" si="21"/>
        <v>0</v>
      </c>
      <c r="L82" s="84"/>
      <c r="M82" s="84"/>
      <c r="N82" s="84"/>
    </row>
    <row r="83" spans="1:24" ht="15.5" hidden="1">
      <c r="A83" s="53"/>
      <c r="B83" s="82"/>
      <c r="C83" s="146">
        <f t="shared" si="15"/>
        <v>0</v>
      </c>
      <c r="D83" s="138">
        <f t="shared" si="22"/>
        <v>0</v>
      </c>
      <c r="E83" s="103">
        <f t="shared" si="16"/>
        <v>0</v>
      </c>
      <c r="F83" s="103">
        <f t="shared" si="17"/>
        <v>0</v>
      </c>
      <c r="G83" s="103">
        <f t="shared" si="18"/>
        <v>0</v>
      </c>
      <c r="H83" s="103">
        <f t="shared" si="19"/>
        <v>0</v>
      </c>
      <c r="I83" s="103">
        <f t="shared" si="20"/>
        <v>0</v>
      </c>
      <c r="J83" s="103">
        <f t="shared" si="21"/>
        <v>0</v>
      </c>
      <c r="L83" s="84"/>
      <c r="M83" s="84"/>
      <c r="N83" s="84"/>
    </row>
    <row r="84" spans="1:24" ht="15.5" hidden="1">
      <c r="A84" s="49"/>
      <c r="B84" s="82"/>
      <c r="C84" s="146">
        <f t="shared" si="15"/>
        <v>0</v>
      </c>
      <c r="D84" s="138">
        <f t="shared" si="22"/>
        <v>0</v>
      </c>
      <c r="E84" s="103">
        <f t="shared" si="16"/>
        <v>0</v>
      </c>
      <c r="F84" s="103">
        <f t="shared" si="17"/>
        <v>0</v>
      </c>
      <c r="G84" s="103">
        <f t="shared" si="18"/>
        <v>0</v>
      </c>
      <c r="H84" s="103">
        <f t="shared" si="19"/>
        <v>0</v>
      </c>
      <c r="I84" s="103">
        <f t="shared" si="20"/>
        <v>0</v>
      </c>
      <c r="J84" s="103">
        <f t="shared" si="21"/>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C94" s="84" t="e">
        <f>VLOOKUP(B92,'POINTS SCORE'!$B$8:$AK$37,3,FALSE)</f>
        <v>#N/A</v>
      </c>
      <c r="D94" s="93" t="e">
        <f>VLOOKUP(B92,'POINTS SCORE'!$B$37:$AK$78,3,FALSE)</f>
        <v>#N/A</v>
      </c>
      <c r="E94" s="95">
        <v>2</v>
      </c>
      <c r="F94" s="84"/>
      <c r="G94" s="93" t="e">
        <f>VLOOKUP(F92,'POINTS SCORE'!$B$8:$AK$37,3,FALSE)</f>
        <v>#N/A</v>
      </c>
      <c r="H94" s="93" t="e">
        <f>VLOOKUP(F92,'POINTS SCORE'!$B$37:$AK$78,3,FALSE)</f>
        <v>#N/A</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84" t="e">
        <f>VLOOKUP(B92,'POINTS SCORE'!$B$8:$AK$37,5,FALSE)</f>
        <v>#N/A</v>
      </c>
      <c r="D96" s="93" t="e">
        <f>VLOOKUP(B92,'POINTS SCORE'!$B$37:$AK$78,5,FALSE)</f>
        <v>#N/A</v>
      </c>
      <c r="E96" s="95">
        <v>4</v>
      </c>
      <c r="F96" s="84"/>
      <c r="G96" s="93" t="e">
        <f>VLOOKUP(F92,'POINTS SCORE'!$B$8:$AK$37,5,FALSE)</f>
        <v>#N/A</v>
      </c>
      <c r="H96" s="93" t="e">
        <f>VLOOKUP(F92,'POINTS SCORE'!$B$37:$AK$78,5,FALSE)</f>
        <v>#N/A</v>
      </c>
      <c r="I96" s="95">
        <v>4</v>
      </c>
      <c r="J96" s="84"/>
      <c r="K96" s="93" t="e">
        <f>VLOOKUP(J92,'POINTS SCORE'!$B$8:$AK$37,5,FALSE)</f>
        <v>#N/A</v>
      </c>
      <c r="L96" s="93" t="e">
        <f>VLOOKUP(J92,'POINTS SCORE'!$B$37:$AK$78,5,FALSE)</f>
        <v>#N/A</v>
      </c>
      <c r="M96" s="95">
        <v>4</v>
      </c>
      <c r="N96" s="84"/>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C98" s="84" t="e">
        <f>VLOOKUP(B92,'POINTS SCORE'!$B$8:$AK$37,7,FALSE)</f>
        <v>#N/A</v>
      </c>
      <c r="D98" s="93" t="e">
        <f>VLOOKUP(B92,'POINTS SCORE'!$B$37:$AK$78,7,FALSE)</f>
        <v>#N/A</v>
      </c>
      <c r="E98" s="95">
        <v>6</v>
      </c>
      <c r="F98" s="84"/>
      <c r="G98" s="93" t="e">
        <f>VLOOKUP(F92,'POINTS SCORE'!$B$8:$AK$37,7,FALSE)</f>
        <v>#N/A</v>
      </c>
      <c r="H98" s="93" t="e">
        <f>VLOOKUP(F92,'POINTS SCORE'!$B$37:$AK$78,7,FALSE)</f>
        <v>#N/A</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98"/>
      <c r="K99" s="93" t="e">
        <f>VLOOKUP(J92,'POINTS SCORE'!$B$8:$AK$37,8,FALSE)</f>
        <v>#N/A</v>
      </c>
      <c r="L99" s="93" t="e">
        <f>VLOOKUP(J92,'POINTS SCORE'!$B$37:$AK$78,8,FALSE)</f>
        <v>#N/A</v>
      </c>
      <c r="M99" s="95">
        <v>7</v>
      </c>
      <c r="N99" s="98"/>
      <c r="O99" s="84" t="e">
        <f>VLOOKUP(N92,'POINTS SCORE'!$B$8:$AK$37,8,FALSE)</f>
        <v>#N/A</v>
      </c>
      <c r="P99" s="84" t="e">
        <f>VLOOKUP(N92,'POINTS SCORE'!$B$37:$AK$78,8,FALSE)</f>
        <v>#N/A</v>
      </c>
      <c r="Q99" s="87">
        <v>7</v>
      </c>
      <c r="S99" s="84" t="e">
        <f>VLOOKUP(R92,'POINTS SCORE'!$B$8:$AK$37,8,FALSE)</f>
        <v>#N/A</v>
      </c>
      <c r="T99" s="84" t="e">
        <f>VLOOKUP(R92,'POINTS SCORE'!$B$37:$AK$78,8,FALSE)</f>
        <v>#N/A</v>
      </c>
      <c r="U99" s="87">
        <v>7</v>
      </c>
      <c r="V99" s="98"/>
      <c r="W99" s="84" t="e">
        <f>VLOOKUP(V92,'POINTS SCORE'!$B$8:$AK$37,8,FALSE)</f>
        <v>#N/A</v>
      </c>
      <c r="X99" s="88" t="e">
        <f>VLOOKUP(V92,'POINTS SCORE'!$B$37:$AK$78,8,FALSE)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98"/>
      <c r="K100" s="93" t="e">
        <f>VLOOKUP(J92,'POINTS SCORE'!$B$8:$AK$37,9,FALSE)</f>
        <v>#N/A</v>
      </c>
      <c r="L100" s="93" t="e">
        <f>VLOOKUP(J92,'POINTS SCORE'!$B$37:$AK$78,9,FALSE)</f>
        <v>#N/A</v>
      </c>
      <c r="M100" s="95">
        <v>8</v>
      </c>
      <c r="N100" s="98"/>
      <c r="O100" s="84" t="e">
        <f>VLOOKUP(N92,'POINTS SCORE'!$B$8:$AK$37,9,FALSE)</f>
        <v>#N/A</v>
      </c>
      <c r="P100" s="84" t="e">
        <f>VLOOKUP(N92,'POINTS SCORE'!$B$37:$AK$78,9,FALSE)</f>
        <v>#N/A</v>
      </c>
      <c r="Q100" s="87">
        <v>8</v>
      </c>
      <c r="S100" s="84" t="e">
        <f>VLOOKUP(R92,'POINTS SCORE'!$B$8:$AK$37,9,FALSE)</f>
        <v>#N/A</v>
      </c>
      <c r="T100" s="84" t="e">
        <f>VLOOKUP(R92,'POINTS SCORE'!$B$37:$AK$78,9,FALSE)</f>
        <v>#N/A</v>
      </c>
      <c r="U100" s="87">
        <v>8</v>
      </c>
      <c r="V100" s="98"/>
      <c r="W100" s="84" t="e">
        <f>VLOOKUP(V92,'POINTS SCORE'!$B$8:$AK$37,9,FALSE)</f>
        <v>#N/A</v>
      </c>
      <c r="X100" s="88" t="e">
        <f>VLOOKUP(V92,'POINTS SCORE'!$B$37:$AK$78,9,FALSE)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98"/>
      <c r="K101" s="93" t="e">
        <f>VLOOKUP(J92,'POINTS SCORE'!$B$8:$AK$37,10,FALSE)</f>
        <v>#N/A</v>
      </c>
      <c r="L101" s="93" t="e">
        <f>VLOOKUP(J92,'POINTS SCORE'!$B$37:$AK$78,10,FALSE)</f>
        <v>#N/A</v>
      </c>
      <c r="M101" s="95">
        <v>9</v>
      </c>
      <c r="N101" s="98"/>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V101" s="98"/>
      <c r="W101" s="84" t="e">
        <f>VLOOKUP(V92,'POINTS SCORE'!$B$8:$AK$37,10,FALSE)</f>
        <v>#N/A</v>
      </c>
      <c r="X101" s="88" t="e">
        <f>VLOOKUP(V92,'POINTS SCORE'!$B$37:$AK$78,10,FALSE)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98"/>
      <c r="K102" s="93" t="e">
        <f>VLOOKUP(J92,'POINTS SCORE'!$B$8:$AK$37,11,FALSE)</f>
        <v>#N/A</v>
      </c>
      <c r="L102" s="93" t="e">
        <f>VLOOKUP(J92,'POINTS SCORE'!$B$37:$AK$78,11,FALSE)</f>
        <v>#N/A</v>
      </c>
      <c r="M102" s="95">
        <v>10</v>
      </c>
      <c r="N102" s="98"/>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V102" s="98"/>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98"/>
      <c r="K103" s="93" t="e">
        <f>VLOOKUP(J92,'POINTS SCORE'!$B$8:$AK$37,12,FALSE)</f>
        <v>#N/A</v>
      </c>
      <c r="L103" s="93" t="e">
        <f>VLOOKUP(J92,'POINTS SCORE'!$B$37:$AK$78,12,FALSE)</f>
        <v>#N/A</v>
      </c>
      <c r="M103" s="95">
        <v>11</v>
      </c>
      <c r="N103" s="98"/>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V103" s="98"/>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98"/>
      <c r="K104" s="93" t="e">
        <f>VLOOKUP(J92,'POINTS SCORE'!$B$8:$AK$37,13,FALSE)</f>
        <v>#N/A</v>
      </c>
      <c r="L104" s="93" t="e">
        <f>VLOOKUP(J92,'POINTS SCORE'!$B$37:$AK$78,13,FALSE)</f>
        <v>#N/A</v>
      </c>
      <c r="M104" s="95">
        <v>12</v>
      </c>
      <c r="N104" s="98"/>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V104" s="98"/>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98"/>
      <c r="K105" s="93" t="e">
        <f>VLOOKUP(J92,'POINTS SCORE'!$B$8:$AK$37,14,FALSE)</f>
        <v>#N/A</v>
      </c>
      <c r="L105" s="93" t="e">
        <f>VLOOKUP(J92,'POINTS SCORE'!$B$37:$AK$78,14,FALSE)</f>
        <v>#N/A</v>
      </c>
      <c r="M105" s="95">
        <v>13</v>
      </c>
      <c r="N105" s="98"/>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V105" s="98"/>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98"/>
      <c r="K106" s="93" t="e">
        <f>VLOOKUP(J92,'POINTS SCORE'!$B$8:$AK$37,15,FALSE)</f>
        <v>#N/A</v>
      </c>
      <c r="L106" s="93" t="e">
        <f>VLOOKUP(J92,'POINTS SCORE'!$B$37:$AK$78,15,FALSE)</f>
        <v>#N/A</v>
      </c>
      <c r="M106" s="95">
        <v>14</v>
      </c>
      <c r="N106" s="98"/>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V106" s="98"/>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98"/>
      <c r="K107" s="93" t="e">
        <f>VLOOKUP(J92,'POINTS SCORE'!$B$8:$AK$37,16,FALSE)</f>
        <v>#N/A</v>
      </c>
      <c r="L107" s="93" t="e">
        <f>VLOOKUP(J92,'POINTS SCORE'!$B$37:$AK$78,16,FALSE)</f>
        <v>#N/A</v>
      </c>
      <c r="M107" s="95">
        <v>15</v>
      </c>
      <c r="N107" s="98"/>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V107" s="98"/>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98"/>
      <c r="K108" s="93" t="e">
        <f>VLOOKUP(J92,'POINTS SCORE'!$B$8:$AK$37,17,FALSE)</f>
        <v>#N/A</v>
      </c>
      <c r="L108" s="93" t="e">
        <f>VLOOKUP(J92,'POINTS SCORE'!$B$37:$AK$78,17,FALSE)</f>
        <v>#N/A</v>
      </c>
      <c r="M108" s="95">
        <v>16</v>
      </c>
      <c r="N108" s="98"/>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V108" s="98"/>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98"/>
      <c r="K109" s="93" t="e">
        <f>VLOOKUP(J92,'POINTS SCORE'!$B$8:$AK$37,18,FALSE)</f>
        <v>#N/A</v>
      </c>
      <c r="L109" s="93" t="e">
        <f>VLOOKUP(J92,'POINTS SCORE'!$B$37:$AK$78,18,FALSE)</f>
        <v>#N/A</v>
      </c>
      <c r="M109" s="95">
        <v>17</v>
      </c>
      <c r="N109" s="98"/>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V109" s="98"/>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98"/>
      <c r="K110" s="93" t="e">
        <f>VLOOKUP(J92,'POINTS SCORE'!$B$8:$AK$37,19,FALSE)</f>
        <v>#N/A</v>
      </c>
      <c r="L110" s="93" t="e">
        <f>VLOOKUP(J92,'POINTS SCORE'!$B$37:$AK$78,19,FALSE)</f>
        <v>#N/A</v>
      </c>
      <c r="M110" s="95">
        <v>18</v>
      </c>
      <c r="N110" s="98"/>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V110" s="98"/>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98"/>
      <c r="K111" s="93" t="e">
        <f>VLOOKUP(J92,'POINTS SCORE'!$B$8:$AK$37,20,FALSE)</f>
        <v>#N/A</v>
      </c>
      <c r="L111" s="93" t="e">
        <f>VLOOKUP(J92,'POINTS SCORE'!$B$37:$AK$78,20,FALSE)</f>
        <v>#N/A</v>
      </c>
      <c r="M111" s="95">
        <v>19</v>
      </c>
      <c r="N111" s="98"/>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V111" s="98"/>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98"/>
      <c r="K112" s="93" t="e">
        <f>VLOOKUP(J92,'POINTS SCORE'!$B$8:$AK$37,21,FALSE)</f>
        <v>#N/A</v>
      </c>
      <c r="L112" s="93" t="e">
        <f>VLOOKUP(J92,'POINTS SCORE'!$B$37:$AK$78,21,FALSE)</f>
        <v>#N/A</v>
      </c>
      <c r="M112" s="95">
        <v>20</v>
      </c>
      <c r="N112" s="98"/>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V112" s="98"/>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98"/>
      <c r="K113" s="93" t="e">
        <f>VLOOKUP(J92,'POINTS SCORE'!$B$8:$AK$37,22,FALSE)</f>
        <v>#N/A</v>
      </c>
      <c r="L113" s="93" t="e">
        <f>VLOOKUP(J92,'POINTS SCORE'!$B$37:$AK$78,22,FALSE)</f>
        <v>#N/A</v>
      </c>
      <c r="M113" s="95">
        <v>21</v>
      </c>
      <c r="N113" s="98"/>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V113" s="98"/>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98"/>
      <c r="K114" s="93" t="e">
        <f>VLOOKUP(J92,'POINTS SCORE'!$B$8:$AK$37,23,FALSE)</f>
        <v>#N/A</v>
      </c>
      <c r="L114" s="93" t="e">
        <f>VLOOKUP(J92,'POINTS SCORE'!$B$37:$AK$78,23,FALSE)</f>
        <v>#N/A</v>
      </c>
      <c r="M114" s="95">
        <v>22</v>
      </c>
      <c r="N114" s="98"/>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V114" s="98"/>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98"/>
      <c r="K115" s="93" t="e">
        <f>VLOOKUP(J92,'POINTS SCORE'!$B$8:$AK$37,24,FALSE)</f>
        <v>#N/A</v>
      </c>
      <c r="L115" s="93" t="e">
        <f>VLOOKUP(J92,'POINTS SCORE'!$B$37:$AK$78,24,FALSE)</f>
        <v>#N/A</v>
      </c>
      <c r="M115" s="95">
        <v>23</v>
      </c>
      <c r="N115" s="98"/>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V115" s="98"/>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98"/>
      <c r="K116" s="93" t="e">
        <f>VLOOKUP(J92,'POINTS SCORE'!$B$8:$AK$37,25,FALSE)</f>
        <v>#N/A</v>
      </c>
      <c r="L116" s="93" t="e">
        <f>VLOOKUP(J92,'POINTS SCORE'!$B$37:$AK$78,25,FALSE)</f>
        <v>#N/A</v>
      </c>
      <c r="M116" s="95">
        <v>24</v>
      </c>
      <c r="N116" s="98"/>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V116" s="98"/>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98"/>
      <c r="K117" s="93" t="e">
        <f>VLOOKUP(J92,'POINTS SCORE'!$B$8:$AK$37,26,FALSE)</f>
        <v>#N/A</v>
      </c>
      <c r="L117" s="93" t="e">
        <f>VLOOKUP(J92,'POINTS SCORE'!$B$37:$AK$78,26,FALSE)</f>
        <v>#N/A</v>
      </c>
      <c r="M117" s="95">
        <v>25</v>
      </c>
      <c r="N117" s="98"/>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V117" s="98"/>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98"/>
      <c r="K118" s="93" t="e">
        <f>VLOOKUP(J92,'POINTS SCORE'!$B$8:$AK$37,27,FALSE)</f>
        <v>#N/A</v>
      </c>
      <c r="L118" s="93" t="e">
        <f>VLOOKUP(J92,'POINTS SCORE'!$B$37:$AK$78,27,FALSE)</f>
        <v>#N/A</v>
      </c>
      <c r="M118" s="95">
        <v>26</v>
      </c>
      <c r="N118" s="98"/>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V118" s="98"/>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98"/>
      <c r="K119" s="93" t="e">
        <f>VLOOKUP(J92,'POINTS SCORE'!$B$8:$AK$37,28,FALSE)</f>
        <v>#N/A</v>
      </c>
      <c r="L119" s="93" t="e">
        <f>VLOOKUP(J92,'POINTS SCORE'!$B$37:$AK$78,28,FALSE)</f>
        <v>#N/A</v>
      </c>
      <c r="M119" s="95">
        <v>27</v>
      </c>
      <c r="N119" s="98"/>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V119" s="98"/>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98"/>
      <c r="K120" s="93" t="e">
        <f>VLOOKUP(J92,'POINTS SCORE'!$B$8:$AK$37,29,FALSE)</f>
        <v>#N/A</v>
      </c>
      <c r="L120" s="93" t="e">
        <f>VLOOKUP(J92,'POINTS SCORE'!$B$37:$AK$78,29,FALSE)</f>
        <v>#N/A</v>
      </c>
      <c r="M120" s="95">
        <v>28</v>
      </c>
      <c r="N120" s="98"/>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V120" s="98"/>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98"/>
      <c r="K121" s="93" t="e">
        <f>VLOOKUP(J92,'POINTS SCORE'!$B$8:$AK$37,30,FALSE)</f>
        <v>#N/A</v>
      </c>
      <c r="L121" s="93" t="e">
        <f>VLOOKUP(J92,'POINTS SCORE'!$B$37:$AK$78,30,FALSE)</f>
        <v>#N/A</v>
      </c>
      <c r="M121" s="95">
        <v>29</v>
      </c>
      <c r="N121" s="98"/>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V121" s="98"/>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98"/>
      <c r="K122" s="93" t="e">
        <f>VLOOKUP(J92,'POINTS SCORE'!$B$8:$AK$37,31,FALSE)</f>
        <v>#N/A</v>
      </c>
      <c r="L122" s="93" t="e">
        <f>VLOOKUP(J92,'POINTS SCORE'!$B$37:$AK$78,31,FALSE)</f>
        <v>#N/A</v>
      </c>
      <c r="M122" s="95">
        <v>30</v>
      </c>
      <c r="N122" s="98"/>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V122" s="98"/>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93" t="e">
        <f>VLOOKUP(F92,'POINTS SCORE'!$B$8:$AK$37,34,FALSE)</f>
        <v>#N/A</v>
      </c>
      <c r="H123" s="93" t="e">
        <f>VLOOKUP(F92,'POINTS SCORE'!$B$37:$AK$78,34,FALSE)</f>
        <v>#N/A</v>
      </c>
      <c r="I123" s="95" t="s">
        <v>59</v>
      </c>
      <c r="J123" s="98"/>
      <c r="K123" s="93" t="e">
        <f>VLOOKUP(J92,'POINTS SCORE'!$B$8:$AK$37,34,FALSE)</f>
        <v>#N/A</v>
      </c>
      <c r="L123" s="93" t="e">
        <f>VLOOKUP(J92,'POINTS SCORE'!$B$37:$AK$78,34,FALSE)</f>
        <v>#N/A</v>
      </c>
      <c r="M123" s="95" t="s">
        <v>59</v>
      </c>
      <c r="N123" s="98"/>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V123" s="98"/>
      <c r="W123" s="93" t="e">
        <f>VLOOKUP(V92,'POINTS SCORE'!$B$8:$AK$37,34,FALSE)</f>
        <v>#N/A</v>
      </c>
      <c r="X123" s="93" t="e">
        <f>VLOOKUP(V92,'POINTS SCORE'!$B$37:$AK$78,34,FALSE)</f>
        <v>#N/A</v>
      </c>
    </row>
    <row r="124" spans="1:24">
      <c r="A124" s="87" t="s">
        <v>59</v>
      </c>
      <c r="B124" s="98"/>
      <c r="C124" s="84" t="e">
        <f>VLOOKUP(B92,'POINTS SCORE'!$B$8:$AK$37,34,FALSE)</f>
        <v>#N/A</v>
      </c>
      <c r="D124" s="84" t="e">
        <f>VLOOKUP(B92,'POINTS SCORE'!$B$37:$AK$78,34,FALSE)</f>
        <v>#N/A</v>
      </c>
      <c r="E124" s="95" t="s">
        <v>59</v>
      </c>
      <c r="F124" s="84"/>
      <c r="G124" s="93" t="e">
        <f>VLOOKUP(F92,'POINTS SCORE'!$B$8:$AK$37,34,FALSE)</f>
        <v>#N/A</v>
      </c>
      <c r="H124" s="93" t="e">
        <f>VLOOKUP(F92,'POINTS SCORE'!$B$37:$AK$78,34,FALSE)</f>
        <v>#N/A</v>
      </c>
      <c r="I124" s="95" t="s">
        <v>59</v>
      </c>
      <c r="J124" s="98"/>
      <c r="K124" s="93" t="e">
        <f>VLOOKUP(J92,'POINTS SCORE'!$B$8:$AK$37,34,FALSE)</f>
        <v>#N/A</v>
      </c>
      <c r="L124" s="93" t="e">
        <f>VLOOKUP(J92,'POINTS SCORE'!$B$37:$AK$78,34,FALSE)</f>
        <v>#N/A</v>
      </c>
      <c r="M124" s="95" t="s">
        <v>59</v>
      </c>
      <c r="N124" s="98"/>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V124" s="98"/>
      <c r="W124" s="93" t="e">
        <f>VLOOKUP(V92,'POINTS SCORE'!$B$8:$AK$37,34,FALSE)</f>
        <v>#N/A</v>
      </c>
      <c r="X124" s="93" t="e">
        <f>VLOOKUP(V92,'POINTS SCORE'!$B$37:$AK$78,34,FALSE)</f>
        <v>#N/A</v>
      </c>
    </row>
    <row r="125" spans="1:24">
      <c r="A125" s="87" t="s">
        <v>59</v>
      </c>
      <c r="B125" s="98"/>
      <c r="C125" s="84" t="e">
        <f>VLOOKUP(B92,'POINTS SCORE'!$B$8:$AK$37,34,FALSE)</f>
        <v>#N/A</v>
      </c>
      <c r="D125" s="84" t="e">
        <f>VLOOKUP(B92,'POINTS SCORE'!$B$37:$AK$78,34,FALSE)</f>
        <v>#N/A</v>
      </c>
      <c r="E125" s="95" t="s">
        <v>59</v>
      </c>
      <c r="F125" s="84"/>
      <c r="G125" s="93" t="e">
        <f>VLOOKUP(F92,'POINTS SCORE'!$B$8:$AK$37,34,FALSE)</f>
        <v>#N/A</v>
      </c>
      <c r="H125" s="93" t="e">
        <f>VLOOKUP(F92,'POINTS SCORE'!$B$37:$AK$78,34,FALSE)</f>
        <v>#N/A</v>
      </c>
      <c r="I125" s="95" t="s">
        <v>59</v>
      </c>
      <c r="J125" s="98"/>
      <c r="K125" s="93" t="e">
        <f>VLOOKUP(J92,'POINTS SCORE'!$B$8:$AK$37,34,FALSE)</f>
        <v>#N/A</v>
      </c>
      <c r="L125" s="93" t="e">
        <f>VLOOKUP(J92,'POINTS SCORE'!$B$37:$AK$78,34,FALSE)</f>
        <v>#N/A</v>
      </c>
      <c r="M125" s="95" t="s">
        <v>59</v>
      </c>
      <c r="N125" s="98"/>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V125" s="98"/>
      <c r="W125" s="93" t="e">
        <f>VLOOKUP(V92,'POINTS SCORE'!$B$8:$AK$37,34,FALSE)</f>
        <v>#N/A</v>
      </c>
      <c r="X125" s="93" t="e">
        <f>VLOOKUP(V92,'POINTS SCORE'!$B$37:$AK$78,34,FALSE)</f>
        <v>#N/A</v>
      </c>
    </row>
    <row r="126" spans="1:24">
      <c r="A126" s="87" t="s">
        <v>59</v>
      </c>
      <c r="B126" s="98"/>
      <c r="C126" s="84" t="e">
        <f>VLOOKUP(B92,'POINTS SCORE'!$B$8:$AK$37,34,FALSE)</f>
        <v>#N/A</v>
      </c>
      <c r="D126" s="84" t="e">
        <f>VLOOKUP(B92,'POINTS SCORE'!$B$37:$AK$78,34,FALSE)</f>
        <v>#N/A</v>
      </c>
      <c r="E126" s="95" t="s">
        <v>59</v>
      </c>
      <c r="F126" s="84"/>
      <c r="G126" s="93" t="e">
        <f>VLOOKUP(F92,'POINTS SCORE'!$B$8:$AK$37,34,FALSE)</f>
        <v>#N/A</v>
      </c>
      <c r="H126" s="93" t="e">
        <f>VLOOKUP(F92,'POINTS SCORE'!$B$37:$AK$78,34,FALSE)</f>
        <v>#N/A</v>
      </c>
      <c r="I126" s="95" t="s">
        <v>59</v>
      </c>
      <c r="J126" s="98"/>
      <c r="K126" s="93" t="e">
        <f>VLOOKUP(J92,'POINTS SCORE'!$B$8:$AK$37,34,FALSE)</f>
        <v>#N/A</v>
      </c>
      <c r="L126" s="93" t="e">
        <f>VLOOKUP(J92,'POINTS SCORE'!$B$37:$AK$78,34,FALSE)</f>
        <v>#N/A</v>
      </c>
      <c r="M126" s="95" t="s">
        <v>59</v>
      </c>
      <c r="N126" s="98"/>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V126" s="98"/>
      <c r="W126" s="93" t="e">
        <f>VLOOKUP(V92,'POINTS SCORE'!$B$8:$AK$37,34,FALSE)</f>
        <v>#N/A</v>
      </c>
      <c r="X126" s="93" t="e">
        <f>VLOOKUP(V92,'POINTS SCORE'!$B$37:$AK$78,34,FALSE)</f>
        <v>#N/A</v>
      </c>
    </row>
    <row r="127" spans="1:24">
      <c r="A127" s="87" t="s">
        <v>59</v>
      </c>
      <c r="B127" s="98"/>
      <c r="C127" s="84" t="e">
        <f>VLOOKUP(B92,'POINTS SCORE'!$B$8:$AK$37,34,FALSE)</f>
        <v>#N/A</v>
      </c>
      <c r="D127" s="84" t="e">
        <f>VLOOKUP(B92,'POINTS SCORE'!$B$37:$AK$78,34,FALSE)</f>
        <v>#N/A</v>
      </c>
      <c r="E127" s="95" t="s">
        <v>59</v>
      </c>
      <c r="F127" s="84"/>
      <c r="G127" s="93" t="e">
        <f>VLOOKUP(F92,'POINTS SCORE'!$B$8:$AK$37,34,FALSE)</f>
        <v>#N/A</v>
      </c>
      <c r="H127" s="93" t="e">
        <f>VLOOKUP(F92,'POINTS SCORE'!$B$37:$AK$78,34,FALSE)</f>
        <v>#N/A</v>
      </c>
      <c r="I127" s="95" t="s">
        <v>59</v>
      </c>
      <c r="J127" s="98"/>
      <c r="K127" s="93" t="e">
        <f>VLOOKUP(J92,'POINTS SCORE'!$B$8:$AK$37,34,FALSE)</f>
        <v>#N/A</v>
      </c>
      <c r="L127" s="93" t="e">
        <f>VLOOKUP(J92,'POINTS SCORE'!$B$37:$AK$78,34,FALSE)</f>
        <v>#N/A</v>
      </c>
      <c r="M127" s="95" t="s">
        <v>59</v>
      </c>
      <c r="N127" s="98"/>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V127" s="98"/>
      <c r="W127" s="93" t="e">
        <f>VLOOKUP(V92,'POINTS SCORE'!$B$8:$AK$37,34,FALSE)</f>
        <v>#N/A</v>
      </c>
      <c r="X127" s="93" t="e">
        <f>VLOOKUP(V92,'POINTS SCORE'!$B$37:$AK$78,34,FALSE)</f>
        <v>#N/A</v>
      </c>
    </row>
    <row r="128" spans="1:24">
      <c r="A128" s="87" t="s">
        <v>59</v>
      </c>
      <c r="B128" s="98"/>
      <c r="C128" s="84" t="e">
        <f>VLOOKUP(B92,'POINTS SCORE'!$B$8:$AK$37,34,FALSE)</f>
        <v>#N/A</v>
      </c>
      <c r="D128" s="84" t="e">
        <f>VLOOKUP(B92,'POINTS SCORE'!$B$37:$AK$78,34,FALSE)</f>
        <v>#N/A</v>
      </c>
      <c r="E128" s="95" t="s">
        <v>59</v>
      </c>
      <c r="F128" s="84"/>
      <c r="G128" s="93" t="e">
        <f>VLOOKUP(F92,'POINTS SCORE'!$B$8:$AK$37,34,FALSE)</f>
        <v>#N/A</v>
      </c>
      <c r="H128" s="93" t="e">
        <f>VLOOKUP(F92,'POINTS SCORE'!$B$37:$AK$78,34,FALSE)</f>
        <v>#N/A</v>
      </c>
      <c r="I128" s="95" t="s">
        <v>59</v>
      </c>
      <c r="J128" s="98"/>
      <c r="K128" s="93" t="e">
        <f>VLOOKUP(J92,'POINTS SCORE'!$B$8:$AK$37,34,FALSE)</f>
        <v>#N/A</v>
      </c>
      <c r="L128" s="93" t="e">
        <f>VLOOKUP(J92,'POINTS SCORE'!$B$37:$AK$78,34,FALSE)</f>
        <v>#N/A</v>
      </c>
      <c r="M128" s="95" t="s">
        <v>59</v>
      </c>
      <c r="N128" s="98"/>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V128" s="98"/>
      <c r="W128" s="93" t="e">
        <f>VLOOKUP(V92,'POINTS SCORE'!$B$8:$AK$37,34,FALSE)</f>
        <v>#N/A</v>
      </c>
      <c r="X128" s="93" t="e">
        <f>VLOOKUP(V92,'POINTS SCORE'!$B$37:$AK$78,34,FALSE)</f>
        <v>#N/A</v>
      </c>
    </row>
    <row r="129" spans="1:24">
      <c r="A129" s="87" t="s">
        <v>59</v>
      </c>
      <c r="B129" s="98"/>
      <c r="C129" s="84" t="e">
        <f>VLOOKUP(B92,'POINTS SCORE'!$B$8:$AK$37,34,FALSE)</f>
        <v>#N/A</v>
      </c>
      <c r="D129" s="84" t="e">
        <f>VLOOKUP(B92,'POINTS SCORE'!$B$37:$AK$78,34,FALSE)</f>
        <v>#N/A</v>
      </c>
      <c r="E129" s="95" t="s">
        <v>60</v>
      </c>
      <c r="F129" s="84"/>
      <c r="G129" s="93" t="e">
        <f>VLOOKUP(F92,'POINTS SCORE'!$B$8:$AK$37,34,FALSE)</f>
        <v>#N/A</v>
      </c>
      <c r="H129" s="93" t="e">
        <f>VLOOKUP(F92,'POINTS SCORE'!$B$37:$AK$78,34,FALSE)</f>
        <v>#N/A</v>
      </c>
      <c r="I129" s="95" t="s">
        <v>60</v>
      </c>
      <c r="J129" s="98"/>
      <c r="K129" s="93" t="e">
        <f>VLOOKUP(J92,'POINTS SCORE'!$B$8:$AK$37,34,FALSE)</f>
        <v>#N/A</v>
      </c>
      <c r="L129" s="93" t="e">
        <f>VLOOKUP(J92,'POINTS SCORE'!$B$37:$AK$78,34,FALSE)</f>
        <v>#N/A</v>
      </c>
      <c r="M129" s="95" t="s">
        <v>60</v>
      </c>
      <c r="N129" s="98"/>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V129" s="98"/>
      <c r="W129" s="93" t="e">
        <f>VLOOKUP(V92,'POINTS SCORE'!$B$8:$AK$37,34,FALSE)</f>
        <v>#N/A</v>
      </c>
      <c r="X129" s="93" t="e">
        <f>VLOOKUP(V92,'POINTS SCORE'!$B$37:$AK$78,34,FALSE)</f>
        <v>#N/A</v>
      </c>
    </row>
    <row r="130" spans="1:24">
      <c r="A130" s="87" t="s">
        <v>60</v>
      </c>
      <c r="B130" s="98"/>
      <c r="C130" s="84" t="e">
        <f>VLOOKUP(B92,'POINTS SCORE'!$B$8:$AK$37,34,FALSE)</f>
        <v>#N/A</v>
      </c>
      <c r="D130" s="84" t="e">
        <f>VLOOKUP(B92,'POINTS SCORE'!$B$37:$AK$78,34,FALSE)</f>
        <v>#N/A</v>
      </c>
      <c r="E130" s="95" t="s">
        <v>60</v>
      </c>
      <c r="F130" s="84"/>
      <c r="G130" s="93" t="e">
        <f>VLOOKUP(F92,'POINTS SCORE'!$B$8:$AK$37,34,FALSE)</f>
        <v>#N/A</v>
      </c>
      <c r="H130" s="93" t="e">
        <f>VLOOKUP(F92,'POINTS SCORE'!$B$37:$AK$78,34,FALSE)</f>
        <v>#N/A</v>
      </c>
      <c r="I130" s="95" t="s">
        <v>60</v>
      </c>
      <c r="J130" s="98"/>
      <c r="K130" s="93" t="e">
        <f>VLOOKUP(J92,'POINTS SCORE'!$B$8:$AK$37,34,FALSE)</f>
        <v>#N/A</v>
      </c>
      <c r="L130" s="93" t="e">
        <f>VLOOKUP(J92,'POINTS SCORE'!$B$37:$AK$78,34,FALSE)</f>
        <v>#N/A</v>
      </c>
      <c r="M130" s="95" t="s">
        <v>60</v>
      </c>
      <c r="N130" s="98"/>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V130" s="98"/>
      <c r="W130" s="93" t="e">
        <f>VLOOKUP(V92,'POINTS SCORE'!$B$8:$AK$37,34,FALSE)</f>
        <v>#N/A</v>
      </c>
      <c r="X130" s="93" t="e">
        <f>VLOOKUP(V92,'POINTS SCORE'!$B$37:$AK$78,34,FALSE)</f>
        <v>#N/A</v>
      </c>
    </row>
    <row r="131" spans="1:24">
      <c r="A131" s="87" t="s">
        <v>60</v>
      </c>
      <c r="B131" s="98"/>
      <c r="C131" s="84" t="e">
        <f>VLOOKUP(B92,'POINTS SCORE'!$B$8:$AK$37,34,FALSE)</f>
        <v>#N/A</v>
      </c>
      <c r="D131" s="84" t="e">
        <f>VLOOKUP(B92,'POINTS SCORE'!$B$37:$AK$78,34,FALSE)</f>
        <v>#N/A</v>
      </c>
      <c r="E131" s="95" t="s">
        <v>60</v>
      </c>
      <c r="F131" s="84"/>
      <c r="G131" s="93" t="e">
        <f>VLOOKUP(F92,'POINTS SCORE'!$B$8:$AK$37,34,FALSE)</f>
        <v>#N/A</v>
      </c>
      <c r="H131" s="93" t="e">
        <f>VLOOKUP(F92,'POINTS SCORE'!$B$37:$AK$78,34,FALSE)</f>
        <v>#N/A</v>
      </c>
      <c r="I131" s="95" t="s">
        <v>60</v>
      </c>
      <c r="J131" s="98"/>
      <c r="K131" s="93" t="e">
        <f>VLOOKUP(J92,'POINTS SCORE'!$B$8:$AK$37,34,FALSE)</f>
        <v>#N/A</v>
      </c>
      <c r="L131" s="93" t="e">
        <f>VLOOKUP(J92,'POINTS SCORE'!$B$37:$AK$78,34,FALSE)</f>
        <v>#N/A</v>
      </c>
      <c r="M131" s="95" t="s">
        <v>60</v>
      </c>
      <c r="N131" s="98"/>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V131" s="98"/>
      <c r="W131" s="93" t="e">
        <f>VLOOKUP(V92,'POINTS SCORE'!$B$8:$AK$37,34,FALSE)</f>
        <v>#N/A</v>
      </c>
      <c r="X131" s="93" t="e">
        <f>VLOOKUP(V92,'POINTS SCORE'!$B$37:$AK$78,34,FALSE)</f>
        <v>#N/A</v>
      </c>
    </row>
    <row r="132" spans="1:24">
      <c r="A132" s="87" t="s">
        <v>61</v>
      </c>
      <c r="B132" s="98"/>
      <c r="C132" s="84" t="e">
        <f>VLOOKUP(B92,'POINTS SCORE'!$B$8:$AK$37,36,FALSE)</f>
        <v>#N/A</v>
      </c>
      <c r="D132" s="84" t="e">
        <f>VLOOKUP(B92,'POINTS SCORE'!$B$37:$AK$78,36,FALSE)</f>
        <v>#N/A</v>
      </c>
      <c r="E132" s="95" t="s">
        <v>61</v>
      </c>
      <c r="F132" s="84"/>
      <c r="G132" s="93" t="e">
        <f>VLOOKUP(F92,'POINTS SCORE'!$B$8:$AK$37,36,FALSE)</f>
        <v>#N/A</v>
      </c>
      <c r="H132" s="93" t="e">
        <f>VLOOKUP(F92,'POINTS SCORE'!$B$37:$AK$78,36,FALSE)</f>
        <v>#N/A</v>
      </c>
      <c r="I132" s="95" t="s">
        <v>61</v>
      </c>
      <c r="J132" s="98"/>
      <c r="K132" s="93" t="e">
        <f>VLOOKUP(J92,'POINTS SCORE'!$B$8:$AK$37,36,FALSE)</f>
        <v>#N/A</v>
      </c>
      <c r="L132" s="93" t="e">
        <f>VLOOKUP(J92,'POINTS SCORE'!$B$37:$AK$78,36,FALSE)</f>
        <v>#N/A</v>
      </c>
      <c r="M132" s="95" t="s">
        <v>61</v>
      </c>
      <c r="N132" s="98"/>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V132" s="98"/>
      <c r="W132" s="93" t="e">
        <f>VLOOKUP(V92,'POINTS SCORE'!$B$8:$AK$37,36,FALSE)</f>
        <v>#N/A</v>
      </c>
      <c r="X132" s="93" t="e">
        <f>VLOOKUP(V92,'POINTS SCORE'!$B$37:$AK$78,36,FALSE)</f>
        <v>#N/A</v>
      </c>
    </row>
    <row r="133" spans="1:24">
      <c r="A133" s="87" t="s">
        <v>61</v>
      </c>
      <c r="B133" s="98"/>
      <c r="C133" s="84" t="e">
        <f>VLOOKUP(B92,'POINTS SCORE'!$B$8:$AK$37,36,FALSE)</f>
        <v>#N/A</v>
      </c>
      <c r="D133" s="84" t="e">
        <f>VLOOKUP(B92,'POINTS SCORE'!$B$37:$AK$78,36,FALSE)</f>
        <v>#N/A</v>
      </c>
      <c r="E133" s="95" t="s">
        <v>61</v>
      </c>
      <c r="F133" s="84"/>
      <c r="G133" s="93" t="e">
        <f>VLOOKUP(F92,'POINTS SCORE'!$B$8:$AK$37,36,FALSE)</f>
        <v>#N/A</v>
      </c>
      <c r="H133" s="93" t="e">
        <f>VLOOKUP(F92,'POINTS SCORE'!$B$37:$AK$78,36,FALSE)</f>
        <v>#N/A</v>
      </c>
      <c r="I133" s="95" t="s">
        <v>61</v>
      </c>
      <c r="J133" s="98"/>
      <c r="K133" s="93" t="e">
        <f>VLOOKUP(J92,'POINTS SCORE'!$B$8:$AK$37,36,FALSE)</f>
        <v>#N/A</v>
      </c>
      <c r="L133" s="93" t="e">
        <f>VLOOKUP(J92,'POINTS SCORE'!$B$37:$AK$78,36,FALSE)</f>
        <v>#N/A</v>
      </c>
      <c r="M133" s="95" t="s">
        <v>61</v>
      </c>
      <c r="N133" s="98"/>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V133" s="98"/>
      <c r="W133" s="93" t="e">
        <f>VLOOKUP(V92,'POINTS SCORE'!$B$8:$AK$37,36,FALSE)</f>
        <v>#N/A</v>
      </c>
      <c r="X133" s="93" t="e">
        <f>VLOOKUP(V92,'POINTS SCORE'!$B$37:$AK$78,36,FALSE)</f>
        <v>#N/A</v>
      </c>
    </row>
    <row r="134" spans="1:24">
      <c r="A134" s="87" t="s">
        <v>61</v>
      </c>
      <c r="B134" s="98"/>
      <c r="C134" s="84" t="e">
        <f>VLOOKUP(B92,'POINTS SCORE'!$B$8:$AK$37,36,FALSE)</f>
        <v>#N/A</v>
      </c>
      <c r="D134" s="84" t="e">
        <f>VLOOKUP(B92,'POINTS SCORE'!$B$37:$AK$78,36,FALSE)</f>
        <v>#N/A</v>
      </c>
      <c r="E134" s="95" t="s">
        <v>61</v>
      </c>
      <c r="F134" s="84"/>
      <c r="G134" s="93" t="e">
        <f>VLOOKUP(F92,'POINTS SCORE'!$B$8:$AK$37,36,FALSE)</f>
        <v>#N/A</v>
      </c>
      <c r="H134" s="93" t="e">
        <f>VLOOKUP(F92,'POINTS SCORE'!$B$37:$AK$78,36,FALSE)</f>
        <v>#N/A</v>
      </c>
      <c r="I134" s="95" t="s">
        <v>61</v>
      </c>
      <c r="J134" s="98"/>
      <c r="K134" s="93" t="e">
        <f>VLOOKUP(J92,'POINTS SCORE'!$B$8:$AK$37,36,FALSE)</f>
        <v>#N/A</v>
      </c>
      <c r="L134" s="93" t="e">
        <f>VLOOKUP(J92,'POINTS SCORE'!$B$37:$AK$78,36,FALSE)</f>
        <v>#N/A</v>
      </c>
      <c r="M134" s="95" t="s">
        <v>61</v>
      </c>
      <c r="N134" s="98"/>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V134" s="98"/>
      <c r="W134" s="93" t="e">
        <f>VLOOKUP(V92,'POINTS SCORE'!$B$8:$AK$37,36,FALSE)</f>
        <v>#N/A</v>
      </c>
      <c r="X134" s="93"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A00-000000000000}"/>
  <mergeCells count="8">
    <mergeCell ref="Q89:T89"/>
    <mergeCell ref="U89:X89"/>
    <mergeCell ref="D2:E2"/>
    <mergeCell ref="A89:D89"/>
    <mergeCell ref="E89:H89"/>
    <mergeCell ref="I89:L89"/>
    <mergeCell ref="M89:P89"/>
    <mergeCell ref="B2:C2"/>
  </mergeCells>
  <pageMargins left="0.75" right="0.75" top="1" bottom="1" header="0.5" footer="0.5"/>
  <pageSetup paperSize="9" scale="54" orientation="portrait"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0" id="{E06AF1E7-69A2-4C92-AF6B-E642781AB94A}">
            <xm:f>VLOOKUP(B93,'Member list R1'!$D:$D,1,FALSE)=B93</xm:f>
            <x14:dxf>
              <fill>
                <patternFill>
                  <bgColor rgb="FFFFFF00"/>
                </patternFill>
              </fill>
            </x14:dxf>
          </x14:cfRule>
          <xm:sqref>B93:B134</xm:sqref>
        </x14:conditionalFormatting>
        <x14:conditionalFormatting xmlns:xm="http://schemas.microsoft.com/office/excel/2006/main">
          <x14:cfRule type="expression" priority="2" id="{16270345-8C14-4072-976F-66AB4CCEDECB}">
            <xm:f>VLOOKUP(F93,'Member list R2'!$D:$D,1,FALSE)=F93</xm:f>
            <x14:dxf>
              <fill>
                <patternFill>
                  <bgColor rgb="FFFFFF00"/>
                </patternFill>
              </fill>
            </x14:dxf>
          </x14:cfRule>
          <xm:sqref>F93:F134</xm:sqref>
        </x14:conditionalFormatting>
        <x14:conditionalFormatting xmlns:xm="http://schemas.microsoft.com/office/excel/2006/main">
          <x14:cfRule type="expression" priority="1" id="{69BB2554-2550-4024-90B9-EED72A288274}">
            <xm:f>VLOOKUP(R93,'Member list R5'!$D:$D,1,FALSE)=R93</xm:f>
            <x14:dxf>
              <fill>
                <patternFill>
                  <bgColor rgb="FFFFFF00"/>
                </patternFill>
              </fill>
            </x14:dxf>
          </x14:cfRule>
          <xm:sqref>R93:R134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111">
    <tabColor theme="4" tint="-0.249977111117893"/>
    <pageSetUpPr fitToPage="1"/>
  </sheetPr>
  <dimension ref="A1:X136"/>
  <sheetViews>
    <sheetView zoomScaleNormal="100" workbookViewId="0">
      <selection activeCell="B2" sqref="B2:C2"/>
    </sheetView>
  </sheetViews>
  <sheetFormatPr defaultColWidth="8.81640625" defaultRowHeight="12.5"/>
  <cols>
    <col min="1" max="1" width="15.54296875" style="84" customWidth="1"/>
    <col min="2" max="2" width="22.1796875" style="84" customWidth="1"/>
    <col min="3" max="3" width="22.1796875" style="84" bestFit="1" customWidth="1"/>
    <col min="4" max="4" width="24.81640625" style="93" bestFit="1" customWidth="1"/>
    <col min="5" max="5" width="14.54296875" style="93" customWidth="1"/>
    <col min="6" max="6" width="18.54296875" style="93" bestFit="1" customWidth="1"/>
    <col min="7" max="7" width="17.453125" style="93" customWidth="1"/>
    <col min="8" max="8" width="18.81640625" style="93" bestFit="1" customWidth="1"/>
    <col min="9" max="9" width="18.54296875" style="93" customWidth="1"/>
    <col min="10" max="10" width="21.36328125" style="93" bestFit="1" customWidth="1"/>
    <col min="11" max="11" width="14.54296875" style="93" customWidth="1"/>
    <col min="12" max="12" width="18.81640625" style="93" customWidth="1"/>
    <col min="13" max="13" width="19.81640625" style="93" customWidth="1"/>
    <col min="14" max="14" width="17.453125" style="93" customWidth="1"/>
    <col min="15" max="15" width="15.1796875" style="84" customWidth="1"/>
    <col min="16" max="16" width="18.81640625" style="84" bestFit="1" customWidth="1"/>
    <col min="17" max="17" width="12.54296875" style="84" customWidth="1"/>
    <col min="18" max="18" width="21.36328125" style="84" bestFit="1" customWidth="1"/>
    <col min="19" max="19" width="12.54296875" style="84" customWidth="1"/>
    <col min="20" max="20" width="18.81640625" style="84" bestFit="1" customWidth="1"/>
    <col min="21" max="21" width="12.54296875" style="84" customWidth="1"/>
    <col min="22" max="22" width="17.81640625"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57</v>
      </c>
      <c r="C2" s="209"/>
      <c r="D2" s="96"/>
      <c r="E2" s="217"/>
      <c r="F2" s="217"/>
      <c r="G2" s="96"/>
      <c r="H2" s="96"/>
      <c r="I2" s="96"/>
      <c r="J2" s="96"/>
      <c r="K2" s="96"/>
      <c r="L2" s="96"/>
      <c r="M2" s="96"/>
      <c r="N2" s="96"/>
    </row>
    <row r="3" spans="1:14" ht="15" customHeight="1">
      <c r="K3" s="96"/>
    </row>
    <row r="4" spans="1:14" ht="15" customHeight="1">
      <c r="A4" s="8"/>
      <c r="B4" s="120"/>
      <c r="C4" s="120"/>
      <c r="K4" s="96"/>
    </row>
    <row r="5" spans="1:14" s="89" customFormat="1" ht="15" customHeight="1">
      <c r="A5" s="92" t="s">
        <v>8</v>
      </c>
      <c r="B5" s="65" t="s">
        <v>7</v>
      </c>
      <c r="C5" s="65" t="s">
        <v>5</v>
      </c>
      <c r="D5" s="92" t="s">
        <v>9</v>
      </c>
      <c r="E5" s="197" t="s">
        <v>62</v>
      </c>
      <c r="F5" s="134" t="s">
        <v>63</v>
      </c>
      <c r="G5" s="147" t="s">
        <v>42</v>
      </c>
      <c r="H5" s="140" t="s">
        <v>64</v>
      </c>
      <c r="I5" s="148" t="s">
        <v>65</v>
      </c>
      <c r="J5" s="175" t="s">
        <v>163</v>
      </c>
      <c r="K5" s="96"/>
    </row>
    <row r="6" spans="1:14" ht="15" customHeight="1">
      <c r="A6" s="53" t="s">
        <v>745</v>
      </c>
      <c r="B6" s="81" t="s">
        <v>739</v>
      </c>
      <c r="C6" s="115">
        <f t="shared" ref="C6:C25" si="0">SUM(E6:K6)</f>
        <v>67</v>
      </c>
      <c r="D6" s="138">
        <f t="shared" ref="D6:D25" si="1">SUM(E6:J6)-MIN(E6:G6)</f>
        <v>67</v>
      </c>
      <c r="E6" s="103">
        <f t="shared" ref="E6:E25" si="2">IFERROR(VLOOKUP(B6,$B$93:$C$134,2,FALSE),0)</f>
        <v>35</v>
      </c>
      <c r="F6" s="103">
        <f t="shared" ref="F6:F25" si="3">IFERROR(VLOOKUP(B6,$F$93:$G$134,2,FALSE),0)</f>
        <v>32</v>
      </c>
      <c r="G6" s="103">
        <f t="shared" ref="G6:G25" si="4">IFERROR(VLOOKUP(B6,$J$93:$K$134,2,FALSE),0)</f>
        <v>0</v>
      </c>
      <c r="H6" s="103">
        <f t="shared" ref="H6:H25" si="5">IFERROR(VLOOKUP(B6,$N$93:$O$134,2,FALSE),0)</f>
        <v>0</v>
      </c>
      <c r="I6" s="103">
        <f t="shared" ref="I6:I25" si="6">IFERROR(VLOOKUP(B6,$R$93:$S$134,2,FALSE),0)</f>
        <v>0</v>
      </c>
      <c r="J6" s="176">
        <f t="shared" ref="J6:J25" si="7">IFERROR(VLOOKUP(B6,$V$93:$W$134,2,FALSE),0)</f>
        <v>0</v>
      </c>
      <c r="K6" s="96"/>
      <c r="L6" s="84"/>
      <c r="M6" s="84"/>
      <c r="N6" s="84"/>
    </row>
    <row r="7" spans="1:14" ht="15" customHeight="1">
      <c r="A7" s="53" t="s">
        <v>745</v>
      </c>
      <c r="B7" s="81" t="s">
        <v>733</v>
      </c>
      <c r="C7" s="115">
        <f t="shared" si="0"/>
        <v>76</v>
      </c>
      <c r="D7" s="138">
        <f t="shared" si="1"/>
        <v>57</v>
      </c>
      <c r="E7" s="103">
        <f t="shared" si="2"/>
        <v>19</v>
      </c>
      <c r="F7" s="103">
        <f t="shared" si="3"/>
        <v>22</v>
      </c>
      <c r="G7" s="103">
        <f t="shared" si="4"/>
        <v>35</v>
      </c>
      <c r="H7" s="103">
        <f t="shared" si="5"/>
        <v>0</v>
      </c>
      <c r="I7" s="103">
        <f t="shared" si="6"/>
        <v>0</v>
      </c>
      <c r="J7" s="176">
        <f t="shared" si="7"/>
        <v>0</v>
      </c>
      <c r="K7" s="96"/>
      <c r="L7" s="84"/>
      <c r="M7" s="84"/>
      <c r="N7" s="84"/>
    </row>
    <row r="8" spans="1:14" ht="15" customHeight="1">
      <c r="A8" s="53" t="s">
        <v>38</v>
      </c>
      <c r="B8" s="81" t="s">
        <v>732</v>
      </c>
      <c r="C8" s="115">
        <f t="shared" si="0"/>
        <v>48</v>
      </c>
      <c r="D8" s="138">
        <f t="shared" si="1"/>
        <v>48</v>
      </c>
      <c r="E8" s="103">
        <f t="shared" si="2"/>
        <v>22</v>
      </c>
      <c r="F8" s="103">
        <f t="shared" si="3"/>
        <v>26</v>
      </c>
      <c r="G8" s="103">
        <f t="shared" si="4"/>
        <v>0</v>
      </c>
      <c r="H8" s="103">
        <f t="shared" si="5"/>
        <v>0</v>
      </c>
      <c r="I8" s="103">
        <f t="shared" si="6"/>
        <v>0</v>
      </c>
      <c r="J8" s="176">
        <f t="shared" si="7"/>
        <v>0</v>
      </c>
      <c r="K8" s="96"/>
      <c r="L8" s="84"/>
      <c r="M8" s="84"/>
      <c r="N8" s="84"/>
    </row>
    <row r="9" spans="1:14" ht="15" customHeight="1">
      <c r="A9" s="53" t="s">
        <v>745</v>
      </c>
      <c r="B9" s="81" t="s">
        <v>837</v>
      </c>
      <c r="C9" s="115">
        <f t="shared" si="0"/>
        <v>43</v>
      </c>
      <c r="D9" s="138">
        <f t="shared" si="1"/>
        <v>43</v>
      </c>
      <c r="E9" s="103">
        <f t="shared" si="2"/>
        <v>29</v>
      </c>
      <c r="F9" s="103">
        <f t="shared" si="3"/>
        <v>14</v>
      </c>
      <c r="G9" s="103">
        <f t="shared" si="4"/>
        <v>0</v>
      </c>
      <c r="H9" s="103">
        <f t="shared" si="5"/>
        <v>0</v>
      </c>
      <c r="I9" s="103">
        <f t="shared" si="6"/>
        <v>0</v>
      </c>
      <c r="J9" s="176">
        <f t="shared" si="7"/>
        <v>0</v>
      </c>
      <c r="K9" s="96"/>
      <c r="L9" s="84"/>
      <c r="M9" s="84"/>
      <c r="N9" s="84"/>
    </row>
    <row r="10" spans="1:14" ht="15" customHeight="1">
      <c r="A10" s="53" t="s">
        <v>38</v>
      </c>
      <c r="B10" s="81" t="s">
        <v>1098</v>
      </c>
      <c r="C10" s="115">
        <f t="shared" si="0"/>
        <v>43</v>
      </c>
      <c r="D10" s="138">
        <f t="shared" si="1"/>
        <v>43</v>
      </c>
      <c r="E10" s="103">
        <f t="shared" si="2"/>
        <v>0</v>
      </c>
      <c r="F10" s="103">
        <f t="shared" si="3"/>
        <v>17</v>
      </c>
      <c r="G10" s="103">
        <f t="shared" si="4"/>
        <v>26</v>
      </c>
      <c r="H10" s="103">
        <f t="shared" si="5"/>
        <v>0</v>
      </c>
      <c r="I10" s="103">
        <f t="shared" si="6"/>
        <v>0</v>
      </c>
      <c r="J10" s="176">
        <f t="shared" si="7"/>
        <v>0</v>
      </c>
      <c r="K10" s="96"/>
      <c r="L10" s="84"/>
      <c r="M10" s="84"/>
      <c r="N10" s="84"/>
    </row>
    <row r="11" spans="1:14" ht="15" customHeight="1">
      <c r="A11" s="53" t="s">
        <v>745</v>
      </c>
      <c r="B11" s="81" t="s">
        <v>722</v>
      </c>
      <c r="C11" s="115">
        <f t="shared" si="0"/>
        <v>53</v>
      </c>
      <c r="D11" s="138">
        <f t="shared" si="1"/>
        <v>37</v>
      </c>
      <c r="E11" s="103">
        <f t="shared" si="2"/>
        <v>16</v>
      </c>
      <c r="F11" s="103">
        <f t="shared" si="3"/>
        <v>19</v>
      </c>
      <c r="G11" s="103">
        <f t="shared" si="4"/>
        <v>18</v>
      </c>
      <c r="H11" s="103">
        <f t="shared" si="5"/>
        <v>0</v>
      </c>
      <c r="I11" s="103">
        <f t="shared" si="6"/>
        <v>0</v>
      </c>
      <c r="J11" s="176">
        <f t="shared" si="7"/>
        <v>0</v>
      </c>
      <c r="K11" s="96"/>
      <c r="L11" s="84"/>
      <c r="M11" s="84"/>
      <c r="N11" s="84"/>
    </row>
    <row r="12" spans="1:14" ht="15" customHeight="1">
      <c r="A12" s="53" t="s">
        <v>745</v>
      </c>
      <c r="B12" s="81" t="s">
        <v>744</v>
      </c>
      <c r="C12" s="115">
        <f t="shared" si="0"/>
        <v>37</v>
      </c>
      <c r="D12" s="138">
        <f t="shared" si="1"/>
        <v>37</v>
      </c>
      <c r="E12" s="103">
        <f t="shared" si="2"/>
        <v>16</v>
      </c>
      <c r="F12" s="103">
        <f t="shared" si="3"/>
        <v>0</v>
      </c>
      <c r="G12" s="103">
        <f t="shared" si="4"/>
        <v>21</v>
      </c>
      <c r="H12" s="103">
        <f t="shared" si="5"/>
        <v>0</v>
      </c>
      <c r="I12" s="103">
        <f t="shared" si="6"/>
        <v>0</v>
      </c>
      <c r="J12" s="176">
        <f t="shared" si="7"/>
        <v>0</v>
      </c>
      <c r="K12" s="96"/>
      <c r="L12" s="84"/>
      <c r="M12" s="84"/>
      <c r="N12" s="84"/>
    </row>
    <row r="13" spans="1:14" ht="15" customHeight="1">
      <c r="A13" s="53" t="s">
        <v>38</v>
      </c>
      <c r="B13" s="81" t="s">
        <v>994</v>
      </c>
      <c r="C13" s="115">
        <f t="shared" si="0"/>
        <v>25</v>
      </c>
      <c r="D13" s="138">
        <f t="shared" si="1"/>
        <v>25</v>
      </c>
      <c r="E13" s="103">
        <f t="shared" si="2"/>
        <v>25</v>
      </c>
      <c r="F13" s="103">
        <f t="shared" si="3"/>
        <v>0</v>
      </c>
      <c r="G13" s="103">
        <f t="shared" si="4"/>
        <v>0</v>
      </c>
      <c r="H13" s="103">
        <f t="shared" si="5"/>
        <v>0</v>
      </c>
      <c r="I13" s="103">
        <f t="shared" si="6"/>
        <v>0</v>
      </c>
      <c r="J13" s="176">
        <f t="shared" si="7"/>
        <v>0</v>
      </c>
      <c r="K13" s="96"/>
      <c r="L13" s="84"/>
      <c r="M13" s="84"/>
      <c r="N13" s="84"/>
    </row>
    <row r="14" spans="1:14" ht="15" customHeight="1">
      <c r="A14" s="53" t="s">
        <v>38</v>
      </c>
      <c r="B14" s="81" t="s">
        <v>740</v>
      </c>
      <c r="C14" s="115">
        <f t="shared" si="0"/>
        <v>18</v>
      </c>
      <c r="D14" s="138">
        <f t="shared" si="1"/>
        <v>18</v>
      </c>
      <c r="E14" s="103">
        <f t="shared" si="2"/>
        <v>18</v>
      </c>
      <c r="F14" s="103">
        <f t="shared" si="3"/>
        <v>0</v>
      </c>
      <c r="G14" s="103">
        <f t="shared" si="4"/>
        <v>0</v>
      </c>
      <c r="H14" s="103">
        <f t="shared" si="5"/>
        <v>0</v>
      </c>
      <c r="I14" s="103">
        <f t="shared" si="6"/>
        <v>0</v>
      </c>
      <c r="J14" s="176">
        <f t="shared" si="7"/>
        <v>0</v>
      </c>
      <c r="K14" s="96"/>
      <c r="L14" s="84"/>
      <c r="M14" s="84"/>
      <c r="N14" s="84"/>
    </row>
    <row r="15" spans="1:14" ht="15" customHeight="1">
      <c r="A15" s="53" t="s">
        <v>38</v>
      </c>
      <c r="B15" s="81" t="s">
        <v>734</v>
      </c>
      <c r="C15" s="115">
        <f t="shared" si="0"/>
        <v>17</v>
      </c>
      <c r="D15" s="138">
        <f t="shared" si="1"/>
        <v>17</v>
      </c>
      <c r="E15" s="103">
        <f t="shared" si="2"/>
        <v>17</v>
      </c>
      <c r="F15" s="103">
        <f t="shared" si="3"/>
        <v>0</v>
      </c>
      <c r="G15" s="103">
        <f t="shared" si="4"/>
        <v>0</v>
      </c>
      <c r="H15" s="103">
        <f t="shared" si="5"/>
        <v>0</v>
      </c>
      <c r="I15" s="103">
        <f t="shared" si="6"/>
        <v>0</v>
      </c>
      <c r="J15" s="176">
        <f t="shared" si="7"/>
        <v>0</v>
      </c>
      <c r="K15" s="96"/>
      <c r="L15" s="84"/>
      <c r="M15" s="84"/>
      <c r="N15" s="84"/>
    </row>
    <row r="16" spans="1:14" ht="15" customHeight="1">
      <c r="A16" s="53" t="s">
        <v>745</v>
      </c>
      <c r="B16" s="81" t="s">
        <v>1099</v>
      </c>
      <c r="C16" s="115">
        <f t="shared" si="0"/>
        <v>16</v>
      </c>
      <c r="D16" s="138">
        <f t="shared" si="1"/>
        <v>16</v>
      </c>
      <c r="E16" s="103">
        <f t="shared" si="2"/>
        <v>0</v>
      </c>
      <c r="F16" s="103">
        <f t="shared" si="3"/>
        <v>16</v>
      </c>
      <c r="G16" s="103">
        <f t="shared" si="4"/>
        <v>0</v>
      </c>
      <c r="H16" s="103">
        <f t="shared" si="5"/>
        <v>0</v>
      </c>
      <c r="I16" s="103">
        <f t="shared" si="6"/>
        <v>0</v>
      </c>
      <c r="J16" s="176">
        <f t="shared" si="7"/>
        <v>0</v>
      </c>
      <c r="K16" s="96"/>
      <c r="L16" s="84"/>
      <c r="M16" s="84"/>
      <c r="N16" s="84"/>
    </row>
    <row r="17" spans="1:14" ht="15" customHeight="1">
      <c r="A17" s="53" t="s">
        <v>38</v>
      </c>
      <c r="B17" s="81" t="s">
        <v>1162</v>
      </c>
      <c r="C17" s="115">
        <f t="shared" si="0"/>
        <v>16</v>
      </c>
      <c r="D17" s="138">
        <f t="shared" si="1"/>
        <v>16</v>
      </c>
      <c r="E17" s="103">
        <f t="shared" si="2"/>
        <v>0</v>
      </c>
      <c r="F17" s="103">
        <f t="shared" si="3"/>
        <v>0</v>
      </c>
      <c r="G17" s="103">
        <f t="shared" si="4"/>
        <v>16</v>
      </c>
      <c r="H17" s="103">
        <f t="shared" si="5"/>
        <v>0</v>
      </c>
      <c r="I17" s="103">
        <f t="shared" si="6"/>
        <v>0</v>
      </c>
      <c r="J17" s="176">
        <f t="shared" si="7"/>
        <v>0</v>
      </c>
      <c r="K17" s="96"/>
      <c r="L17" s="84"/>
      <c r="M17" s="84"/>
      <c r="N17" s="84"/>
    </row>
    <row r="18" spans="1:14" ht="15" customHeight="1">
      <c r="A18" s="53"/>
      <c r="B18" s="81"/>
      <c r="C18" s="115">
        <f t="shared" si="0"/>
        <v>0</v>
      </c>
      <c r="D18" s="138">
        <f t="shared" si="1"/>
        <v>0</v>
      </c>
      <c r="E18" s="103">
        <f t="shared" si="2"/>
        <v>0</v>
      </c>
      <c r="F18" s="103">
        <f t="shared" si="3"/>
        <v>0</v>
      </c>
      <c r="G18" s="103">
        <f t="shared" si="4"/>
        <v>0</v>
      </c>
      <c r="H18" s="103">
        <f t="shared" si="5"/>
        <v>0</v>
      </c>
      <c r="I18" s="103">
        <f t="shared" si="6"/>
        <v>0</v>
      </c>
      <c r="J18" s="176">
        <f t="shared" si="7"/>
        <v>0</v>
      </c>
      <c r="K18" s="96"/>
      <c r="L18" s="84"/>
      <c r="M18" s="84"/>
      <c r="N18" s="84"/>
    </row>
    <row r="19" spans="1:14" ht="15" customHeight="1">
      <c r="A19" s="53"/>
      <c r="B19" s="81"/>
      <c r="C19" s="115">
        <f t="shared" si="0"/>
        <v>0</v>
      </c>
      <c r="D19" s="138">
        <f t="shared" si="1"/>
        <v>0</v>
      </c>
      <c r="E19" s="103">
        <f t="shared" si="2"/>
        <v>0</v>
      </c>
      <c r="F19" s="103">
        <f t="shared" si="3"/>
        <v>0</v>
      </c>
      <c r="G19" s="103">
        <f t="shared" si="4"/>
        <v>0</v>
      </c>
      <c r="H19" s="103">
        <f t="shared" si="5"/>
        <v>0</v>
      </c>
      <c r="I19" s="103">
        <f t="shared" si="6"/>
        <v>0</v>
      </c>
      <c r="J19" s="176">
        <f t="shared" si="7"/>
        <v>0</v>
      </c>
      <c r="K19" s="96"/>
      <c r="L19" s="84"/>
      <c r="M19" s="84"/>
      <c r="N19" s="84"/>
    </row>
    <row r="20" spans="1:14" ht="15" customHeight="1">
      <c r="A20" s="53"/>
      <c r="B20" s="81"/>
      <c r="C20" s="115">
        <f t="shared" si="0"/>
        <v>0</v>
      </c>
      <c r="D20" s="138">
        <f t="shared" si="1"/>
        <v>0</v>
      </c>
      <c r="E20" s="103">
        <f t="shared" si="2"/>
        <v>0</v>
      </c>
      <c r="F20" s="103">
        <f t="shared" si="3"/>
        <v>0</v>
      </c>
      <c r="G20" s="103">
        <f t="shared" si="4"/>
        <v>0</v>
      </c>
      <c r="H20" s="103">
        <f t="shared" si="5"/>
        <v>0</v>
      </c>
      <c r="I20" s="103">
        <f t="shared" si="6"/>
        <v>0</v>
      </c>
      <c r="J20" s="176">
        <f t="shared" si="7"/>
        <v>0</v>
      </c>
      <c r="K20" s="96"/>
      <c r="L20" s="84"/>
      <c r="M20" s="84"/>
      <c r="N20" s="84"/>
    </row>
    <row r="21" spans="1:14" ht="15" customHeight="1">
      <c r="A21" s="53"/>
      <c r="B21" s="81"/>
      <c r="C21" s="115">
        <f t="shared" si="0"/>
        <v>0</v>
      </c>
      <c r="D21" s="138">
        <f t="shared" si="1"/>
        <v>0</v>
      </c>
      <c r="E21" s="103">
        <f t="shared" si="2"/>
        <v>0</v>
      </c>
      <c r="F21" s="103">
        <f t="shared" si="3"/>
        <v>0</v>
      </c>
      <c r="G21" s="103">
        <f t="shared" si="4"/>
        <v>0</v>
      </c>
      <c r="H21" s="103">
        <f t="shared" si="5"/>
        <v>0</v>
      </c>
      <c r="I21" s="103">
        <f t="shared" si="6"/>
        <v>0</v>
      </c>
      <c r="J21" s="176">
        <f t="shared" si="7"/>
        <v>0</v>
      </c>
      <c r="K21" s="96"/>
      <c r="L21" s="84"/>
      <c r="M21" s="84"/>
      <c r="N21" s="84"/>
    </row>
    <row r="22" spans="1:14" ht="15" customHeight="1">
      <c r="A22" s="53"/>
      <c r="B22" s="81"/>
      <c r="C22" s="115">
        <f t="shared" si="0"/>
        <v>0</v>
      </c>
      <c r="D22" s="138">
        <f t="shared" si="1"/>
        <v>0</v>
      </c>
      <c r="E22" s="103">
        <f t="shared" si="2"/>
        <v>0</v>
      </c>
      <c r="F22" s="103">
        <f t="shared" si="3"/>
        <v>0</v>
      </c>
      <c r="G22" s="103">
        <f t="shared" si="4"/>
        <v>0</v>
      </c>
      <c r="H22" s="103">
        <f t="shared" si="5"/>
        <v>0</v>
      </c>
      <c r="I22" s="103">
        <f t="shared" si="6"/>
        <v>0</v>
      </c>
      <c r="J22" s="176">
        <f t="shared" si="7"/>
        <v>0</v>
      </c>
      <c r="K22" s="96"/>
      <c r="L22" s="84"/>
      <c r="M22" s="84"/>
      <c r="N22" s="84"/>
    </row>
    <row r="23" spans="1:14" ht="15" customHeight="1">
      <c r="A23" s="53"/>
      <c r="B23" s="81"/>
      <c r="C23" s="115">
        <f t="shared" si="0"/>
        <v>0</v>
      </c>
      <c r="D23" s="138">
        <f t="shared" si="1"/>
        <v>0</v>
      </c>
      <c r="E23" s="103">
        <f t="shared" si="2"/>
        <v>0</v>
      </c>
      <c r="F23" s="103">
        <f t="shared" si="3"/>
        <v>0</v>
      </c>
      <c r="G23" s="103">
        <f t="shared" si="4"/>
        <v>0</v>
      </c>
      <c r="H23" s="103">
        <f t="shared" si="5"/>
        <v>0</v>
      </c>
      <c r="I23" s="103">
        <f t="shared" si="6"/>
        <v>0</v>
      </c>
      <c r="J23" s="176">
        <f t="shared" si="7"/>
        <v>0</v>
      </c>
      <c r="K23" s="96"/>
      <c r="L23" s="84"/>
      <c r="M23" s="84"/>
      <c r="N23" s="84"/>
    </row>
    <row r="24" spans="1:14" ht="13">
      <c r="A24" s="49"/>
      <c r="B24" s="81"/>
      <c r="C24" s="115">
        <f t="shared" si="0"/>
        <v>0</v>
      </c>
      <c r="D24" s="138">
        <f t="shared" si="1"/>
        <v>0</v>
      </c>
      <c r="E24" s="103">
        <f t="shared" si="2"/>
        <v>0</v>
      </c>
      <c r="F24" s="103">
        <f t="shared" si="3"/>
        <v>0</v>
      </c>
      <c r="G24" s="103">
        <f t="shared" si="4"/>
        <v>0</v>
      </c>
      <c r="H24" s="103">
        <f t="shared" si="5"/>
        <v>0</v>
      </c>
      <c r="I24" s="103">
        <f t="shared" si="6"/>
        <v>0</v>
      </c>
      <c r="J24" s="176">
        <f t="shared" si="7"/>
        <v>0</v>
      </c>
      <c r="K24" s="96"/>
      <c r="L24" s="84"/>
      <c r="M24" s="84"/>
      <c r="N24" s="84"/>
    </row>
    <row r="25" spans="1:14" ht="13">
      <c r="A25" s="80"/>
      <c r="B25" s="79"/>
      <c r="C25" s="115">
        <f t="shared" si="0"/>
        <v>0</v>
      </c>
      <c r="D25" s="138">
        <f t="shared" si="1"/>
        <v>0</v>
      </c>
      <c r="E25" s="103">
        <f t="shared" si="2"/>
        <v>0</v>
      </c>
      <c r="F25" s="103">
        <f t="shared" si="3"/>
        <v>0</v>
      </c>
      <c r="G25" s="103">
        <f t="shared" si="4"/>
        <v>0</v>
      </c>
      <c r="H25" s="103">
        <f t="shared" si="5"/>
        <v>0</v>
      </c>
      <c r="I25" s="103">
        <f t="shared" si="6"/>
        <v>0</v>
      </c>
      <c r="J25" s="176">
        <f t="shared" si="7"/>
        <v>0</v>
      </c>
      <c r="K25" s="96"/>
      <c r="L25" s="84"/>
      <c r="M25" s="84"/>
      <c r="N25" s="84"/>
    </row>
    <row r="26" spans="1:14" ht="13" hidden="1">
      <c r="A26" s="53"/>
      <c r="B26" s="79"/>
      <c r="C26" s="115">
        <f t="shared" ref="C26:C37" si="8">SUM(E26:K26)</f>
        <v>0</v>
      </c>
      <c r="D26" s="138">
        <f t="shared" ref="D26:D70" si="9">SUM(E26:J26)-MIN(E26:G26)</f>
        <v>0</v>
      </c>
      <c r="E26" s="103">
        <f t="shared" ref="E26:E37" si="10">IFERROR(VLOOKUP(B26,$B$93:$C$134,2,FALSE),0)</f>
        <v>0</v>
      </c>
      <c r="F26" s="103">
        <f t="shared" ref="F26:F37" si="11">IFERROR(VLOOKUP(B26,$F$93:$G$134,2,FALSE),0)</f>
        <v>0</v>
      </c>
      <c r="G26" s="103">
        <f t="shared" ref="G26:G37" si="12">IFERROR(VLOOKUP(B26,$J$93:$K$134,2,FALSE),0)</f>
        <v>0</v>
      </c>
      <c r="H26" s="103">
        <f t="shared" ref="H26:H37" si="13">IFERROR(VLOOKUP(B26,$N$93:$O$134,2,FALSE),0)</f>
        <v>0</v>
      </c>
      <c r="I26" s="103">
        <f t="shared" ref="I26:I37" si="14">IFERROR(VLOOKUP(B26,$R$93:$S$134,2,FALSE),0)</f>
        <v>0</v>
      </c>
      <c r="J26" s="176">
        <f t="shared" ref="J26:J37" si="15">IFERROR(VLOOKUP(B26,$V$93:$W$134,2,FALSE),0)</f>
        <v>0</v>
      </c>
      <c r="K26" s="96"/>
      <c r="L26" s="84"/>
      <c r="M26" s="84"/>
      <c r="N26" s="84"/>
    </row>
    <row r="27" spans="1:14" ht="13" hidden="1">
      <c r="A27" s="53"/>
      <c r="B27" s="79"/>
      <c r="C27" s="115">
        <f t="shared" si="8"/>
        <v>0</v>
      </c>
      <c r="D27" s="138">
        <f t="shared" si="9"/>
        <v>0</v>
      </c>
      <c r="E27" s="103">
        <f t="shared" si="10"/>
        <v>0</v>
      </c>
      <c r="F27" s="103">
        <f t="shared" si="11"/>
        <v>0</v>
      </c>
      <c r="G27" s="103">
        <f t="shared" si="12"/>
        <v>0</v>
      </c>
      <c r="H27" s="103">
        <f t="shared" si="13"/>
        <v>0</v>
      </c>
      <c r="I27" s="103">
        <f t="shared" si="14"/>
        <v>0</v>
      </c>
      <c r="J27" s="176">
        <f t="shared" si="15"/>
        <v>0</v>
      </c>
      <c r="K27" s="96"/>
      <c r="L27" s="84"/>
      <c r="M27" s="84"/>
      <c r="N27" s="84"/>
    </row>
    <row r="28" spans="1:14" ht="13" hidden="1">
      <c r="A28" s="49"/>
      <c r="B28" s="79"/>
      <c r="C28" s="115">
        <f t="shared" si="8"/>
        <v>0</v>
      </c>
      <c r="D28" s="138">
        <f t="shared" si="9"/>
        <v>0</v>
      </c>
      <c r="E28" s="103">
        <f t="shared" si="10"/>
        <v>0</v>
      </c>
      <c r="F28" s="103">
        <f t="shared" si="11"/>
        <v>0</v>
      </c>
      <c r="G28" s="103">
        <f t="shared" si="12"/>
        <v>0</v>
      </c>
      <c r="H28" s="103">
        <f t="shared" si="13"/>
        <v>0</v>
      </c>
      <c r="I28" s="103">
        <f t="shared" si="14"/>
        <v>0</v>
      </c>
      <c r="J28" s="176">
        <f t="shared" si="15"/>
        <v>0</v>
      </c>
      <c r="K28" s="96"/>
      <c r="L28" s="84"/>
      <c r="M28" s="84"/>
      <c r="N28" s="84"/>
    </row>
    <row r="29" spans="1:14" ht="13" hidden="1">
      <c r="A29" s="49"/>
      <c r="B29" s="79"/>
      <c r="C29" s="115">
        <f t="shared" si="8"/>
        <v>0</v>
      </c>
      <c r="D29" s="138">
        <f t="shared" si="9"/>
        <v>0</v>
      </c>
      <c r="E29" s="103">
        <f t="shared" si="10"/>
        <v>0</v>
      </c>
      <c r="F29" s="103">
        <f t="shared" si="11"/>
        <v>0</v>
      </c>
      <c r="G29" s="103">
        <f t="shared" si="12"/>
        <v>0</v>
      </c>
      <c r="H29" s="103">
        <f t="shared" si="13"/>
        <v>0</v>
      </c>
      <c r="I29" s="103">
        <f t="shared" si="14"/>
        <v>0</v>
      </c>
      <c r="J29" s="176">
        <f t="shared" si="15"/>
        <v>0</v>
      </c>
      <c r="K29" s="96"/>
      <c r="L29" s="84"/>
      <c r="M29" s="84"/>
      <c r="N29" s="84"/>
    </row>
    <row r="30" spans="1:14" ht="13" hidden="1">
      <c r="A30" s="53"/>
      <c r="B30" s="79"/>
      <c r="C30" s="115">
        <f t="shared" si="8"/>
        <v>0</v>
      </c>
      <c r="D30" s="138">
        <f t="shared" si="9"/>
        <v>0</v>
      </c>
      <c r="E30" s="103">
        <f t="shared" si="10"/>
        <v>0</v>
      </c>
      <c r="F30" s="103">
        <f t="shared" si="11"/>
        <v>0</v>
      </c>
      <c r="G30" s="103">
        <f t="shared" si="12"/>
        <v>0</v>
      </c>
      <c r="H30" s="103">
        <f t="shared" si="13"/>
        <v>0</v>
      </c>
      <c r="I30" s="103">
        <f t="shared" si="14"/>
        <v>0</v>
      </c>
      <c r="J30" s="176">
        <f t="shared" si="15"/>
        <v>0</v>
      </c>
      <c r="K30" s="96"/>
      <c r="L30" s="84"/>
      <c r="M30" s="84"/>
      <c r="N30" s="84"/>
    </row>
    <row r="31" spans="1:14" ht="13" hidden="1">
      <c r="A31" s="53"/>
      <c r="B31" s="79"/>
      <c r="C31" s="115">
        <f t="shared" si="8"/>
        <v>0</v>
      </c>
      <c r="D31" s="138">
        <f t="shared" si="9"/>
        <v>0</v>
      </c>
      <c r="E31" s="103">
        <f t="shared" si="10"/>
        <v>0</v>
      </c>
      <c r="F31" s="103">
        <f t="shared" si="11"/>
        <v>0</v>
      </c>
      <c r="G31" s="103">
        <f t="shared" si="12"/>
        <v>0</v>
      </c>
      <c r="H31" s="103">
        <f t="shared" si="13"/>
        <v>0</v>
      </c>
      <c r="I31" s="103">
        <f t="shared" si="14"/>
        <v>0</v>
      </c>
      <c r="J31" s="182">
        <f t="shared" si="15"/>
        <v>0</v>
      </c>
      <c r="K31" s="96"/>
      <c r="L31" s="84"/>
      <c r="M31" s="84"/>
      <c r="N31" s="84"/>
    </row>
    <row r="32" spans="1:14" ht="13" hidden="1">
      <c r="A32" s="53"/>
      <c r="B32" s="79"/>
      <c r="C32" s="115">
        <f t="shared" si="8"/>
        <v>0</v>
      </c>
      <c r="D32" s="138">
        <f t="shared" si="9"/>
        <v>0</v>
      </c>
      <c r="E32" s="103">
        <f t="shared" si="10"/>
        <v>0</v>
      </c>
      <c r="F32" s="103">
        <f t="shared" si="11"/>
        <v>0</v>
      </c>
      <c r="G32" s="103">
        <f t="shared" si="12"/>
        <v>0</v>
      </c>
      <c r="H32" s="103">
        <f t="shared" si="13"/>
        <v>0</v>
      </c>
      <c r="I32" s="103">
        <f t="shared" si="14"/>
        <v>0</v>
      </c>
      <c r="J32" s="182">
        <f t="shared" si="15"/>
        <v>0</v>
      </c>
      <c r="K32" s="96"/>
      <c r="L32" s="84"/>
      <c r="M32" s="84"/>
      <c r="N32" s="84"/>
    </row>
    <row r="33" spans="1:14" ht="13" hidden="1">
      <c r="A33" s="53"/>
      <c r="B33" s="79"/>
      <c r="C33" s="115">
        <f t="shared" si="8"/>
        <v>0</v>
      </c>
      <c r="D33" s="138">
        <f t="shared" si="9"/>
        <v>0</v>
      </c>
      <c r="E33" s="103">
        <f t="shared" si="10"/>
        <v>0</v>
      </c>
      <c r="F33" s="103">
        <f t="shared" si="11"/>
        <v>0</v>
      </c>
      <c r="G33" s="103">
        <f t="shared" si="12"/>
        <v>0</v>
      </c>
      <c r="H33" s="103">
        <f t="shared" si="13"/>
        <v>0</v>
      </c>
      <c r="I33" s="103">
        <f t="shared" si="14"/>
        <v>0</v>
      </c>
      <c r="J33" s="182">
        <f t="shared" si="15"/>
        <v>0</v>
      </c>
      <c r="K33" s="96"/>
      <c r="L33" s="84"/>
      <c r="M33" s="84"/>
      <c r="N33" s="84"/>
    </row>
    <row r="34" spans="1:14" ht="13" hidden="1">
      <c r="A34" s="53"/>
      <c r="B34" s="79"/>
      <c r="C34" s="115">
        <f t="shared" si="8"/>
        <v>0</v>
      </c>
      <c r="D34" s="138">
        <f t="shared" si="9"/>
        <v>0</v>
      </c>
      <c r="E34" s="103">
        <f t="shared" si="10"/>
        <v>0</v>
      </c>
      <c r="F34" s="103">
        <f t="shared" si="11"/>
        <v>0</v>
      </c>
      <c r="G34" s="103">
        <f t="shared" si="12"/>
        <v>0</v>
      </c>
      <c r="H34" s="103">
        <f t="shared" si="13"/>
        <v>0</v>
      </c>
      <c r="I34" s="103">
        <f t="shared" si="14"/>
        <v>0</v>
      </c>
      <c r="J34" s="182">
        <f t="shared" si="15"/>
        <v>0</v>
      </c>
      <c r="K34" s="96"/>
      <c r="L34" s="84"/>
      <c r="M34" s="84"/>
      <c r="N34" s="84"/>
    </row>
    <row r="35" spans="1:14" ht="13" hidden="1">
      <c r="A35" s="53"/>
      <c r="B35" s="79"/>
      <c r="C35" s="115">
        <f t="shared" si="8"/>
        <v>0</v>
      </c>
      <c r="D35" s="138">
        <f t="shared" si="9"/>
        <v>0</v>
      </c>
      <c r="E35" s="103">
        <f t="shared" si="10"/>
        <v>0</v>
      </c>
      <c r="F35" s="103">
        <f t="shared" si="11"/>
        <v>0</v>
      </c>
      <c r="G35" s="103">
        <f t="shared" si="12"/>
        <v>0</v>
      </c>
      <c r="H35" s="103">
        <f t="shared" si="13"/>
        <v>0</v>
      </c>
      <c r="I35" s="103">
        <f t="shared" si="14"/>
        <v>0</v>
      </c>
      <c r="J35" s="182">
        <f t="shared" si="15"/>
        <v>0</v>
      </c>
      <c r="K35" s="96"/>
      <c r="L35" s="84"/>
      <c r="M35" s="84"/>
      <c r="N35" s="84"/>
    </row>
    <row r="36" spans="1:14" ht="13" hidden="1">
      <c r="A36" s="53"/>
      <c r="B36" s="79"/>
      <c r="C36" s="115">
        <f t="shared" si="8"/>
        <v>0</v>
      </c>
      <c r="D36" s="138">
        <f t="shared" si="9"/>
        <v>0</v>
      </c>
      <c r="E36" s="103">
        <f t="shared" si="10"/>
        <v>0</v>
      </c>
      <c r="F36" s="103">
        <f t="shared" si="11"/>
        <v>0</v>
      </c>
      <c r="G36" s="103">
        <f t="shared" si="12"/>
        <v>0</v>
      </c>
      <c r="H36" s="103">
        <f t="shared" si="13"/>
        <v>0</v>
      </c>
      <c r="I36" s="103">
        <f t="shared" si="14"/>
        <v>0</v>
      </c>
      <c r="J36" s="182">
        <f t="shared" si="15"/>
        <v>0</v>
      </c>
      <c r="K36" s="96"/>
      <c r="L36" s="84"/>
      <c r="M36" s="84"/>
      <c r="N36" s="84"/>
    </row>
    <row r="37" spans="1:14" ht="13" hidden="1">
      <c r="A37" s="53"/>
      <c r="B37" s="79"/>
      <c r="C37" s="115">
        <f t="shared" si="8"/>
        <v>0</v>
      </c>
      <c r="D37" s="138">
        <f t="shared" si="9"/>
        <v>0</v>
      </c>
      <c r="E37" s="103">
        <f t="shared" si="10"/>
        <v>0</v>
      </c>
      <c r="F37" s="103">
        <f t="shared" si="11"/>
        <v>0</v>
      </c>
      <c r="G37" s="103">
        <f t="shared" si="12"/>
        <v>0</v>
      </c>
      <c r="H37" s="103">
        <f t="shared" si="13"/>
        <v>0</v>
      </c>
      <c r="I37" s="103">
        <f t="shared" si="14"/>
        <v>0</v>
      </c>
      <c r="J37" s="182">
        <f t="shared" si="15"/>
        <v>0</v>
      </c>
      <c r="K37" s="96"/>
      <c r="L37" s="84"/>
      <c r="M37" s="84"/>
      <c r="N37" s="84"/>
    </row>
    <row r="38" spans="1:14" ht="13" hidden="1">
      <c r="A38" s="53"/>
      <c r="B38" s="79"/>
      <c r="C38" s="115">
        <f t="shared" ref="C38:C69" si="16">SUM(E38:K38)</f>
        <v>0</v>
      </c>
      <c r="D38" s="138">
        <f t="shared" si="9"/>
        <v>0</v>
      </c>
      <c r="E38" s="103">
        <f t="shared" ref="E38:E69" si="17">IFERROR(VLOOKUP(B38,$B$93:$C$134,2,FALSE),0)</f>
        <v>0</v>
      </c>
      <c r="F38" s="103">
        <f t="shared" ref="F38:F69" si="18">IFERROR(VLOOKUP(B38,$F$93:$G$134,2,FALSE),0)</f>
        <v>0</v>
      </c>
      <c r="G38" s="103">
        <f t="shared" ref="G38:G69" si="19">IFERROR(VLOOKUP(B38,$J$93:$K$134,2,FALSE),0)</f>
        <v>0</v>
      </c>
      <c r="H38" s="103">
        <f t="shared" ref="H38:H69" si="20">IFERROR(VLOOKUP(B38,$N$93:$O$134,2,FALSE),0)</f>
        <v>0</v>
      </c>
      <c r="I38" s="103">
        <f t="shared" ref="I38:I69" si="21">IFERROR(VLOOKUP(B38,$R$93:$S$134,2,FALSE),0)</f>
        <v>0</v>
      </c>
      <c r="J38" s="182">
        <f t="shared" ref="J38:J69" si="22">IFERROR(VLOOKUP(B38,$V$93:$W$134,2,FALSE),0)</f>
        <v>0</v>
      </c>
      <c r="K38" s="96"/>
      <c r="L38" s="84"/>
      <c r="M38" s="84"/>
      <c r="N38" s="84"/>
    </row>
    <row r="39" spans="1:14" ht="13" hidden="1">
      <c r="A39" s="53"/>
      <c r="B39" s="79"/>
      <c r="C39" s="115">
        <f t="shared" si="16"/>
        <v>0</v>
      </c>
      <c r="D39" s="138">
        <f t="shared" si="9"/>
        <v>0</v>
      </c>
      <c r="E39" s="103">
        <f t="shared" si="17"/>
        <v>0</v>
      </c>
      <c r="F39" s="103">
        <f t="shared" si="18"/>
        <v>0</v>
      </c>
      <c r="G39" s="103">
        <f t="shared" si="19"/>
        <v>0</v>
      </c>
      <c r="H39" s="103">
        <f t="shared" si="20"/>
        <v>0</v>
      </c>
      <c r="I39" s="103">
        <f t="shared" si="21"/>
        <v>0</v>
      </c>
      <c r="J39" s="182">
        <f t="shared" si="22"/>
        <v>0</v>
      </c>
      <c r="K39" s="96"/>
      <c r="L39" s="84"/>
      <c r="M39" s="84"/>
      <c r="N39" s="84"/>
    </row>
    <row r="40" spans="1:14" ht="13" hidden="1">
      <c r="A40" s="53"/>
      <c r="B40" s="79"/>
      <c r="C40" s="115">
        <f t="shared" si="16"/>
        <v>0</v>
      </c>
      <c r="D40" s="138">
        <f t="shared" si="9"/>
        <v>0</v>
      </c>
      <c r="E40" s="103">
        <f t="shared" si="17"/>
        <v>0</v>
      </c>
      <c r="F40" s="103">
        <f t="shared" si="18"/>
        <v>0</v>
      </c>
      <c r="G40" s="103">
        <f t="shared" si="19"/>
        <v>0</v>
      </c>
      <c r="H40" s="103">
        <f t="shared" si="20"/>
        <v>0</v>
      </c>
      <c r="I40" s="103">
        <f t="shared" si="21"/>
        <v>0</v>
      </c>
      <c r="J40" s="182">
        <f t="shared" si="22"/>
        <v>0</v>
      </c>
      <c r="K40" s="96"/>
      <c r="L40" s="84"/>
      <c r="M40" s="84"/>
      <c r="N40" s="84"/>
    </row>
    <row r="41" spans="1:14" ht="13" hidden="1">
      <c r="A41" s="53"/>
      <c r="B41" s="79"/>
      <c r="C41" s="115">
        <f t="shared" si="16"/>
        <v>0</v>
      </c>
      <c r="D41" s="138">
        <f t="shared" si="9"/>
        <v>0</v>
      </c>
      <c r="E41" s="103">
        <f t="shared" si="17"/>
        <v>0</v>
      </c>
      <c r="F41" s="103">
        <f t="shared" si="18"/>
        <v>0</v>
      </c>
      <c r="G41" s="103">
        <f t="shared" si="19"/>
        <v>0</v>
      </c>
      <c r="H41" s="103">
        <f t="shared" si="20"/>
        <v>0</v>
      </c>
      <c r="I41" s="103">
        <f t="shared" si="21"/>
        <v>0</v>
      </c>
      <c r="J41" s="182">
        <f t="shared" si="22"/>
        <v>0</v>
      </c>
      <c r="K41" s="96"/>
      <c r="L41" s="84"/>
      <c r="M41" s="84"/>
      <c r="N41" s="84"/>
    </row>
    <row r="42" spans="1:14" ht="13" hidden="1">
      <c r="A42" s="53"/>
      <c r="B42" s="79"/>
      <c r="C42" s="115">
        <f t="shared" si="16"/>
        <v>0</v>
      </c>
      <c r="D42" s="138">
        <f t="shared" si="9"/>
        <v>0</v>
      </c>
      <c r="E42" s="103">
        <f t="shared" si="17"/>
        <v>0</v>
      </c>
      <c r="F42" s="103">
        <f t="shared" si="18"/>
        <v>0</v>
      </c>
      <c r="G42" s="103">
        <f t="shared" si="19"/>
        <v>0</v>
      </c>
      <c r="H42" s="103">
        <f t="shared" si="20"/>
        <v>0</v>
      </c>
      <c r="I42" s="103">
        <f t="shared" si="21"/>
        <v>0</v>
      </c>
      <c r="J42" s="182">
        <f t="shared" si="22"/>
        <v>0</v>
      </c>
      <c r="K42" s="96"/>
      <c r="L42" s="84"/>
      <c r="M42" s="84"/>
      <c r="N42" s="84"/>
    </row>
    <row r="43" spans="1:14" ht="13" hidden="1">
      <c r="A43" s="53"/>
      <c r="B43" s="79"/>
      <c r="C43" s="115">
        <f t="shared" si="16"/>
        <v>0</v>
      </c>
      <c r="D43" s="138">
        <f t="shared" si="9"/>
        <v>0</v>
      </c>
      <c r="E43" s="103">
        <f t="shared" si="17"/>
        <v>0</v>
      </c>
      <c r="F43" s="103">
        <f t="shared" si="18"/>
        <v>0</v>
      </c>
      <c r="G43" s="103">
        <f t="shared" si="19"/>
        <v>0</v>
      </c>
      <c r="H43" s="103">
        <f t="shared" si="20"/>
        <v>0</v>
      </c>
      <c r="I43" s="103">
        <f t="shared" si="21"/>
        <v>0</v>
      </c>
      <c r="J43" s="182">
        <f t="shared" si="22"/>
        <v>0</v>
      </c>
      <c r="K43" s="96"/>
      <c r="L43" s="84"/>
      <c r="M43" s="84"/>
      <c r="N43" s="84"/>
    </row>
    <row r="44" spans="1:14" ht="13" hidden="1">
      <c r="A44" s="53"/>
      <c r="B44" s="79"/>
      <c r="C44" s="115">
        <f t="shared" si="16"/>
        <v>0</v>
      </c>
      <c r="D44" s="138">
        <f t="shared" si="9"/>
        <v>0</v>
      </c>
      <c r="E44" s="103">
        <f t="shared" si="17"/>
        <v>0</v>
      </c>
      <c r="F44" s="103">
        <f t="shared" si="18"/>
        <v>0</v>
      </c>
      <c r="G44" s="103">
        <f t="shared" si="19"/>
        <v>0</v>
      </c>
      <c r="H44" s="103">
        <f t="shared" si="20"/>
        <v>0</v>
      </c>
      <c r="I44" s="103">
        <f t="shared" si="21"/>
        <v>0</v>
      </c>
      <c r="J44" s="182">
        <f t="shared" si="22"/>
        <v>0</v>
      </c>
      <c r="K44" s="96"/>
      <c r="L44" s="84"/>
      <c r="M44" s="84"/>
      <c r="N44" s="84"/>
    </row>
    <row r="45" spans="1:14" ht="13" hidden="1">
      <c r="A45" s="53"/>
      <c r="B45" s="79"/>
      <c r="C45" s="115">
        <f t="shared" si="16"/>
        <v>0</v>
      </c>
      <c r="D45" s="138">
        <f t="shared" si="9"/>
        <v>0</v>
      </c>
      <c r="E45" s="103">
        <f t="shared" si="17"/>
        <v>0</v>
      </c>
      <c r="F45" s="103">
        <f t="shared" si="18"/>
        <v>0</v>
      </c>
      <c r="G45" s="103">
        <f t="shared" si="19"/>
        <v>0</v>
      </c>
      <c r="H45" s="103">
        <f t="shared" si="20"/>
        <v>0</v>
      </c>
      <c r="I45" s="103">
        <f t="shared" si="21"/>
        <v>0</v>
      </c>
      <c r="J45" s="182">
        <f t="shared" si="22"/>
        <v>0</v>
      </c>
      <c r="K45" s="96"/>
      <c r="L45" s="84"/>
      <c r="M45" s="84"/>
      <c r="N45" s="84"/>
    </row>
    <row r="46" spans="1:14" ht="13" hidden="1">
      <c r="A46" s="53"/>
      <c r="B46" s="79"/>
      <c r="C46" s="115">
        <f t="shared" si="16"/>
        <v>0</v>
      </c>
      <c r="D46" s="138">
        <f t="shared" si="9"/>
        <v>0</v>
      </c>
      <c r="E46" s="103">
        <f t="shared" si="17"/>
        <v>0</v>
      </c>
      <c r="F46" s="103">
        <f t="shared" si="18"/>
        <v>0</v>
      </c>
      <c r="G46" s="103">
        <f t="shared" si="19"/>
        <v>0</v>
      </c>
      <c r="H46" s="103">
        <f t="shared" si="20"/>
        <v>0</v>
      </c>
      <c r="I46" s="103">
        <f t="shared" si="21"/>
        <v>0</v>
      </c>
      <c r="J46" s="182">
        <f t="shared" si="22"/>
        <v>0</v>
      </c>
      <c r="K46" s="96"/>
      <c r="L46" s="84"/>
      <c r="M46" s="84"/>
      <c r="N46" s="84"/>
    </row>
    <row r="47" spans="1:14" ht="13" hidden="1">
      <c r="A47" s="53"/>
      <c r="B47" s="79"/>
      <c r="C47" s="115">
        <f t="shared" si="16"/>
        <v>0</v>
      </c>
      <c r="D47" s="138">
        <f t="shared" si="9"/>
        <v>0</v>
      </c>
      <c r="E47" s="103">
        <f t="shared" si="17"/>
        <v>0</v>
      </c>
      <c r="F47" s="103">
        <f t="shared" si="18"/>
        <v>0</v>
      </c>
      <c r="G47" s="103">
        <f t="shared" si="19"/>
        <v>0</v>
      </c>
      <c r="H47" s="103">
        <f t="shared" si="20"/>
        <v>0</v>
      </c>
      <c r="I47" s="103">
        <f t="shared" si="21"/>
        <v>0</v>
      </c>
      <c r="J47" s="182">
        <f t="shared" si="22"/>
        <v>0</v>
      </c>
      <c r="K47" s="96"/>
      <c r="L47" s="84"/>
      <c r="M47" s="84"/>
      <c r="N47" s="84"/>
    </row>
    <row r="48" spans="1:14" ht="13" hidden="1">
      <c r="A48" s="53"/>
      <c r="B48" s="79"/>
      <c r="C48" s="115">
        <f t="shared" si="16"/>
        <v>0</v>
      </c>
      <c r="D48" s="138">
        <f t="shared" si="9"/>
        <v>0</v>
      </c>
      <c r="E48" s="103">
        <f t="shared" si="17"/>
        <v>0</v>
      </c>
      <c r="F48" s="103">
        <f t="shared" si="18"/>
        <v>0</v>
      </c>
      <c r="G48" s="103">
        <f t="shared" si="19"/>
        <v>0</v>
      </c>
      <c r="H48" s="103">
        <f t="shared" si="20"/>
        <v>0</v>
      </c>
      <c r="I48" s="103">
        <f t="shared" si="21"/>
        <v>0</v>
      </c>
      <c r="J48" s="182">
        <f t="shared" si="22"/>
        <v>0</v>
      </c>
      <c r="K48" s="96"/>
      <c r="L48" s="84"/>
      <c r="M48" s="84"/>
      <c r="N48" s="84"/>
    </row>
    <row r="49" spans="1:14" ht="13" hidden="1">
      <c r="A49" s="53"/>
      <c r="B49" s="79"/>
      <c r="C49" s="115">
        <f t="shared" si="16"/>
        <v>0</v>
      </c>
      <c r="D49" s="138">
        <f t="shared" si="9"/>
        <v>0</v>
      </c>
      <c r="E49" s="103">
        <f t="shared" si="17"/>
        <v>0</v>
      </c>
      <c r="F49" s="103">
        <f t="shared" si="18"/>
        <v>0</v>
      </c>
      <c r="G49" s="103">
        <f t="shared" si="19"/>
        <v>0</v>
      </c>
      <c r="H49" s="103">
        <f t="shared" si="20"/>
        <v>0</v>
      </c>
      <c r="I49" s="103">
        <f t="shared" si="21"/>
        <v>0</v>
      </c>
      <c r="J49" s="182">
        <f t="shared" si="22"/>
        <v>0</v>
      </c>
      <c r="K49" s="96"/>
      <c r="L49" s="84"/>
      <c r="M49" s="84"/>
      <c r="N49" s="84"/>
    </row>
    <row r="50" spans="1:14" ht="13" hidden="1">
      <c r="A50" s="53"/>
      <c r="B50" s="79"/>
      <c r="C50" s="115">
        <f t="shared" si="16"/>
        <v>0</v>
      </c>
      <c r="D50" s="138">
        <f t="shared" si="9"/>
        <v>0</v>
      </c>
      <c r="E50" s="103">
        <f t="shared" si="17"/>
        <v>0</v>
      </c>
      <c r="F50" s="103">
        <f t="shared" si="18"/>
        <v>0</v>
      </c>
      <c r="G50" s="103">
        <f t="shared" si="19"/>
        <v>0</v>
      </c>
      <c r="H50" s="103">
        <f t="shared" si="20"/>
        <v>0</v>
      </c>
      <c r="I50" s="103">
        <f t="shared" si="21"/>
        <v>0</v>
      </c>
      <c r="J50" s="182">
        <f t="shared" si="22"/>
        <v>0</v>
      </c>
      <c r="K50" s="96"/>
      <c r="L50" s="84"/>
      <c r="M50" s="84"/>
      <c r="N50" s="84"/>
    </row>
    <row r="51" spans="1:14" ht="13" hidden="1">
      <c r="A51" s="53"/>
      <c r="B51" s="79"/>
      <c r="C51" s="115">
        <f t="shared" si="16"/>
        <v>0</v>
      </c>
      <c r="D51" s="138">
        <f t="shared" si="9"/>
        <v>0</v>
      </c>
      <c r="E51" s="103">
        <f t="shared" si="17"/>
        <v>0</v>
      </c>
      <c r="F51" s="103">
        <f t="shared" si="18"/>
        <v>0</v>
      </c>
      <c r="G51" s="103">
        <f t="shared" si="19"/>
        <v>0</v>
      </c>
      <c r="H51" s="103">
        <f t="shared" si="20"/>
        <v>0</v>
      </c>
      <c r="I51" s="103">
        <f t="shared" si="21"/>
        <v>0</v>
      </c>
      <c r="J51" s="182">
        <f t="shared" si="22"/>
        <v>0</v>
      </c>
      <c r="K51" s="96"/>
      <c r="L51" s="84"/>
      <c r="M51" s="84"/>
      <c r="N51" s="84"/>
    </row>
    <row r="52" spans="1:14" ht="13" hidden="1">
      <c r="A52" s="53"/>
      <c r="B52" s="79"/>
      <c r="C52" s="115">
        <f t="shared" si="16"/>
        <v>0</v>
      </c>
      <c r="D52" s="138">
        <f t="shared" si="9"/>
        <v>0</v>
      </c>
      <c r="E52" s="103">
        <f t="shared" si="17"/>
        <v>0</v>
      </c>
      <c r="F52" s="103">
        <f t="shared" si="18"/>
        <v>0</v>
      </c>
      <c r="G52" s="103">
        <f t="shared" si="19"/>
        <v>0</v>
      </c>
      <c r="H52" s="103">
        <f t="shared" si="20"/>
        <v>0</v>
      </c>
      <c r="I52" s="103">
        <f t="shared" si="21"/>
        <v>0</v>
      </c>
      <c r="J52" s="182">
        <f t="shared" si="22"/>
        <v>0</v>
      </c>
      <c r="K52" s="96"/>
      <c r="L52" s="84"/>
      <c r="M52" s="84"/>
      <c r="N52" s="84"/>
    </row>
    <row r="53" spans="1:14" ht="13" hidden="1">
      <c r="A53" s="53"/>
      <c r="B53" s="79"/>
      <c r="C53" s="115">
        <f t="shared" si="16"/>
        <v>0</v>
      </c>
      <c r="D53" s="138">
        <f t="shared" si="9"/>
        <v>0</v>
      </c>
      <c r="E53" s="103">
        <f t="shared" si="17"/>
        <v>0</v>
      </c>
      <c r="F53" s="103">
        <f t="shared" si="18"/>
        <v>0</v>
      </c>
      <c r="G53" s="103">
        <f t="shared" si="19"/>
        <v>0</v>
      </c>
      <c r="H53" s="103">
        <f t="shared" si="20"/>
        <v>0</v>
      </c>
      <c r="I53" s="103">
        <f t="shared" si="21"/>
        <v>0</v>
      </c>
      <c r="J53" s="182">
        <f t="shared" si="22"/>
        <v>0</v>
      </c>
      <c r="K53" s="96"/>
      <c r="L53" s="84"/>
      <c r="M53" s="84"/>
      <c r="N53" s="84"/>
    </row>
    <row r="54" spans="1:14" ht="13" hidden="1">
      <c r="A54" s="53"/>
      <c r="B54" s="79"/>
      <c r="C54" s="115">
        <f t="shared" si="16"/>
        <v>0</v>
      </c>
      <c r="D54" s="138">
        <f t="shared" si="9"/>
        <v>0</v>
      </c>
      <c r="E54" s="103">
        <f t="shared" si="17"/>
        <v>0</v>
      </c>
      <c r="F54" s="103">
        <f t="shared" si="18"/>
        <v>0</v>
      </c>
      <c r="G54" s="103">
        <f t="shared" si="19"/>
        <v>0</v>
      </c>
      <c r="H54" s="103">
        <f t="shared" si="20"/>
        <v>0</v>
      </c>
      <c r="I54" s="103">
        <f t="shared" si="21"/>
        <v>0</v>
      </c>
      <c r="J54" s="182">
        <f t="shared" si="22"/>
        <v>0</v>
      </c>
      <c r="K54" s="96"/>
      <c r="L54" s="84"/>
      <c r="M54" s="84"/>
      <c r="N54" s="84"/>
    </row>
    <row r="55" spans="1:14" ht="13" hidden="1">
      <c r="A55" s="53"/>
      <c r="B55" s="79"/>
      <c r="C55" s="115">
        <f t="shared" si="16"/>
        <v>0</v>
      </c>
      <c r="D55" s="138">
        <f t="shared" si="9"/>
        <v>0</v>
      </c>
      <c r="E55" s="103">
        <f t="shared" si="17"/>
        <v>0</v>
      </c>
      <c r="F55" s="103">
        <f t="shared" si="18"/>
        <v>0</v>
      </c>
      <c r="G55" s="103">
        <f t="shared" si="19"/>
        <v>0</v>
      </c>
      <c r="H55" s="103">
        <f t="shared" si="20"/>
        <v>0</v>
      </c>
      <c r="I55" s="103">
        <f t="shared" si="21"/>
        <v>0</v>
      </c>
      <c r="J55" s="182">
        <f t="shared" si="22"/>
        <v>0</v>
      </c>
      <c r="K55" s="96"/>
      <c r="L55" s="84"/>
      <c r="M55" s="84"/>
      <c r="N55" s="84"/>
    </row>
    <row r="56" spans="1:14" ht="13" hidden="1">
      <c r="A56" s="53"/>
      <c r="B56" s="79"/>
      <c r="C56" s="115">
        <f t="shared" si="16"/>
        <v>0</v>
      </c>
      <c r="D56" s="138">
        <f t="shared" si="9"/>
        <v>0</v>
      </c>
      <c r="E56" s="103">
        <f t="shared" si="17"/>
        <v>0</v>
      </c>
      <c r="F56" s="103">
        <f t="shared" si="18"/>
        <v>0</v>
      </c>
      <c r="G56" s="103">
        <f t="shared" si="19"/>
        <v>0</v>
      </c>
      <c r="H56" s="103">
        <f t="shared" si="20"/>
        <v>0</v>
      </c>
      <c r="I56" s="103">
        <f t="shared" si="21"/>
        <v>0</v>
      </c>
      <c r="J56" s="182">
        <f t="shared" si="22"/>
        <v>0</v>
      </c>
      <c r="K56" s="96"/>
      <c r="L56" s="84"/>
      <c r="M56" s="84"/>
      <c r="N56" s="84"/>
    </row>
    <row r="57" spans="1:14" ht="13" hidden="1">
      <c r="A57" s="53"/>
      <c r="B57" s="79"/>
      <c r="C57" s="115">
        <f t="shared" si="16"/>
        <v>0</v>
      </c>
      <c r="D57" s="138">
        <f t="shared" si="9"/>
        <v>0</v>
      </c>
      <c r="E57" s="103">
        <f t="shared" si="17"/>
        <v>0</v>
      </c>
      <c r="F57" s="103">
        <f t="shared" si="18"/>
        <v>0</v>
      </c>
      <c r="G57" s="103">
        <f t="shared" si="19"/>
        <v>0</v>
      </c>
      <c r="H57" s="103">
        <f t="shared" si="20"/>
        <v>0</v>
      </c>
      <c r="I57" s="103">
        <f t="shared" si="21"/>
        <v>0</v>
      </c>
      <c r="J57" s="182">
        <f t="shared" si="22"/>
        <v>0</v>
      </c>
      <c r="K57" s="96"/>
      <c r="L57" s="84"/>
      <c r="M57" s="84"/>
      <c r="N57" s="84"/>
    </row>
    <row r="58" spans="1:14" ht="13" hidden="1">
      <c r="A58" s="53"/>
      <c r="B58" s="79"/>
      <c r="C58" s="115">
        <f t="shared" si="16"/>
        <v>0</v>
      </c>
      <c r="D58" s="138">
        <f t="shared" si="9"/>
        <v>0</v>
      </c>
      <c r="E58" s="103">
        <f t="shared" si="17"/>
        <v>0</v>
      </c>
      <c r="F58" s="103">
        <f t="shared" si="18"/>
        <v>0</v>
      </c>
      <c r="G58" s="103">
        <f t="shared" si="19"/>
        <v>0</v>
      </c>
      <c r="H58" s="103">
        <f t="shared" si="20"/>
        <v>0</v>
      </c>
      <c r="I58" s="103">
        <f t="shared" si="21"/>
        <v>0</v>
      </c>
      <c r="J58" s="182">
        <f t="shared" si="22"/>
        <v>0</v>
      </c>
      <c r="K58" s="96"/>
      <c r="L58" s="84"/>
      <c r="M58" s="84"/>
      <c r="N58" s="84"/>
    </row>
    <row r="59" spans="1:14" ht="13" hidden="1">
      <c r="A59" s="53"/>
      <c r="B59" s="79"/>
      <c r="C59" s="115">
        <f t="shared" si="16"/>
        <v>0</v>
      </c>
      <c r="D59" s="138">
        <f t="shared" si="9"/>
        <v>0</v>
      </c>
      <c r="E59" s="103">
        <f t="shared" si="17"/>
        <v>0</v>
      </c>
      <c r="F59" s="103">
        <f t="shared" si="18"/>
        <v>0</v>
      </c>
      <c r="G59" s="103">
        <f t="shared" si="19"/>
        <v>0</v>
      </c>
      <c r="H59" s="103">
        <f t="shared" si="20"/>
        <v>0</v>
      </c>
      <c r="I59" s="103">
        <f t="shared" si="21"/>
        <v>0</v>
      </c>
      <c r="J59" s="182">
        <f t="shared" si="22"/>
        <v>0</v>
      </c>
      <c r="K59" s="96"/>
      <c r="L59" s="84"/>
      <c r="M59" s="84"/>
      <c r="N59" s="84"/>
    </row>
    <row r="60" spans="1:14" ht="13" hidden="1">
      <c r="A60" s="53"/>
      <c r="B60" s="79"/>
      <c r="C60" s="115">
        <f t="shared" si="16"/>
        <v>0</v>
      </c>
      <c r="D60" s="138">
        <f t="shared" si="9"/>
        <v>0</v>
      </c>
      <c r="E60" s="103">
        <f t="shared" si="17"/>
        <v>0</v>
      </c>
      <c r="F60" s="103">
        <f t="shared" si="18"/>
        <v>0</v>
      </c>
      <c r="G60" s="103">
        <f t="shared" si="19"/>
        <v>0</v>
      </c>
      <c r="H60" s="103">
        <f t="shared" si="20"/>
        <v>0</v>
      </c>
      <c r="I60" s="103">
        <f t="shared" si="21"/>
        <v>0</v>
      </c>
      <c r="J60" s="182">
        <f t="shared" si="22"/>
        <v>0</v>
      </c>
      <c r="K60" s="96"/>
      <c r="L60" s="84"/>
      <c r="M60" s="84"/>
      <c r="N60" s="84"/>
    </row>
    <row r="61" spans="1:14" ht="13" hidden="1">
      <c r="A61" s="53"/>
      <c r="B61" s="79"/>
      <c r="C61" s="115">
        <f t="shared" si="16"/>
        <v>0</v>
      </c>
      <c r="D61" s="138">
        <f t="shared" si="9"/>
        <v>0</v>
      </c>
      <c r="E61" s="103">
        <f t="shared" si="17"/>
        <v>0</v>
      </c>
      <c r="F61" s="103">
        <f t="shared" si="18"/>
        <v>0</v>
      </c>
      <c r="G61" s="103">
        <f t="shared" si="19"/>
        <v>0</v>
      </c>
      <c r="H61" s="103">
        <f t="shared" si="20"/>
        <v>0</v>
      </c>
      <c r="I61" s="103">
        <f t="shared" si="21"/>
        <v>0</v>
      </c>
      <c r="J61" s="182">
        <f t="shared" si="22"/>
        <v>0</v>
      </c>
      <c r="K61" s="96"/>
      <c r="L61" s="84"/>
      <c r="M61" s="84"/>
      <c r="N61" s="84"/>
    </row>
    <row r="62" spans="1:14" ht="13" hidden="1">
      <c r="A62" s="53"/>
      <c r="B62" s="79"/>
      <c r="C62" s="115">
        <f t="shared" si="16"/>
        <v>0</v>
      </c>
      <c r="D62" s="138">
        <f t="shared" si="9"/>
        <v>0</v>
      </c>
      <c r="E62" s="103">
        <f t="shared" si="17"/>
        <v>0</v>
      </c>
      <c r="F62" s="103">
        <f t="shared" si="18"/>
        <v>0</v>
      </c>
      <c r="G62" s="103">
        <f t="shared" si="19"/>
        <v>0</v>
      </c>
      <c r="H62" s="103">
        <f t="shared" si="20"/>
        <v>0</v>
      </c>
      <c r="I62" s="103">
        <f t="shared" si="21"/>
        <v>0</v>
      </c>
      <c r="J62" s="182">
        <f t="shared" si="22"/>
        <v>0</v>
      </c>
      <c r="K62" s="96"/>
      <c r="L62" s="84"/>
      <c r="M62" s="84"/>
      <c r="N62" s="84"/>
    </row>
    <row r="63" spans="1:14" ht="13" hidden="1">
      <c r="A63" s="53"/>
      <c r="B63" s="79"/>
      <c r="C63" s="115">
        <f t="shared" si="16"/>
        <v>0</v>
      </c>
      <c r="D63" s="138">
        <f t="shared" si="9"/>
        <v>0</v>
      </c>
      <c r="E63" s="103">
        <f t="shared" si="17"/>
        <v>0</v>
      </c>
      <c r="F63" s="103">
        <f t="shared" si="18"/>
        <v>0</v>
      </c>
      <c r="G63" s="103">
        <f t="shared" si="19"/>
        <v>0</v>
      </c>
      <c r="H63" s="103">
        <f t="shared" si="20"/>
        <v>0</v>
      </c>
      <c r="I63" s="103">
        <f t="shared" si="21"/>
        <v>0</v>
      </c>
      <c r="J63" s="182">
        <f t="shared" si="22"/>
        <v>0</v>
      </c>
      <c r="K63" s="96"/>
      <c r="L63" s="84"/>
      <c r="M63" s="84"/>
      <c r="N63" s="84"/>
    </row>
    <row r="64" spans="1:14" ht="13" hidden="1">
      <c r="A64" s="53"/>
      <c r="B64" s="79"/>
      <c r="C64" s="115">
        <f t="shared" si="16"/>
        <v>0</v>
      </c>
      <c r="D64" s="138">
        <f t="shared" si="9"/>
        <v>0</v>
      </c>
      <c r="E64" s="103">
        <f t="shared" si="17"/>
        <v>0</v>
      </c>
      <c r="F64" s="103">
        <f t="shared" si="18"/>
        <v>0</v>
      </c>
      <c r="G64" s="103">
        <f t="shared" si="19"/>
        <v>0</v>
      </c>
      <c r="H64" s="103">
        <f t="shared" si="20"/>
        <v>0</v>
      </c>
      <c r="I64" s="103">
        <f t="shared" si="21"/>
        <v>0</v>
      </c>
      <c r="J64" s="182">
        <f t="shared" si="22"/>
        <v>0</v>
      </c>
      <c r="K64" s="96"/>
      <c r="L64" s="84"/>
      <c r="M64" s="84"/>
      <c r="N64" s="84"/>
    </row>
    <row r="65" spans="1:14" ht="13" hidden="1">
      <c r="A65" s="53"/>
      <c r="B65" s="79"/>
      <c r="C65" s="115">
        <f t="shared" si="16"/>
        <v>0</v>
      </c>
      <c r="D65" s="138">
        <f t="shared" si="9"/>
        <v>0</v>
      </c>
      <c r="E65" s="103">
        <f t="shared" si="17"/>
        <v>0</v>
      </c>
      <c r="F65" s="103">
        <f t="shared" si="18"/>
        <v>0</v>
      </c>
      <c r="G65" s="103">
        <f t="shared" si="19"/>
        <v>0</v>
      </c>
      <c r="H65" s="103">
        <f t="shared" si="20"/>
        <v>0</v>
      </c>
      <c r="I65" s="103">
        <f t="shared" si="21"/>
        <v>0</v>
      </c>
      <c r="J65" s="182">
        <f t="shared" si="22"/>
        <v>0</v>
      </c>
      <c r="K65" s="96"/>
      <c r="L65" s="84"/>
      <c r="M65" s="84"/>
      <c r="N65" s="84"/>
    </row>
    <row r="66" spans="1:14" ht="13" hidden="1">
      <c r="A66" s="53"/>
      <c r="B66" s="79"/>
      <c r="C66" s="115">
        <f t="shared" si="16"/>
        <v>0</v>
      </c>
      <c r="D66" s="138">
        <f t="shared" si="9"/>
        <v>0</v>
      </c>
      <c r="E66" s="103">
        <f t="shared" si="17"/>
        <v>0</v>
      </c>
      <c r="F66" s="103">
        <f t="shared" si="18"/>
        <v>0</v>
      </c>
      <c r="G66" s="103">
        <f t="shared" si="19"/>
        <v>0</v>
      </c>
      <c r="H66" s="103">
        <f t="shared" si="20"/>
        <v>0</v>
      </c>
      <c r="I66" s="103">
        <f t="shared" si="21"/>
        <v>0</v>
      </c>
      <c r="J66" s="182">
        <f t="shared" si="22"/>
        <v>0</v>
      </c>
      <c r="K66" s="96"/>
      <c r="L66" s="84"/>
      <c r="M66" s="84"/>
      <c r="N66" s="84"/>
    </row>
    <row r="67" spans="1:14" ht="13" hidden="1">
      <c r="A67" s="53"/>
      <c r="B67" s="79"/>
      <c r="C67" s="115">
        <f t="shared" si="16"/>
        <v>0</v>
      </c>
      <c r="D67" s="138">
        <f t="shared" si="9"/>
        <v>0</v>
      </c>
      <c r="E67" s="103">
        <f t="shared" si="17"/>
        <v>0</v>
      </c>
      <c r="F67" s="103">
        <f t="shared" si="18"/>
        <v>0</v>
      </c>
      <c r="G67" s="103">
        <f t="shared" si="19"/>
        <v>0</v>
      </c>
      <c r="H67" s="103">
        <f t="shared" si="20"/>
        <v>0</v>
      </c>
      <c r="I67" s="103">
        <f t="shared" si="21"/>
        <v>0</v>
      </c>
      <c r="J67" s="182">
        <f t="shared" si="22"/>
        <v>0</v>
      </c>
      <c r="K67" s="96"/>
      <c r="L67" s="84"/>
      <c r="M67" s="84"/>
      <c r="N67" s="84"/>
    </row>
    <row r="68" spans="1:14" ht="13" hidden="1">
      <c r="A68" s="53"/>
      <c r="B68" s="79"/>
      <c r="C68" s="115">
        <f t="shared" si="16"/>
        <v>0</v>
      </c>
      <c r="D68" s="138">
        <f t="shared" si="9"/>
        <v>0</v>
      </c>
      <c r="E68" s="103">
        <f t="shared" si="17"/>
        <v>0</v>
      </c>
      <c r="F68" s="103">
        <f t="shared" si="18"/>
        <v>0</v>
      </c>
      <c r="G68" s="103">
        <f t="shared" si="19"/>
        <v>0</v>
      </c>
      <c r="H68" s="103">
        <f t="shared" si="20"/>
        <v>0</v>
      </c>
      <c r="I68" s="103">
        <f t="shared" si="21"/>
        <v>0</v>
      </c>
      <c r="J68" s="182">
        <f t="shared" si="22"/>
        <v>0</v>
      </c>
      <c r="K68" s="96"/>
      <c r="L68" s="84"/>
      <c r="M68" s="84"/>
      <c r="N68" s="84"/>
    </row>
    <row r="69" spans="1:14" ht="13" hidden="1">
      <c r="A69" s="53"/>
      <c r="B69" s="79"/>
      <c r="C69" s="115">
        <f t="shared" si="16"/>
        <v>0</v>
      </c>
      <c r="D69" s="138">
        <f t="shared" si="9"/>
        <v>0</v>
      </c>
      <c r="E69" s="103">
        <f t="shared" si="17"/>
        <v>0</v>
      </c>
      <c r="F69" s="103">
        <f t="shared" si="18"/>
        <v>0</v>
      </c>
      <c r="G69" s="103">
        <f t="shared" si="19"/>
        <v>0</v>
      </c>
      <c r="H69" s="103">
        <f t="shared" si="20"/>
        <v>0</v>
      </c>
      <c r="I69" s="103">
        <f t="shared" si="21"/>
        <v>0</v>
      </c>
      <c r="J69" s="182">
        <f t="shared" si="22"/>
        <v>0</v>
      </c>
      <c r="K69" s="96"/>
      <c r="L69" s="84"/>
      <c r="M69" s="84"/>
      <c r="N69" s="84"/>
    </row>
    <row r="70" spans="1:14" ht="13" hidden="1">
      <c r="A70" s="53"/>
      <c r="B70" s="79"/>
      <c r="C70" s="115">
        <f t="shared" ref="C70:C84" si="23">SUM(E70:K70)</f>
        <v>0</v>
      </c>
      <c r="D70" s="138">
        <f t="shared" si="9"/>
        <v>0</v>
      </c>
      <c r="E70" s="103">
        <f t="shared" ref="E70:E84" si="24">IFERROR(VLOOKUP(B70,$B$93:$C$134,2,FALSE),0)</f>
        <v>0</v>
      </c>
      <c r="F70" s="103">
        <f t="shared" ref="F70:F84" si="25">IFERROR(VLOOKUP(B70,$F$93:$G$134,2,FALSE),0)</f>
        <v>0</v>
      </c>
      <c r="G70" s="103">
        <f t="shared" ref="G70:G84" si="26">IFERROR(VLOOKUP(B70,$J$93:$K$134,2,FALSE),0)</f>
        <v>0</v>
      </c>
      <c r="H70" s="103">
        <f t="shared" ref="H70:H84" si="27">IFERROR(VLOOKUP(B70,$N$93:$O$134,2,FALSE),0)</f>
        <v>0</v>
      </c>
      <c r="I70" s="103">
        <f t="shared" ref="I70:I84" si="28">IFERROR(VLOOKUP(B70,$R$93:$S$134,2,FALSE),0)</f>
        <v>0</v>
      </c>
      <c r="J70" s="182">
        <f t="shared" ref="J70:J84" si="29">IFERROR(VLOOKUP(B70,$V$93:$W$134,2,FALSE),0)</f>
        <v>0</v>
      </c>
      <c r="K70" s="96"/>
      <c r="L70" s="84"/>
      <c r="M70" s="84"/>
      <c r="N70" s="84"/>
    </row>
    <row r="71" spans="1:14" ht="13" hidden="1">
      <c r="A71" s="53"/>
      <c r="B71" s="79"/>
      <c r="C71" s="115">
        <f t="shared" si="23"/>
        <v>0</v>
      </c>
      <c r="D71" s="138">
        <f t="shared" ref="D71:D84" si="30">SUM(E71:J71)-MIN(E71:G71)</f>
        <v>0</v>
      </c>
      <c r="E71" s="103">
        <f t="shared" si="24"/>
        <v>0</v>
      </c>
      <c r="F71" s="103">
        <f t="shared" si="25"/>
        <v>0</v>
      </c>
      <c r="G71" s="103">
        <f t="shared" si="26"/>
        <v>0</v>
      </c>
      <c r="H71" s="103">
        <f t="shared" si="27"/>
        <v>0</v>
      </c>
      <c r="I71" s="103">
        <f t="shared" si="28"/>
        <v>0</v>
      </c>
      <c r="J71" s="182">
        <f t="shared" si="29"/>
        <v>0</v>
      </c>
      <c r="K71" s="96"/>
      <c r="L71" s="84"/>
      <c r="M71" s="84"/>
      <c r="N71" s="84"/>
    </row>
    <row r="72" spans="1:14" ht="13" hidden="1">
      <c r="A72" s="53"/>
      <c r="B72" s="79"/>
      <c r="C72" s="115">
        <f t="shared" si="23"/>
        <v>0</v>
      </c>
      <c r="D72" s="138">
        <f t="shared" si="30"/>
        <v>0</v>
      </c>
      <c r="E72" s="103">
        <f t="shared" si="24"/>
        <v>0</v>
      </c>
      <c r="F72" s="103">
        <f t="shared" si="25"/>
        <v>0</v>
      </c>
      <c r="G72" s="103">
        <f t="shared" si="26"/>
        <v>0</v>
      </c>
      <c r="H72" s="103">
        <f t="shared" si="27"/>
        <v>0</v>
      </c>
      <c r="I72" s="103">
        <f t="shared" si="28"/>
        <v>0</v>
      </c>
      <c r="J72" s="182">
        <f t="shared" si="29"/>
        <v>0</v>
      </c>
      <c r="K72" s="96"/>
      <c r="L72" s="84"/>
      <c r="M72" s="84"/>
      <c r="N72" s="84"/>
    </row>
    <row r="73" spans="1:14" ht="13" hidden="1">
      <c r="A73" s="53"/>
      <c r="B73" s="79"/>
      <c r="C73" s="115">
        <f t="shared" si="23"/>
        <v>0</v>
      </c>
      <c r="D73" s="138">
        <f t="shared" si="30"/>
        <v>0</v>
      </c>
      <c r="E73" s="103">
        <f t="shared" si="24"/>
        <v>0</v>
      </c>
      <c r="F73" s="103">
        <f t="shared" si="25"/>
        <v>0</v>
      </c>
      <c r="G73" s="103">
        <f t="shared" si="26"/>
        <v>0</v>
      </c>
      <c r="H73" s="103">
        <f t="shared" si="27"/>
        <v>0</v>
      </c>
      <c r="I73" s="103">
        <f t="shared" si="28"/>
        <v>0</v>
      </c>
      <c r="J73" s="182">
        <f t="shared" si="29"/>
        <v>0</v>
      </c>
      <c r="K73" s="96"/>
      <c r="L73" s="84"/>
      <c r="M73" s="84"/>
      <c r="N73" s="84"/>
    </row>
    <row r="74" spans="1:14" ht="13" hidden="1">
      <c r="A74" s="53"/>
      <c r="B74" s="79"/>
      <c r="C74" s="115">
        <f t="shared" si="23"/>
        <v>0</v>
      </c>
      <c r="D74" s="138">
        <f t="shared" si="30"/>
        <v>0</v>
      </c>
      <c r="E74" s="103">
        <f t="shared" si="24"/>
        <v>0</v>
      </c>
      <c r="F74" s="103">
        <f t="shared" si="25"/>
        <v>0</v>
      </c>
      <c r="G74" s="103">
        <f t="shared" si="26"/>
        <v>0</v>
      </c>
      <c r="H74" s="103">
        <f t="shared" si="27"/>
        <v>0</v>
      </c>
      <c r="I74" s="103">
        <f t="shared" si="28"/>
        <v>0</v>
      </c>
      <c r="J74" s="182">
        <f t="shared" si="29"/>
        <v>0</v>
      </c>
      <c r="K74" s="96"/>
      <c r="L74" s="84"/>
      <c r="M74" s="84"/>
      <c r="N74" s="84"/>
    </row>
    <row r="75" spans="1:14" ht="13" hidden="1">
      <c r="A75" s="53"/>
      <c r="B75" s="79"/>
      <c r="C75" s="115">
        <f t="shared" si="23"/>
        <v>0</v>
      </c>
      <c r="D75" s="138">
        <f t="shared" si="30"/>
        <v>0</v>
      </c>
      <c r="E75" s="103">
        <f t="shared" si="24"/>
        <v>0</v>
      </c>
      <c r="F75" s="103">
        <f t="shared" si="25"/>
        <v>0</v>
      </c>
      <c r="G75" s="103">
        <f t="shared" si="26"/>
        <v>0</v>
      </c>
      <c r="H75" s="103">
        <f t="shared" si="27"/>
        <v>0</v>
      </c>
      <c r="I75" s="103">
        <f t="shared" si="28"/>
        <v>0</v>
      </c>
      <c r="J75" s="182">
        <f t="shared" si="29"/>
        <v>0</v>
      </c>
      <c r="K75" s="96"/>
      <c r="L75" s="84"/>
      <c r="M75" s="84"/>
      <c r="N75" s="84"/>
    </row>
    <row r="76" spans="1:14" ht="15.5" hidden="1">
      <c r="A76" s="53"/>
      <c r="B76" s="63"/>
      <c r="C76" s="115">
        <f t="shared" si="23"/>
        <v>0</v>
      </c>
      <c r="D76" s="138">
        <f t="shared" si="30"/>
        <v>0</v>
      </c>
      <c r="E76" s="103">
        <f t="shared" si="24"/>
        <v>0</v>
      </c>
      <c r="F76" s="103">
        <f t="shared" si="25"/>
        <v>0</v>
      </c>
      <c r="G76" s="103">
        <f t="shared" si="26"/>
        <v>0</v>
      </c>
      <c r="H76" s="103">
        <f t="shared" si="27"/>
        <v>0</v>
      </c>
      <c r="I76" s="103">
        <f t="shared" si="28"/>
        <v>0</v>
      </c>
      <c r="J76" s="182">
        <f t="shared" si="29"/>
        <v>0</v>
      </c>
      <c r="K76" s="96"/>
      <c r="L76" s="84"/>
      <c r="M76" s="84"/>
      <c r="N76" s="84"/>
    </row>
    <row r="77" spans="1:14" ht="15.5" hidden="1">
      <c r="A77" s="53"/>
      <c r="B77" s="63"/>
      <c r="C77" s="115">
        <f t="shared" si="23"/>
        <v>0</v>
      </c>
      <c r="D77" s="138">
        <f t="shared" si="30"/>
        <v>0</v>
      </c>
      <c r="E77" s="103">
        <f t="shared" si="24"/>
        <v>0</v>
      </c>
      <c r="F77" s="103">
        <f t="shared" si="25"/>
        <v>0</v>
      </c>
      <c r="G77" s="103">
        <f t="shared" si="26"/>
        <v>0</v>
      </c>
      <c r="H77" s="103">
        <f t="shared" si="27"/>
        <v>0</v>
      </c>
      <c r="I77" s="103">
        <f t="shared" si="28"/>
        <v>0</v>
      </c>
      <c r="J77" s="182">
        <f t="shared" si="29"/>
        <v>0</v>
      </c>
      <c r="K77" s="96"/>
      <c r="L77" s="84"/>
      <c r="M77" s="84"/>
      <c r="N77" s="84"/>
    </row>
    <row r="78" spans="1:14" ht="15.5" hidden="1">
      <c r="A78" s="53"/>
      <c r="B78" s="63"/>
      <c r="C78" s="115">
        <f t="shared" si="23"/>
        <v>0</v>
      </c>
      <c r="D78" s="138">
        <f t="shared" si="30"/>
        <v>0</v>
      </c>
      <c r="E78" s="103">
        <f t="shared" si="24"/>
        <v>0</v>
      </c>
      <c r="F78" s="103">
        <f t="shared" si="25"/>
        <v>0</v>
      </c>
      <c r="G78" s="103">
        <f t="shared" si="26"/>
        <v>0</v>
      </c>
      <c r="H78" s="103">
        <f t="shared" si="27"/>
        <v>0</v>
      </c>
      <c r="I78" s="103">
        <f t="shared" si="28"/>
        <v>0</v>
      </c>
      <c r="J78" s="182">
        <f t="shared" si="29"/>
        <v>0</v>
      </c>
      <c r="K78" s="96"/>
      <c r="L78" s="84"/>
      <c r="M78" s="84"/>
      <c r="N78" s="84"/>
    </row>
    <row r="79" spans="1:14" ht="15.5" hidden="1">
      <c r="A79" s="53"/>
      <c r="B79" s="63"/>
      <c r="C79" s="115">
        <f t="shared" si="23"/>
        <v>0</v>
      </c>
      <c r="D79" s="138">
        <f t="shared" si="30"/>
        <v>0</v>
      </c>
      <c r="E79" s="103">
        <f t="shared" si="24"/>
        <v>0</v>
      </c>
      <c r="F79" s="103">
        <f t="shared" si="25"/>
        <v>0</v>
      </c>
      <c r="G79" s="103">
        <f t="shared" si="26"/>
        <v>0</v>
      </c>
      <c r="H79" s="103">
        <f t="shared" si="27"/>
        <v>0</v>
      </c>
      <c r="I79" s="103">
        <f t="shared" si="28"/>
        <v>0</v>
      </c>
      <c r="J79" s="182">
        <f t="shared" si="29"/>
        <v>0</v>
      </c>
      <c r="K79" s="96"/>
      <c r="L79" s="84"/>
      <c r="M79" s="84"/>
      <c r="N79" s="84"/>
    </row>
    <row r="80" spans="1:14" ht="15.5" hidden="1">
      <c r="A80" s="53"/>
      <c r="B80" s="63"/>
      <c r="C80" s="115">
        <f t="shared" si="23"/>
        <v>0</v>
      </c>
      <c r="D80" s="138">
        <f t="shared" si="30"/>
        <v>0</v>
      </c>
      <c r="E80" s="103">
        <f t="shared" si="24"/>
        <v>0</v>
      </c>
      <c r="F80" s="103">
        <f t="shared" si="25"/>
        <v>0</v>
      </c>
      <c r="G80" s="103">
        <f t="shared" si="26"/>
        <v>0</v>
      </c>
      <c r="H80" s="103">
        <f t="shared" si="27"/>
        <v>0</v>
      </c>
      <c r="I80" s="103">
        <f t="shared" si="28"/>
        <v>0</v>
      </c>
      <c r="J80" s="182">
        <f t="shared" si="29"/>
        <v>0</v>
      </c>
      <c r="K80" s="96"/>
      <c r="L80" s="84"/>
      <c r="M80" s="84"/>
      <c r="N80" s="84"/>
    </row>
    <row r="81" spans="1:24" ht="15.5" hidden="1">
      <c r="A81" s="53"/>
      <c r="B81" s="63"/>
      <c r="C81" s="115">
        <f t="shared" si="23"/>
        <v>0</v>
      </c>
      <c r="D81" s="138">
        <f t="shared" si="30"/>
        <v>0</v>
      </c>
      <c r="E81" s="103">
        <f t="shared" si="24"/>
        <v>0</v>
      </c>
      <c r="F81" s="103">
        <f t="shared" si="25"/>
        <v>0</v>
      </c>
      <c r="G81" s="103">
        <f t="shared" si="26"/>
        <v>0</v>
      </c>
      <c r="H81" s="103">
        <f t="shared" si="27"/>
        <v>0</v>
      </c>
      <c r="I81" s="103">
        <f t="shared" si="28"/>
        <v>0</v>
      </c>
      <c r="J81" s="182">
        <f t="shared" si="29"/>
        <v>0</v>
      </c>
      <c r="K81" s="96"/>
      <c r="L81" s="84"/>
      <c r="M81" s="84"/>
      <c r="N81" s="84"/>
    </row>
    <row r="82" spans="1:24" ht="15.5" hidden="1">
      <c r="A82" s="53"/>
      <c r="B82" s="63"/>
      <c r="C82" s="115">
        <f t="shared" si="23"/>
        <v>0</v>
      </c>
      <c r="D82" s="138">
        <f t="shared" si="30"/>
        <v>0</v>
      </c>
      <c r="E82" s="103">
        <f t="shared" si="24"/>
        <v>0</v>
      </c>
      <c r="F82" s="103">
        <f t="shared" si="25"/>
        <v>0</v>
      </c>
      <c r="G82" s="103">
        <f t="shared" si="26"/>
        <v>0</v>
      </c>
      <c r="H82" s="103">
        <f t="shared" si="27"/>
        <v>0</v>
      </c>
      <c r="I82" s="103">
        <f t="shared" si="28"/>
        <v>0</v>
      </c>
      <c r="J82" s="182">
        <f t="shared" si="29"/>
        <v>0</v>
      </c>
      <c r="K82" s="96"/>
      <c r="L82" s="84"/>
      <c r="M82" s="84"/>
      <c r="N82" s="84"/>
    </row>
    <row r="83" spans="1:24" ht="15.5" hidden="1">
      <c r="A83" s="53"/>
      <c r="B83" s="63"/>
      <c r="C83" s="115">
        <f t="shared" si="23"/>
        <v>0</v>
      </c>
      <c r="D83" s="138">
        <f t="shared" si="30"/>
        <v>0</v>
      </c>
      <c r="E83" s="103">
        <f t="shared" si="24"/>
        <v>0</v>
      </c>
      <c r="F83" s="103">
        <f t="shared" si="25"/>
        <v>0</v>
      </c>
      <c r="G83" s="103">
        <f t="shared" si="26"/>
        <v>0</v>
      </c>
      <c r="H83" s="103">
        <f t="shared" si="27"/>
        <v>0</v>
      </c>
      <c r="I83" s="103">
        <f t="shared" si="28"/>
        <v>0</v>
      </c>
      <c r="J83" s="182">
        <f t="shared" si="29"/>
        <v>0</v>
      </c>
      <c r="K83" s="96"/>
      <c r="L83" s="84"/>
      <c r="M83" s="84"/>
      <c r="N83" s="84"/>
    </row>
    <row r="84" spans="1:24" ht="15.5" hidden="1">
      <c r="A84" s="49"/>
      <c r="B84" s="63"/>
      <c r="C84" s="115">
        <f t="shared" si="23"/>
        <v>0</v>
      </c>
      <c r="D84" s="138">
        <f t="shared" si="30"/>
        <v>0</v>
      </c>
      <c r="E84" s="103">
        <f t="shared" si="24"/>
        <v>0</v>
      </c>
      <c r="F84" s="103">
        <f t="shared" si="25"/>
        <v>0</v>
      </c>
      <c r="G84" s="103">
        <f t="shared" si="26"/>
        <v>0</v>
      </c>
      <c r="H84" s="103">
        <f t="shared" si="27"/>
        <v>0</v>
      </c>
      <c r="I84" s="103">
        <f t="shared" si="28"/>
        <v>0</v>
      </c>
      <c r="J84" s="182">
        <f t="shared" si="29"/>
        <v>0</v>
      </c>
      <c r="K84" s="96"/>
      <c r="L84" s="84"/>
      <c r="M84" s="84"/>
      <c r="N84" s="84"/>
    </row>
    <row r="85" spans="1:24" ht="13">
      <c r="K85" s="96"/>
    </row>
    <row r="86" spans="1:24" ht="13">
      <c r="K86" s="96"/>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11</v>
      </c>
      <c r="C92" s="120"/>
      <c r="D92" s="94"/>
      <c r="E92" s="95"/>
      <c r="F92" s="96">
        <f>COUNTA(F93:F136)</f>
        <v>8</v>
      </c>
      <c r="H92" s="94"/>
      <c r="I92" s="95"/>
      <c r="J92" s="96">
        <f>COUNTA(J93:J136)</f>
        <v>5</v>
      </c>
      <c r="L92" s="94"/>
      <c r="M92" s="95"/>
      <c r="N92" s="96">
        <f>COUNTA(N93:N136)</f>
        <v>0</v>
      </c>
      <c r="O92" s="120"/>
      <c r="P92" s="126"/>
      <c r="Q92" s="125"/>
      <c r="R92" s="89">
        <f>COUNTA(R93:R136)</f>
        <v>0</v>
      </c>
      <c r="S92" s="120"/>
      <c r="T92" s="126"/>
      <c r="U92" s="125"/>
      <c r="V92" s="89">
        <f>COUNTA(V93:V136)</f>
        <v>0</v>
      </c>
      <c r="W92" s="120"/>
      <c r="X92" s="126"/>
    </row>
    <row r="93" spans="1:24">
      <c r="A93" s="87">
        <v>1</v>
      </c>
      <c r="B93" s="84" t="s">
        <v>767</v>
      </c>
      <c r="C93" s="84">
        <v>0</v>
      </c>
      <c r="D93" s="93">
        <v>0</v>
      </c>
      <c r="E93" s="95">
        <v>1</v>
      </c>
      <c r="F93" s="84" t="s">
        <v>767</v>
      </c>
      <c r="G93" s="84">
        <v>0</v>
      </c>
      <c r="H93" s="93">
        <v>0</v>
      </c>
      <c r="I93" s="95">
        <v>1</v>
      </c>
      <c r="J93" s="84" t="s">
        <v>733</v>
      </c>
      <c r="K93" s="84">
        <f>VLOOKUP(J92,'POINTS SCORE'!$B$8:$AK$37,2,FALSE)</f>
        <v>35</v>
      </c>
      <c r="L93" s="93">
        <f>VLOOKUP(J92,'POINTS SCORE'!$B$37:$AK$78,2,FALSE)</f>
        <v>40</v>
      </c>
      <c r="M93" s="95">
        <v>1</v>
      </c>
      <c r="N93" s="84"/>
      <c r="O93" s="84" t="e">
        <f>VLOOKUP(N92,'POINTS SCORE'!$B$8:$AK$37,2,FALSE)</f>
        <v>#N/A</v>
      </c>
      <c r="P93" s="93" t="e">
        <f>VLOOKUP(N92,'POINTS SCORE'!$B$37:$AK$78,2,FALSE)</f>
        <v>#N/A</v>
      </c>
      <c r="Q93" s="87">
        <v>1</v>
      </c>
      <c r="S93" s="84" t="e">
        <f>VLOOKUP(R92,'POINTS SCORE'!$B$8:$AK$37,2,FALSE)</f>
        <v>#N/A</v>
      </c>
      <c r="T93" s="93" t="e">
        <f>VLOOKUP(R92,'POINTS SCORE'!$B$37:$AK$78,2,FALSE)</f>
        <v>#N/A</v>
      </c>
      <c r="U93" s="87">
        <v>1</v>
      </c>
      <c r="W93" s="93" t="e">
        <f>VLOOKUP(V92,'POINTS SCORE'!$B$8:$AK$37,2,FALSE)</f>
        <v>#N/A</v>
      </c>
      <c r="X93" s="94" t="e">
        <f>VLOOKUP(V92,'POINTS SCORE'!$B$37:$AK$78,2,FALSE)</f>
        <v>#N/A</v>
      </c>
    </row>
    <row r="94" spans="1:24">
      <c r="A94" s="87">
        <v>2</v>
      </c>
      <c r="B94" s="84" t="s">
        <v>739</v>
      </c>
      <c r="C94" s="93">
        <f>VLOOKUP(B92,'POINTS SCORE'!$B$8:$AK$37,3,FALSE)</f>
        <v>35</v>
      </c>
      <c r="D94" s="93">
        <f>VLOOKUP(B92,'POINTS SCORE'!$B$37:$AK$78,3,FALSE)</f>
        <v>39</v>
      </c>
      <c r="E94" s="95">
        <v>2</v>
      </c>
      <c r="F94" s="84" t="s">
        <v>739</v>
      </c>
      <c r="G94" s="93">
        <f>VLOOKUP(F92,'POINTS SCORE'!$B$8:$AK$37,3,FALSE)</f>
        <v>32</v>
      </c>
      <c r="H94" s="93">
        <f>VLOOKUP(F92,'POINTS SCORE'!$B$37:$AK$78,3,FALSE)</f>
        <v>39</v>
      </c>
      <c r="I94" s="95">
        <v>2</v>
      </c>
      <c r="J94" s="84" t="s">
        <v>1098</v>
      </c>
      <c r="K94" s="93">
        <f>VLOOKUP(J92,'POINTS SCORE'!$B$8:$AK$37,3,FALSE)</f>
        <v>26</v>
      </c>
      <c r="L94" s="93">
        <f>VLOOKUP(J92,'POINTS SCORE'!$B$37:$AK$78,3,FALSE)</f>
        <v>39</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B95" s="84" t="s">
        <v>837</v>
      </c>
      <c r="C95" s="93">
        <f>VLOOKUP(B92,'POINTS SCORE'!$B$8:$AK$37,4,FALSE)</f>
        <v>29</v>
      </c>
      <c r="D95" s="93">
        <f>VLOOKUP(B92,'POINTS SCORE'!$B$37:$AK$78,4,FALSE)</f>
        <v>38</v>
      </c>
      <c r="E95" s="95">
        <v>3</v>
      </c>
      <c r="F95" s="84" t="s">
        <v>732</v>
      </c>
      <c r="G95" s="93">
        <f>VLOOKUP(F92,'POINTS SCORE'!$B$8:$AK$37,4,FALSE)</f>
        <v>26</v>
      </c>
      <c r="H95" s="93">
        <f>VLOOKUP(F92,'POINTS SCORE'!$B$37:$AK$78,4,FALSE)</f>
        <v>38</v>
      </c>
      <c r="I95" s="95">
        <v>3</v>
      </c>
      <c r="J95" s="84" t="s">
        <v>744</v>
      </c>
      <c r="K95" s="93">
        <f>VLOOKUP(J92,'POINTS SCORE'!$B$8:$AK$37,4,FALSE)</f>
        <v>21</v>
      </c>
      <c r="L95" s="93">
        <f>VLOOKUP(J92,'POINTS SCORE'!$B$37:$AK$78,4,FALSE)</f>
        <v>38</v>
      </c>
      <c r="M95" s="95">
        <v>3</v>
      </c>
      <c r="N95" s="84"/>
      <c r="O95" s="84">
        <v>0</v>
      </c>
      <c r="P95" s="84">
        <v>0</v>
      </c>
      <c r="Q95" s="87">
        <v>3</v>
      </c>
      <c r="S95" s="84" t="e">
        <f>VLOOKUP(R92,'POINTS SCORE'!$B$8:$AK$37,4,FALSE)</f>
        <v>#N/A</v>
      </c>
      <c r="T95" s="88" t="e">
        <f>VLOOKUP(R92,'POINTS SCORE'!$B$37:$AK$78,4,FALSE)</f>
        <v>#N/A</v>
      </c>
      <c r="U95" s="87">
        <v>3</v>
      </c>
      <c r="W95" s="84" t="e">
        <f>VLOOKUP(V92,'POINTS SCORE'!$B$8:$AK$37,4,FALSE)</f>
        <v>#N/A</v>
      </c>
      <c r="X95" s="88" t="e">
        <f>VLOOKUP(V92,'POINTS SCORE'!$B$37:$AK$78,4,FALSE)</f>
        <v>#N/A</v>
      </c>
    </row>
    <row r="96" spans="1:24">
      <c r="A96" s="87">
        <v>4</v>
      </c>
      <c r="B96" s="84" t="s">
        <v>994</v>
      </c>
      <c r="C96" s="93">
        <f>VLOOKUP(B92,'POINTS SCORE'!$B$8:$AK$37,5,FALSE)</f>
        <v>25</v>
      </c>
      <c r="D96" s="93">
        <f>VLOOKUP(B92,'POINTS SCORE'!$B$37:$AK$78,5,FALSE)</f>
        <v>37</v>
      </c>
      <c r="E96" s="95">
        <v>4</v>
      </c>
      <c r="F96" s="84" t="s">
        <v>733</v>
      </c>
      <c r="G96" s="93">
        <f>VLOOKUP(F92,'POINTS SCORE'!$B$8:$AK$37,5,FALSE)</f>
        <v>22</v>
      </c>
      <c r="H96" s="93">
        <f>VLOOKUP(F92,'POINTS SCORE'!$B$37:$AK$78,5,FALSE)</f>
        <v>37</v>
      </c>
      <c r="I96" s="95">
        <v>4</v>
      </c>
      <c r="J96" s="84" t="s">
        <v>722</v>
      </c>
      <c r="K96" s="93">
        <f>VLOOKUP(J92,'POINTS SCORE'!$B$8:$AK$37,5,FALSE)</f>
        <v>18</v>
      </c>
      <c r="L96" s="93">
        <f>VLOOKUP(J92,'POINTS SCORE'!$B$37:$AK$78,5,FALSE)</f>
        <v>37</v>
      </c>
      <c r="M96" s="95">
        <v>4</v>
      </c>
      <c r="N96" s="84"/>
      <c r="O96" s="93" t="e">
        <f>VLOOKUP(N92,'POINTS SCORE'!$B$8:$AK$37,5,FALSE)</f>
        <v>#N/A</v>
      </c>
      <c r="P96" s="93" t="e">
        <f>VLOOKUP(N92,'POINTS SCORE'!$B$37:$AK$78,5,FALSE)</f>
        <v>#N/A</v>
      </c>
      <c r="Q96" s="87">
        <v>4</v>
      </c>
      <c r="S96" s="84" t="e">
        <f>VLOOKUP(R92,'POINTS SCORE'!$B$8:$AK$37,5,FALSE)</f>
        <v>#N/A</v>
      </c>
      <c r="T96" s="88" t="e">
        <f>VLOOKUP(R92,'POINTS SCORE'!$B$37:$AK$78,5,FALSE)</f>
        <v>#N/A</v>
      </c>
      <c r="U96" s="87">
        <v>4</v>
      </c>
      <c r="W96" s="84" t="e">
        <f>VLOOKUP(V92,'POINTS SCORE'!$B$8:$AK$37,5,FALSE)</f>
        <v>#N/A</v>
      </c>
      <c r="X96" s="88" t="e">
        <f>VLOOKUP(V92,'POINTS SCORE'!$B$37:$AK$78,5,FALSE)</f>
        <v>#N/A</v>
      </c>
    </row>
    <row r="97" spans="1:24">
      <c r="A97" s="87">
        <v>5</v>
      </c>
      <c r="B97" s="84" t="s">
        <v>732</v>
      </c>
      <c r="C97" s="93">
        <f>VLOOKUP(B92,'POINTS SCORE'!$B$8:$AK$37,6,FALSE)</f>
        <v>22</v>
      </c>
      <c r="D97" s="93">
        <f>VLOOKUP(B92,'POINTS SCORE'!$B$37:$AK$78,6,FALSE)</f>
        <v>36</v>
      </c>
      <c r="E97" s="95">
        <v>5</v>
      </c>
      <c r="F97" s="84" t="s">
        <v>722</v>
      </c>
      <c r="G97" s="93">
        <f>VLOOKUP(F92,'POINTS SCORE'!$B$8:$AK$37,6,FALSE)</f>
        <v>19</v>
      </c>
      <c r="H97" s="93">
        <f>VLOOKUP(F92,'POINTS SCORE'!$B$37:$AK$78,6,FALSE)</f>
        <v>36</v>
      </c>
      <c r="I97" s="95">
        <v>5</v>
      </c>
      <c r="J97" s="84" t="s">
        <v>1162</v>
      </c>
      <c r="K97" s="93">
        <f>VLOOKUP(J92,'POINTS SCORE'!$B$8:$AK$37,6,FALSE)</f>
        <v>16</v>
      </c>
      <c r="L97" s="93">
        <f>VLOOKUP(J92,'POINTS SCORE'!$B$37:$AK$78,6,FALSE)</f>
        <v>36</v>
      </c>
      <c r="M97" s="95">
        <v>5</v>
      </c>
      <c r="N97" s="84"/>
      <c r="O97" s="84" t="e">
        <f>VLOOKUP(N92,'POINTS SCORE'!$B$8:$AK$37,6,FALSE)</f>
        <v>#N/A</v>
      </c>
      <c r="P97" s="84" t="e">
        <f>VLOOKUP(N92,'POINTS SCORE'!$B$37:$AK$78,6,FALSE)</f>
        <v>#N/A</v>
      </c>
      <c r="Q97" s="87">
        <v>5</v>
      </c>
      <c r="S97" s="84">
        <v>0</v>
      </c>
      <c r="T97" s="88">
        <v>0</v>
      </c>
      <c r="U97" s="87">
        <v>5</v>
      </c>
      <c r="W97" s="84" t="e">
        <f>VLOOKUP(V92,'POINTS SCORE'!$B$8:$AK$37,6,FALSE)</f>
        <v>#N/A</v>
      </c>
      <c r="X97" s="88" t="e">
        <f>VLOOKUP(V92,'POINTS SCORE'!$B$37:$AK$78,6,FALSE)</f>
        <v>#N/A</v>
      </c>
    </row>
    <row r="98" spans="1:24">
      <c r="A98" s="87">
        <v>6</v>
      </c>
      <c r="B98" s="84" t="s">
        <v>833</v>
      </c>
      <c r="C98" s="84">
        <v>0</v>
      </c>
      <c r="D98" s="93">
        <v>0</v>
      </c>
      <c r="E98" s="95">
        <v>6</v>
      </c>
      <c r="F98" s="84" t="s">
        <v>1098</v>
      </c>
      <c r="G98" s="84">
        <f>VLOOKUP(F92,'POINTS SCORE'!$B$8:$AK$37,7,FALSE)</f>
        <v>17</v>
      </c>
      <c r="H98" s="93">
        <f>VLOOKUP(F92,'POINTS SCORE'!$B$37:$AK$78,7,FALSE)</f>
        <v>35</v>
      </c>
      <c r="I98" s="95">
        <v>6</v>
      </c>
      <c r="J98" s="84"/>
      <c r="K98" s="93">
        <f>VLOOKUP(J92,'POINTS SCORE'!$B$8:$AK$37,7,FALSE)</f>
        <v>0</v>
      </c>
      <c r="L98" s="93">
        <f>VLOOKUP(J92,'POINTS SCORE'!$B$37:$AK$78,7,FALSE)</f>
        <v>0</v>
      </c>
      <c r="M98" s="95">
        <v>6</v>
      </c>
      <c r="N98" s="84"/>
      <c r="O98" s="93">
        <v>0</v>
      </c>
      <c r="P98" s="93">
        <v>0</v>
      </c>
      <c r="Q98" s="87">
        <v>6</v>
      </c>
      <c r="S98" s="84" t="e">
        <f>VLOOKUP(R92,'POINTS SCORE'!$B$8:$AK$37,7,FALSE)</f>
        <v>#N/A</v>
      </c>
      <c r="T98" s="88" t="e">
        <f>VLOOKUP(R92,'POINTS SCORE'!$B$37:$AK$78,7,FALSE)</f>
        <v>#N/A</v>
      </c>
      <c r="U98" s="87">
        <v>6</v>
      </c>
      <c r="W98" s="84" t="e">
        <f>VLOOKUP(V92,'POINTS SCORE'!$B$8:$AK$37,7,FALSE)</f>
        <v>#N/A</v>
      </c>
      <c r="X98" s="88" t="e">
        <f>VLOOKUP(V92,'POINTS SCORE'!$B$37:$AK$78,7,FALSE)</f>
        <v>#N/A</v>
      </c>
    </row>
    <row r="99" spans="1:24">
      <c r="A99" s="87">
        <v>7</v>
      </c>
      <c r="B99" s="98" t="s">
        <v>733</v>
      </c>
      <c r="C99" s="84">
        <f>VLOOKUP(B92,'POINTS SCORE'!$B$8:$AK$37,8,FALSE)</f>
        <v>19</v>
      </c>
      <c r="D99" s="93">
        <f>VLOOKUP(B92,'POINTS SCORE'!$B$37:$AK$78,8,FALSE)</f>
        <v>34</v>
      </c>
      <c r="E99" s="95">
        <v>7</v>
      </c>
      <c r="F99" s="84" t="s">
        <v>1099</v>
      </c>
      <c r="G99" s="93">
        <f>VLOOKUP(F92,'POINTS SCORE'!$B$8:$AK$37,8,FALSE)</f>
        <v>16</v>
      </c>
      <c r="H99" s="93">
        <f>VLOOKUP(F92,'POINTS SCORE'!$B$37:$AK$78,8,FALSE)</f>
        <v>34</v>
      </c>
      <c r="I99" s="95">
        <v>7</v>
      </c>
      <c r="J99" s="84"/>
      <c r="K99" s="93">
        <f>VLOOKUP(J92,'POINTS SCORE'!$B$8:$AK$37,8,FALSE)</f>
        <v>0</v>
      </c>
      <c r="L99" s="93">
        <f>VLOOKUP(J92,'POINTS SCORE'!$B$37:$AK$78,8,FALSE)</f>
        <v>0</v>
      </c>
      <c r="M99" s="95">
        <v>7</v>
      </c>
      <c r="N99" s="84"/>
      <c r="O99" s="84" t="e">
        <f>VLOOKUP(N92,'POINTS SCORE'!$B$8:$AK$37,8,FALSE)</f>
        <v>#N/A</v>
      </c>
      <c r="P99" s="84" t="e">
        <f>VLOOKUP(N92,'POINTS SCORE'!$B$37:$AK$78,8,FALSE)</f>
        <v>#N/A</v>
      </c>
      <c r="Q99" s="87">
        <v>7</v>
      </c>
      <c r="S99" s="84" t="e">
        <f>VLOOKUP(R92,'POINTS SCORE'!$B$8:$AK$37,8,FALSE)</f>
        <v>#N/A</v>
      </c>
      <c r="T99" s="88" t="e">
        <f>VLOOKUP(R92,'POINTS SCORE'!$B$37:$AK$78,8,FALSE)</f>
        <v>#N/A</v>
      </c>
      <c r="U99" s="87">
        <v>7</v>
      </c>
      <c r="W99" s="84">
        <v>0</v>
      </c>
      <c r="X99" s="88">
        <v>0</v>
      </c>
    </row>
    <row r="100" spans="1:24">
      <c r="A100" s="87">
        <v>8</v>
      </c>
      <c r="B100" s="98" t="s">
        <v>740</v>
      </c>
      <c r="C100" s="84">
        <f>VLOOKUP(B92,'POINTS SCORE'!$B$8:$AK$37,9,FALSE)</f>
        <v>18</v>
      </c>
      <c r="D100" s="93">
        <f>VLOOKUP(B92,'POINTS SCORE'!$B$37:$AK$78,9,FALSE)</f>
        <v>33</v>
      </c>
      <c r="E100" s="95">
        <v>8</v>
      </c>
      <c r="F100" s="84"/>
      <c r="G100" s="93">
        <f>VLOOKUP(F92,'POINTS SCORE'!$B$8:$AK$37,9,FALSE)</f>
        <v>16</v>
      </c>
      <c r="H100" s="93">
        <f>VLOOKUP(F92,'POINTS SCORE'!$B$37:$AK$78,9,FALSE)</f>
        <v>33</v>
      </c>
      <c r="I100" s="95">
        <v>8</v>
      </c>
      <c r="J100" s="84"/>
      <c r="K100" s="93">
        <v>0</v>
      </c>
      <c r="L100" s="93">
        <v>0</v>
      </c>
      <c r="M100" s="95">
        <v>8</v>
      </c>
      <c r="N100" s="84"/>
      <c r="O100" s="84" t="e">
        <f>VLOOKUP(N92,'POINTS SCORE'!$B$8:$AK$37,9,FALSE)</f>
        <v>#N/A</v>
      </c>
      <c r="P100" s="84" t="e">
        <f>VLOOKUP(N92,'POINTS SCORE'!$B$37:$AK$78,9,FALSE)</f>
        <v>#N/A</v>
      </c>
      <c r="Q100" s="87">
        <v>8</v>
      </c>
      <c r="S100" s="84" t="e">
        <f>VLOOKUP(R92,'POINTS SCORE'!$B$8:$AK$37,9,FALSE)</f>
        <v>#N/A</v>
      </c>
      <c r="T100" s="88" t="e">
        <f>VLOOKUP(R92,'POINTS SCORE'!$B$37:$AK$78,9,FALSE)</f>
        <v>#N/A</v>
      </c>
      <c r="U100" s="87">
        <v>8</v>
      </c>
      <c r="W100" s="84" t="e">
        <f>VLOOKUP(V92,'POINTS SCORE'!$B$8:$AK$37,9,FALSE)</f>
        <v>#N/A</v>
      </c>
      <c r="X100" s="88" t="e">
        <f>VLOOKUP(V92,'POINTS SCORE'!$B$37:$AK$78,9,FALSE)</f>
        <v>#N/A</v>
      </c>
    </row>
    <row r="101" spans="1:24">
      <c r="A101" s="87">
        <v>9</v>
      </c>
      <c r="B101" s="98" t="s">
        <v>734</v>
      </c>
      <c r="C101" s="93">
        <f>VLOOKUP(B92,'POINTS SCORE'!$B$8:$AK$37,10,FALSE)</f>
        <v>17</v>
      </c>
      <c r="D101" s="93">
        <f>VLOOKUP(B92,'POINTS SCORE'!$B$37:$AK$78,10,FALSE)</f>
        <v>32</v>
      </c>
      <c r="E101" s="95">
        <v>9</v>
      </c>
      <c r="F101" s="84"/>
      <c r="G101" s="93">
        <f>VLOOKUP(F92,'POINTS SCORE'!$B$8:$AK$37,10,FALSE)</f>
        <v>0</v>
      </c>
      <c r="H101" s="93">
        <f>VLOOKUP(F92,'POINTS SCORE'!$B$37:$AK$78,10,FALSE)</f>
        <v>0</v>
      </c>
      <c r="I101" s="95">
        <v>9</v>
      </c>
      <c r="J101" s="84"/>
      <c r="K101" s="93">
        <v>0</v>
      </c>
      <c r="L101" s="93">
        <v>0</v>
      </c>
      <c r="M101" s="95">
        <v>9</v>
      </c>
      <c r="N101" s="84"/>
      <c r="O101" s="93" t="e">
        <f>VLOOKUP(N92,'POINTS SCORE'!$B$8:$AK$37,10,FALSE)</f>
        <v>#N/A</v>
      </c>
      <c r="P101" s="93" t="e">
        <f>VLOOKUP(N92,'POINTS SCORE'!$B$37:$AK$78,10,FALSE)</f>
        <v>#N/A</v>
      </c>
      <c r="Q101" s="87">
        <v>9</v>
      </c>
      <c r="S101" s="84" t="e">
        <f>VLOOKUP(R92,'POINTS SCORE'!$B$8:$AK$37,10,FALSE)</f>
        <v>#N/A</v>
      </c>
      <c r="T101" s="88" t="e">
        <f>VLOOKUP(R92,'POINTS SCORE'!$B$37:$AK$78,10,FALSE)</f>
        <v>#N/A</v>
      </c>
      <c r="U101" s="87">
        <v>9</v>
      </c>
      <c r="W101" s="84" t="e">
        <f>VLOOKUP(V92,'POINTS SCORE'!$B$8:$AK$37,10,FALSE)</f>
        <v>#N/A</v>
      </c>
      <c r="X101" s="88" t="e">
        <f>VLOOKUP(V92,'POINTS SCORE'!$B$37:$AK$78,10,FALSE)</f>
        <v>#N/A</v>
      </c>
    </row>
    <row r="102" spans="1:24">
      <c r="A102" s="87">
        <v>10</v>
      </c>
      <c r="B102" s="98" t="s">
        <v>744</v>
      </c>
      <c r="C102" s="84">
        <f>VLOOKUP(B92,'POINTS SCORE'!$B$8:$AK$37,11,FALSE)</f>
        <v>16</v>
      </c>
      <c r="D102" s="93">
        <f>VLOOKUP(B92,'POINTS SCORE'!$B$37:$AK$78,11,FALSE)</f>
        <v>31</v>
      </c>
      <c r="E102" s="95">
        <v>10</v>
      </c>
      <c r="F102" s="84"/>
      <c r="G102" s="93">
        <f>VLOOKUP(F92,'POINTS SCORE'!$B$8:$AK$37,11,FALSE)</f>
        <v>0</v>
      </c>
      <c r="H102" s="93">
        <f>VLOOKUP(F92,'POINTS SCORE'!$B$37:$AK$78,11,FALSE)</f>
        <v>0</v>
      </c>
      <c r="I102" s="95">
        <v>10</v>
      </c>
      <c r="J102" s="84"/>
      <c r="K102" s="93">
        <v>0</v>
      </c>
      <c r="L102" s="93">
        <v>0</v>
      </c>
      <c r="M102" s="95">
        <v>10</v>
      </c>
      <c r="N102" s="84"/>
      <c r="O102" s="93" t="e">
        <f>VLOOKUP(N92,'POINTS SCORE'!$B$8:$AK$37,11,FALSE)</f>
        <v>#N/A</v>
      </c>
      <c r="P102" s="93" t="e">
        <f>VLOOKUP(N92,'POINTS SCORE'!$B$37:$AK$78,11,FALSE)</f>
        <v>#N/A</v>
      </c>
      <c r="Q102" s="87">
        <v>10</v>
      </c>
      <c r="S102" s="84">
        <v>0</v>
      </c>
      <c r="T102" s="84">
        <v>0</v>
      </c>
      <c r="U102" s="87">
        <v>10</v>
      </c>
      <c r="W102" s="84">
        <v>0</v>
      </c>
      <c r="X102" s="88">
        <v>0</v>
      </c>
    </row>
    <row r="103" spans="1:24">
      <c r="A103" s="87">
        <v>11</v>
      </c>
      <c r="B103" s="98" t="s">
        <v>722</v>
      </c>
      <c r="C103" s="84">
        <f>VLOOKUP(B92,'POINTS SCORE'!$B$8:$AK$37,12,FALSE)</f>
        <v>16</v>
      </c>
      <c r="D103" s="93">
        <f>VLOOKUP(B92,'POINTS SCORE'!$B$37:$AK$78,12,FALSE)</f>
        <v>30</v>
      </c>
      <c r="E103" s="95">
        <v>11</v>
      </c>
      <c r="F103" s="84"/>
      <c r="G103" s="93">
        <f>VLOOKUP(F92,'POINTS SCORE'!$B$8:$AK$37,12,FALSE)</f>
        <v>0</v>
      </c>
      <c r="H103" s="93">
        <f>VLOOKUP(F92,'POINTS SCORE'!$B$37:$AK$78,12,FALSE)</f>
        <v>0</v>
      </c>
      <c r="I103" s="95">
        <v>11</v>
      </c>
      <c r="J103" s="84"/>
      <c r="K103" s="84">
        <f>VLOOKUP(J92,'POINTS SCORE'!$B$8:$AK$37,12,FALSE)</f>
        <v>0</v>
      </c>
      <c r="L103" s="84">
        <f>VLOOKUP(J92,'POINTS SCORE'!$B$37:$AK$78,12,FALSE)</f>
        <v>0</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0</v>
      </c>
      <c r="D104" s="93">
        <f>VLOOKUP(B92,'POINTS SCORE'!$B$37:$AK$78,13,FALSE)</f>
        <v>0</v>
      </c>
      <c r="E104" s="95">
        <v>12</v>
      </c>
      <c r="F104" s="84"/>
      <c r="G104" s="93">
        <f>VLOOKUP(F92,'POINTS SCORE'!$B$8:$AK$37,13,FALSE)</f>
        <v>0</v>
      </c>
      <c r="H104" s="93">
        <f>VLOOKUP(F92,'POINTS SCORE'!$B$37:$AK$78,13,FALSE)</f>
        <v>0</v>
      </c>
      <c r="I104" s="95">
        <v>12</v>
      </c>
      <c r="J104" s="84"/>
      <c r="K104" s="93">
        <f>VLOOKUP(J92,'POINTS SCORE'!$B$8:$AK$37,13,FALSE)</f>
        <v>0</v>
      </c>
      <c r="L104" s="93">
        <f>VLOOKUP(J92,'POINTS SCORE'!$B$37:$AK$78,13,FALSE)</f>
        <v>0</v>
      </c>
      <c r="M104" s="95">
        <v>12</v>
      </c>
      <c r="N104" s="84"/>
      <c r="O104" s="84" t="e">
        <f>VLOOKUP(N92,'POINTS SCORE'!$B$8:$AK$37,13,FALSE)</f>
        <v>#N/A</v>
      </c>
      <c r="P104" s="84" t="e">
        <f>VLOOKUP(N92,'POINTS SCORE'!$B$37:$AK$78,13,FALSE)</f>
        <v>#N/A</v>
      </c>
      <c r="Q104" s="87">
        <v>12</v>
      </c>
      <c r="S104" s="84">
        <v>0</v>
      </c>
      <c r="T104" s="84">
        <v>0</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c r="G105" s="93">
        <f>VLOOKUP(F92,'POINTS SCORE'!$B$8:$AK$37,14,FALSE)</f>
        <v>0</v>
      </c>
      <c r="H105" s="93">
        <f>VLOOKUP(F92,'POINTS SCORE'!$B$37:$AK$78,14,FALSE)</f>
        <v>0</v>
      </c>
      <c r="I105" s="95">
        <v>13</v>
      </c>
      <c r="J105" s="84"/>
      <c r="K105" s="84">
        <f>VLOOKUP(J92,'POINTS SCORE'!$B$8:$AK$37,14,FALSE)</f>
        <v>0</v>
      </c>
      <c r="L105" s="88">
        <f>VLOOKUP(J92,'POINTS SCORE'!$B$37:$AK$78,14,FALSE)</f>
        <v>0</v>
      </c>
      <c r="M105" s="95">
        <v>13</v>
      </c>
      <c r="N105" s="84"/>
      <c r="O105" s="84" t="e">
        <f>VLOOKUP(N92,'POINTS SCORE'!$B$8:$AK$37,14,FALSE)</f>
        <v>#N/A</v>
      </c>
      <c r="P105" s="84" t="e">
        <f>VLOOKUP(N92,'POINTS SCORE'!$B$37:$AK$78,14,FALSE)</f>
        <v>#N/A</v>
      </c>
      <c r="Q105" s="87">
        <v>13</v>
      </c>
      <c r="S105" s="84">
        <v>0</v>
      </c>
      <c r="T105" s="84">
        <v>0</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c r="G106" s="93">
        <f>VLOOKUP(F92,'POINTS SCORE'!$B$8:$AK$37,15,FALSE)</f>
        <v>0</v>
      </c>
      <c r="H106" s="93">
        <f>VLOOKUP(F92,'POINTS SCORE'!$B$37:$AK$78,15,FALSE)</f>
        <v>0</v>
      </c>
      <c r="I106" s="95">
        <v>14</v>
      </c>
      <c r="J106" s="84"/>
      <c r="K106" s="84">
        <f>VLOOKUP(J92,'POINTS SCORE'!$B$8:$AK$37,15,FALSE)</f>
        <v>0</v>
      </c>
      <c r="L106" s="88">
        <f>VLOOKUP(J92,'POINTS SCORE'!$B$37:$AK$78,15,FALSE)</f>
        <v>0</v>
      </c>
      <c r="M106" s="95">
        <v>14</v>
      </c>
      <c r="N106" s="84"/>
      <c r="O106" s="84" t="e">
        <f>VLOOKUP(N92,'POINTS SCORE'!$B$8:$AK$37,15,FALSE)</f>
        <v>#N/A</v>
      </c>
      <c r="P106" s="84" t="e">
        <f>VLOOKUP(N92,'POINTS SCORE'!$B$37:$AK$78,15,FALSE)</f>
        <v>#N/A</v>
      </c>
      <c r="Q106" s="87">
        <v>14</v>
      </c>
      <c r="S106" s="84">
        <v>0</v>
      </c>
      <c r="T106" s="84">
        <v>0</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0</v>
      </c>
      <c r="H107" s="93">
        <f>VLOOKUP(F92,'POINTS SCORE'!$B$37:$AK$78,16,FALSE)</f>
        <v>0</v>
      </c>
      <c r="I107" s="95">
        <v>15</v>
      </c>
      <c r="J107" s="84"/>
      <c r="K107" s="93">
        <f>VLOOKUP(J92,'POINTS SCORE'!$B$8:$AK$37,16,FALSE)</f>
        <v>0</v>
      </c>
      <c r="L107" s="93">
        <f>VLOOKUP(J92,'POINTS SCORE'!$B$37:$AK$78,16,FALSE)</f>
        <v>0</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f>VLOOKUP(J92,'POINTS SCORE'!$B$8:$AK$37,17,FALSE)</f>
        <v>0</v>
      </c>
      <c r="L108" s="93">
        <f>VLOOKUP(J92,'POINTS SCORE'!$B$37:$AK$78,17,FALSE)</f>
        <v>0</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f>VLOOKUP(J92,'POINTS SCORE'!$B$8:$AK$37,18,FALSE)</f>
        <v>0</v>
      </c>
      <c r="L109" s="93">
        <f>VLOOKUP(J92,'POINTS SCORE'!$B$37:$AK$78,18,FALSE)</f>
        <v>0</v>
      </c>
      <c r="M109" s="95">
        <v>17</v>
      </c>
      <c r="N109" s="84"/>
      <c r="O109" s="84" t="e">
        <f>VLOOKUP(N92,'POINTS SCORE'!$B$8:$AK$37,18,FALSE)</f>
        <v>#N/A</v>
      </c>
      <c r="P109" s="84" t="e">
        <f>VLOOKUP(N92,'POINTS SCORE'!$B$37:$AK$78,18,FALSE)</f>
        <v>#N/A</v>
      </c>
      <c r="Q109" s="87">
        <v>17</v>
      </c>
      <c r="S109" s="84">
        <v>0</v>
      </c>
      <c r="T109" s="84">
        <v>0</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f>VLOOKUP(F92,'POINTS SCORE'!$B$8:$AK$37,19,FALSE)</f>
        <v>0</v>
      </c>
      <c r="H110" s="93">
        <f>VLOOKUP(F92,'POINTS SCORE'!$B$37:$AK$78,19,FALSE)</f>
        <v>0</v>
      </c>
      <c r="I110" s="95">
        <v>18</v>
      </c>
      <c r="J110" s="84"/>
      <c r="K110" s="93">
        <f>VLOOKUP(J92,'POINTS SCORE'!$B$8:$AK$37,19,FALSE)</f>
        <v>0</v>
      </c>
      <c r="L110" s="93">
        <f>VLOOKUP(J92,'POINTS SCORE'!$B$37:$AK$78,19,FALSE)</f>
        <v>0</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f>VLOOKUP(J92,'POINTS SCORE'!$B$8:$AK$37,20,FALSE)</f>
        <v>0</v>
      </c>
      <c r="L111" s="93">
        <f>VLOOKUP(J92,'POINTS SCORE'!$B$37:$AK$78,20,FALSE)</f>
        <v>0</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f>VLOOKUP(J92,'POINTS SCORE'!$B$8:$AK$37,21,FALSE)</f>
        <v>0</v>
      </c>
      <c r="L112" s="93">
        <f>VLOOKUP(J92,'POINTS SCORE'!$B$37:$AK$78,21,FALSE)</f>
        <v>0</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v>0</v>
      </c>
      <c r="L113" s="93">
        <v>0</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f>VLOOKUP(J92,'POINTS SCORE'!$B$8:$AK$37,23,FALSE)</f>
        <v>0</v>
      </c>
      <c r="L114" s="93">
        <f>VLOOKUP(J92,'POINTS SCORE'!$B$37:$AK$78,23,FALSE)</f>
        <v>0</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f>VLOOKUP(J92,'POINTS SCORE'!$B$8:$AK$37,24,FALSE)</f>
        <v>0</v>
      </c>
      <c r="L115" s="93">
        <f>VLOOKUP(J92,'POINTS SCORE'!$B$37:$AK$78,24,FALSE)</f>
        <v>0</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f>VLOOKUP(J92,'POINTS SCORE'!$B$8:$AK$37,25,FALSE)</f>
        <v>0</v>
      </c>
      <c r="L116" s="93">
        <f>VLOOKUP(J92,'POINTS SCORE'!$B$37:$AK$78,25,FALSE)</f>
        <v>0</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f>VLOOKUP(J92,'POINTS SCORE'!$B$8:$AK$37,26,FALSE)</f>
        <v>0</v>
      </c>
      <c r="L117" s="93">
        <f>VLOOKUP(J92,'POINTS SCORE'!$B$37:$AK$78,26,FALSE)</f>
        <v>0</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f>VLOOKUP(J92,'POINTS SCORE'!$B$8:$AK$37,27,FALSE)</f>
        <v>0</v>
      </c>
      <c r="L118" s="93">
        <f>VLOOKUP(J92,'POINTS SCORE'!$B$37:$AK$78,27,FALSE)</f>
        <v>0</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f>VLOOKUP(J92,'POINTS SCORE'!$B$8:$AK$37,28,FALSE)</f>
        <v>0</v>
      </c>
      <c r="L119" s="93">
        <f>VLOOKUP(J92,'POINTS SCORE'!$B$37:$AK$78,28,FALSE)</f>
        <v>0</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f>VLOOKUP(J92,'POINTS SCORE'!$B$8:$AK$37,29,FALSE)</f>
        <v>0</v>
      </c>
      <c r="L120" s="93">
        <f>VLOOKUP(J92,'POINTS SCORE'!$B$37:$AK$78,29,FALSE)</f>
        <v>0</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f>VLOOKUP(J92,'POINTS SCORE'!$B$8:$AK$37,30,FALSE)</f>
        <v>0</v>
      </c>
      <c r="L121" s="93">
        <f>VLOOKUP(J92,'POINTS SCORE'!$B$37:$AK$78,30,FALSE)</f>
        <v>0</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f>VLOOKUP(J92,'POINTS SCORE'!$B$8:$AK$37,31,FALSE)</f>
        <v>0</v>
      </c>
      <c r="L122" s="93">
        <f>VLOOKUP(J92,'POINTS SCORE'!$B$37:$AK$78,31,FALSE)</f>
        <v>0</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t="s">
        <v>837</v>
      </c>
      <c r="G123" s="84">
        <f>VLOOKUP(F92,'POINTS SCORE'!$B$8:$AK$37,34,FALSE)</f>
        <v>14</v>
      </c>
      <c r="H123" s="84">
        <f>VLOOKUP(F92,'POINTS SCORE'!$B$37:$AK$78,34,FALSE)</f>
        <v>14</v>
      </c>
      <c r="I123" s="95" t="s">
        <v>59</v>
      </c>
      <c r="J123" s="84"/>
      <c r="K123" s="93">
        <f>VLOOKUP(J92,'POINTS SCORE'!$B$8:$AK$37,34,FALSE)</f>
        <v>14</v>
      </c>
      <c r="L123" s="93">
        <f>VLOOKUP(J92,'POINTS SCORE'!$B$37:$AK$78,34,FALSE)</f>
        <v>14</v>
      </c>
      <c r="M123" s="95" t="s">
        <v>59</v>
      </c>
      <c r="N123" s="84"/>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W123" s="93"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c r="G124" s="84">
        <f>VLOOKUP(F92,'POINTS SCORE'!$B$8:$AK$37,34,FALSE)</f>
        <v>14</v>
      </c>
      <c r="H124" s="84">
        <f>VLOOKUP(F92,'POINTS SCORE'!$B$37:$AK$78,34,FALSE)</f>
        <v>14</v>
      </c>
      <c r="I124" s="95" t="s">
        <v>59</v>
      </c>
      <c r="J124" s="84"/>
      <c r="K124" s="93">
        <f>VLOOKUP(J92,'POINTS SCORE'!$B$8:$AK$37,34,FALSE)</f>
        <v>14</v>
      </c>
      <c r="L124" s="93">
        <f>VLOOKUP(J92,'POINTS SCORE'!$B$37:$AK$78,34,FALSE)</f>
        <v>14</v>
      </c>
      <c r="M124" s="95" t="s">
        <v>59</v>
      </c>
      <c r="N124" s="84"/>
      <c r="O124" s="93" t="e">
        <f>VLOOKUP(N92,'POINTS SCORE'!$B$8:$AK$37,34,FALSE)</f>
        <v>#N/A</v>
      </c>
      <c r="P124" s="93" t="e">
        <f>VLOOKUP(N92,'POINTS SCORE'!$B$37:$AK$78,34,FALSE)</f>
        <v>#N/A</v>
      </c>
      <c r="Q124" s="87" t="s">
        <v>59</v>
      </c>
      <c r="S124" s="93">
        <v>0</v>
      </c>
      <c r="T124" s="93">
        <v>0</v>
      </c>
      <c r="U124" s="87" t="s">
        <v>59</v>
      </c>
      <c r="W124" s="93"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c r="G125" s="84">
        <f>VLOOKUP(F92,'POINTS SCORE'!$B$8:$AK$37,34,FALSE)</f>
        <v>14</v>
      </c>
      <c r="H125" s="84">
        <f>VLOOKUP(F92,'POINTS SCORE'!$B$37:$AK$78,34,FALSE)</f>
        <v>14</v>
      </c>
      <c r="I125" s="95" t="s">
        <v>59</v>
      </c>
      <c r="J125" s="84"/>
      <c r="K125" s="93">
        <f>VLOOKUP(J92,'POINTS SCORE'!$B$8:$AK$37,34,FALSE)</f>
        <v>14</v>
      </c>
      <c r="L125" s="93">
        <f>VLOOKUP(J92,'POINTS SCORE'!$B$37:$AK$78,34,FALSE)</f>
        <v>14</v>
      </c>
      <c r="M125" s="95" t="s">
        <v>59</v>
      </c>
      <c r="N125" s="84"/>
      <c r="O125" s="93" t="e">
        <f>VLOOKUP(N92,'POINTS SCORE'!$B$8:$AK$37,34,FALSE)</f>
        <v>#N/A</v>
      </c>
      <c r="P125" s="93" t="e">
        <f>VLOOKUP(N92,'POINTS SCORE'!$B$37:$AK$78,34,FALSE)</f>
        <v>#N/A</v>
      </c>
      <c r="Q125" s="87" t="s">
        <v>59</v>
      </c>
      <c r="S125" s="93">
        <v>0</v>
      </c>
      <c r="T125" s="93">
        <v>0</v>
      </c>
      <c r="U125" s="87" t="s">
        <v>59</v>
      </c>
      <c r="W125" s="93"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93">
        <f>VLOOKUP(J92,'POINTS SCORE'!$B$8:$AK$37,34,FALSE)</f>
        <v>14</v>
      </c>
      <c r="L126" s="93">
        <f>VLOOKUP(J92,'POINTS SCORE'!$B$37:$AK$78,34,FALSE)</f>
        <v>14</v>
      </c>
      <c r="M126" s="95" t="s">
        <v>59</v>
      </c>
      <c r="N126" s="84"/>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W126" s="93"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93">
        <f>VLOOKUP(J92,'POINTS SCORE'!$B$8:$AK$37,34,FALSE)</f>
        <v>14</v>
      </c>
      <c r="L127" s="93">
        <f>VLOOKUP(J92,'POINTS SCORE'!$B$37:$AK$78,34,FALSE)</f>
        <v>14</v>
      </c>
      <c r="M127" s="95" t="s">
        <v>59</v>
      </c>
      <c r="N127" s="84"/>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W127" s="93"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93">
        <f>VLOOKUP(J92,'POINTS SCORE'!$B$8:$AK$37,34,FALSE)</f>
        <v>14</v>
      </c>
      <c r="L128" s="93">
        <f>VLOOKUP(J92,'POINTS SCORE'!$B$37:$AK$78,34,FALSE)</f>
        <v>14</v>
      </c>
      <c r="M128" s="95" t="s">
        <v>59</v>
      </c>
      <c r="N128" s="84"/>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W128" s="93"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c r="G129" s="84">
        <f>VLOOKUP(F92,'POINTS SCORE'!$B$8:$AK$37,34,FALSE)</f>
        <v>14</v>
      </c>
      <c r="H129" s="84">
        <f>VLOOKUP(F92,'POINTS SCORE'!$B$37:$AK$78,34,FALSE)</f>
        <v>14</v>
      </c>
      <c r="I129" s="95" t="s">
        <v>60</v>
      </c>
      <c r="J129" s="84"/>
      <c r="K129" s="93">
        <f>VLOOKUP(J92,'POINTS SCORE'!$B$8:$AK$37,34,FALSE)</f>
        <v>14</v>
      </c>
      <c r="L129" s="93">
        <f>VLOOKUP(J92,'POINTS SCORE'!$B$37:$AK$78,34,FALSE)</f>
        <v>14</v>
      </c>
      <c r="M129" s="95" t="s">
        <v>60</v>
      </c>
      <c r="N129" s="84"/>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W129" s="93"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60</v>
      </c>
      <c r="J130" s="84"/>
      <c r="K130" s="93">
        <f>VLOOKUP(J92,'POINTS SCORE'!$B$8:$AK$37,34,FALSE)</f>
        <v>14</v>
      </c>
      <c r="L130" s="93">
        <f>VLOOKUP(J92,'POINTS SCORE'!$B$37:$AK$78,34,FALSE)</f>
        <v>14</v>
      </c>
      <c r="M130" s="95" t="s">
        <v>60</v>
      </c>
      <c r="N130" s="84"/>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W130" s="93"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93">
        <f>VLOOKUP(J92,'POINTS SCORE'!$B$8:$AK$37,34,FALSE)</f>
        <v>14</v>
      </c>
      <c r="L131" s="93">
        <f>VLOOKUP(J92,'POINTS SCORE'!$B$37:$AK$78,34,FALSE)</f>
        <v>14</v>
      </c>
      <c r="M131" s="95" t="s">
        <v>60</v>
      </c>
      <c r="N131" s="84"/>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W131" s="93"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93">
        <f>VLOOKUP(J92,'POINTS SCORE'!$B$8:$AK$37,36,FALSE)</f>
        <v>0</v>
      </c>
      <c r="L132" s="93">
        <f>VLOOKUP(J92,'POINTS SCORE'!$B$37:$AK$78,36,FALSE)</f>
        <v>0</v>
      </c>
      <c r="M132" s="95" t="s">
        <v>61</v>
      </c>
      <c r="N132" s="84"/>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W132" s="93"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93">
        <f>VLOOKUP(J92,'POINTS SCORE'!$B$8:$AK$37,36,FALSE)</f>
        <v>0</v>
      </c>
      <c r="L133" s="93">
        <f>VLOOKUP(J92,'POINTS SCORE'!$B$37:$AK$78,36,FALSE)</f>
        <v>0</v>
      </c>
      <c r="M133" s="95" t="s">
        <v>61</v>
      </c>
      <c r="N133" s="84"/>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W133" s="93"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93">
        <f>VLOOKUP(J92,'POINTS SCORE'!$B$8:$AK$37,36,FALSE)</f>
        <v>0</v>
      </c>
      <c r="L134" s="93">
        <f>VLOOKUP(J92,'POINTS SCORE'!$B$37:$AK$78,36,FALSE)</f>
        <v>0</v>
      </c>
      <c r="M134" s="95" t="s">
        <v>61</v>
      </c>
      <c r="N134" s="84"/>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W134" s="93"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B00-000000000000}">
    <sortState xmlns:xlrd2="http://schemas.microsoft.com/office/spreadsheetml/2017/richdata2" ref="A6:J25">
      <sortCondition descending="1" ref="D5:D84"/>
    </sortState>
  </autoFilter>
  <sortState xmlns:xlrd2="http://schemas.microsoft.com/office/spreadsheetml/2017/richdata2" ref="A6:X16">
    <sortCondition descending="1" ref="D6:D16"/>
    <sortCondition descending="1" ref="C6:C16"/>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3C1FFBB-40AE-4A01-A601-F3670B4B7EA7}">
            <xm:f>VLOOKUP(B93,'Member list R1'!$D:$D,1,FALSE)=B93</xm:f>
            <x14:dxf>
              <fill>
                <patternFill>
                  <bgColor rgb="FFFFFF00"/>
                </patternFill>
              </fill>
            </x14:dxf>
          </x14:cfRule>
          <xm:sqref>B93:B134</xm:sqref>
        </x14:conditionalFormatting>
        <x14:conditionalFormatting xmlns:xm="http://schemas.microsoft.com/office/excel/2006/main">
          <x14:cfRule type="expression" priority="8" id="{E9E1C564-A170-4853-A945-5E4DD6B70FAB}">
            <xm:f>VLOOKUP(F93,'Member list R2'!$D:$D,1,FALSE)=F93</xm:f>
            <x14:dxf>
              <fill>
                <patternFill>
                  <bgColor rgb="FFFFFF00"/>
                </patternFill>
              </fill>
            </x14:dxf>
          </x14:cfRule>
          <xm:sqref>F93:F134</xm:sqref>
        </x14:conditionalFormatting>
        <x14:conditionalFormatting xmlns:xm="http://schemas.microsoft.com/office/excel/2006/main">
          <x14:cfRule type="expression" priority="3" id="{92A34451-746A-4BC6-85D1-BBC55217C041}">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563FE393-8707-4F52-9BE3-E62D7648BE5D}">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8F4EF2FF-4567-427D-96EE-C1CEA0B7DFC3}">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B12A948A-0CB7-46B5-BCB1-6EB4ECFDD2C3}">
            <xm:f>VLOOKUP(V93,'Member list R6'!$D:$D,1,FALSE)=V93</xm:f>
            <x14:dxf>
              <fill>
                <patternFill>
                  <bgColor rgb="FFFFFF00"/>
                </patternFill>
              </fill>
            </x14:dxf>
          </x14:cfRule>
          <xm:sqref>V93:V134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0F9FA-C8E3-426B-AF7B-625C126EF6A9}">
  <sheetPr>
    <tabColor theme="4" tint="-0.249977111117893"/>
    <pageSetUpPr fitToPage="1"/>
  </sheetPr>
  <dimension ref="A1:X136"/>
  <sheetViews>
    <sheetView workbookViewId="0">
      <selection activeCell="J93" sqref="J93:J98"/>
    </sheetView>
  </sheetViews>
  <sheetFormatPr defaultColWidth="8.81640625" defaultRowHeight="12.5"/>
  <cols>
    <col min="1" max="1" width="15.54296875" style="84" customWidth="1"/>
    <col min="2" max="2" width="22.1796875" style="84" customWidth="1"/>
    <col min="3" max="3" width="22.1796875" style="84" bestFit="1" customWidth="1"/>
    <col min="4" max="4" width="24.81640625" style="93" bestFit="1" customWidth="1"/>
    <col min="5" max="5" width="14.54296875" style="93" customWidth="1"/>
    <col min="6" max="6" width="18.54296875" style="93" bestFit="1" customWidth="1"/>
    <col min="7" max="7" width="14.54296875" style="93" customWidth="1"/>
    <col min="8" max="8" width="18.81640625" style="93" bestFit="1" customWidth="1"/>
    <col min="9" max="11" width="14.54296875" style="93" customWidth="1"/>
    <col min="12" max="12" width="18.81640625" style="93" customWidth="1"/>
    <col min="13" max="13" width="19.81640625" style="93" customWidth="1"/>
    <col min="14" max="14" width="17.453125" style="93" customWidth="1"/>
    <col min="15" max="15" width="15.1796875" style="84" customWidth="1"/>
    <col min="16" max="16" width="18.81640625" style="84" bestFit="1" customWidth="1"/>
    <col min="17" max="17" width="12.54296875" style="84" customWidth="1"/>
    <col min="18" max="18" width="21.36328125" style="84" bestFit="1" customWidth="1"/>
    <col min="19" max="19" width="12.54296875" style="84" customWidth="1"/>
    <col min="20" max="20" width="18.81640625" style="84" bestFit="1" customWidth="1"/>
    <col min="21" max="21" width="12.54296875" style="84" customWidth="1"/>
    <col min="22" max="22" width="17.81640625"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55</v>
      </c>
      <c r="C2" s="209"/>
      <c r="D2" s="96"/>
      <c r="E2" s="217"/>
      <c r="F2" s="217"/>
      <c r="G2" s="96"/>
      <c r="H2" s="96"/>
      <c r="I2" s="96"/>
      <c r="J2" s="96"/>
      <c r="K2" s="96"/>
      <c r="L2" s="96"/>
      <c r="M2" s="96"/>
      <c r="N2" s="96"/>
    </row>
    <row r="3" spans="1:14" ht="15" customHeight="1">
      <c r="K3" s="96"/>
    </row>
    <row r="4" spans="1:14" ht="15" customHeight="1">
      <c r="A4" s="8"/>
      <c r="B4" s="120"/>
      <c r="C4" s="120"/>
      <c r="K4" s="96"/>
    </row>
    <row r="5" spans="1:14" s="89" customFormat="1" ht="15" customHeight="1">
      <c r="A5" s="92" t="s">
        <v>8</v>
      </c>
      <c r="B5" s="65" t="s">
        <v>7</v>
      </c>
      <c r="C5" s="65" t="s">
        <v>5</v>
      </c>
      <c r="D5" s="92" t="s">
        <v>9</v>
      </c>
      <c r="E5" s="133" t="s">
        <v>62</v>
      </c>
      <c r="F5" s="134" t="s">
        <v>63</v>
      </c>
      <c r="G5" s="147" t="s">
        <v>42</v>
      </c>
      <c r="H5" s="140" t="s">
        <v>64</v>
      </c>
      <c r="I5" s="148" t="s">
        <v>65</v>
      </c>
      <c r="J5" s="175" t="s">
        <v>163</v>
      </c>
      <c r="K5" s="96"/>
    </row>
    <row r="6" spans="1:14" ht="15" customHeight="1">
      <c r="A6" s="53"/>
      <c r="B6" s="81"/>
      <c r="C6" s="115">
        <f t="shared" ref="C6:C69" si="0">SUM(E6:K6)</f>
        <v>0</v>
      </c>
      <c r="D6" s="138">
        <f>SUM(E6:J6)-MIN(E6:H6)</f>
        <v>0</v>
      </c>
      <c r="E6" s="103">
        <f t="shared" ref="E6:E69" si="1">IFERROR(VLOOKUP(B6,$B$93:$C$134,2,FALSE),0)</f>
        <v>0</v>
      </c>
      <c r="F6" s="103">
        <f t="shared" ref="F6:F69" si="2">IFERROR(VLOOKUP(B6,$F$93:$G$134,2,FALSE),0)</f>
        <v>0</v>
      </c>
      <c r="G6" s="103">
        <f t="shared" ref="G6:G69" si="3">IFERROR(VLOOKUP(B6,$J$93:$K$134,2,FALSE),0)</f>
        <v>0</v>
      </c>
      <c r="H6" s="103">
        <f t="shared" ref="H6:H69" si="4">IFERROR(VLOOKUP(B6,$N$93:$O$134,2,FALSE),0)</f>
        <v>0</v>
      </c>
      <c r="I6" s="103">
        <f t="shared" ref="I6:I69" si="5">IFERROR(VLOOKUP(B6,$R$93:$S$134,2,FALSE),0)</f>
        <v>0</v>
      </c>
      <c r="J6" s="176">
        <f t="shared" ref="J6:J69" si="6">IFERROR(VLOOKUP(B6,$V$93:$W$134,2,FALSE),0)</f>
        <v>0</v>
      </c>
      <c r="K6" s="96"/>
      <c r="L6" s="84"/>
      <c r="M6" s="84"/>
      <c r="N6" s="84"/>
    </row>
    <row r="7" spans="1:14" ht="15" customHeight="1">
      <c r="A7" s="53"/>
      <c r="B7" s="81"/>
      <c r="C7" s="115">
        <f t="shared" si="0"/>
        <v>0</v>
      </c>
      <c r="D7" s="138">
        <f t="shared" ref="D7:D70" si="7">SUM(E7:J7)-MIN(E7:H7)</f>
        <v>0</v>
      </c>
      <c r="E7" s="103">
        <f t="shared" si="1"/>
        <v>0</v>
      </c>
      <c r="F7" s="103">
        <f t="shared" si="2"/>
        <v>0</v>
      </c>
      <c r="G7" s="103">
        <f t="shared" si="3"/>
        <v>0</v>
      </c>
      <c r="H7" s="103">
        <f t="shared" si="4"/>
        <v>0</v>
      </c>
      <c r="I7" s="103">
        <f t="shared" si="5"/>
        <v>0</v>
      </c>
      <c r="J7" s="176">
        <f t="shared" si="6"/>
        <v>0</v>
      </c>
      <c r="K7" s="96"/>
      <c r="L7" s="84"/>
      <c r="M7" s="84"/>
      <c r="N7" s="84"/>
    </row>
    <row r="8" spans="1:14" ht="15" customHeight="1">
      <c r="A8" s="53"/>
      <c r="B8" s="81"/>
      <c r="C8" s="115">
        <f t="shared" si="0"/>
        <v>0</v>
      </c>
      <c r="D8" s="138">
        <f t="shared" si="7"/>
        <v>0</v>
      </c>
      <c r="E8" s="103">
        <f t="shared" si="1"/>
        <v>0</v>
      </c>
      <c r="F8" s="103">
        <f t="shared" si="2"/>
        <v>0</v>
      </c>
      <c r="G8" s="103">
        <f t="shared" si="3"/>
        <v>0</v>
      </c>
      <c r="H8" s="103">
        <f t="shared" si="4"/>
        <v>0</v>
      </c>
      <c r="I8" s="103">
        <f t="shared" si="5"/>
        <v>0</v>
      </c>
      <c r="J8" s="176">
        <f t="shared" si="6"/>
        <v>0</v>
      </c>
      <c r="K8" s="96"/>
      <c r="L8" s="84"/>
      <c r="M8" s="84"/>
      <c r="N8" s="84"/>
    </row>
    <row r="9" spans="1:14" ht="15" customHeight="1">
      <c r="A9" s="53"/>
      <c r="B9" s="81"/>
      <c r="C9" s="115">
        <f t="shared" si="0"/>
        <v>0</v>
      </c>
      <c r="D9" s="138">
        <f t="shared" si="7"/>
        <v>0</v>
      </c>
      <c r="E9" s="103">
        <f t="shared" si="1"/>
        <v>0</v>
      </c>
      <c r="F9" s="103">
        <f t="shared" si="2"/>
        <v>0</v>
      </c>
      <c r="G9" s="103">
        <f t="shared" si="3"/>
        <v>0</v>
      </c>
      <c r="H9" s="103">
        <f t="shared" si="4"/>
        <v>0</v>
      </c>
      <c r="I9" s="103">
        <f t="shared" si="5"/>
        <v>0</v>
      </c>
      <c r="J9" s="176">
        <f t="shared" si="6"/>
        <v>0</v>
      </c>
      <c r="K9" s="96"/>
      <c r="L9" s="84"/>
      <c r="M9" s="84"/>
      <c r="N9" s="84"/>
    </row>
    <row r="10" spans="1:14" ht="15" customHeight="1">
      <c r="A10" s="53"/>
      <c r="B10" s="81"/>
      <c r="C10" s="115">
        <f t="shared" si="0"/>
        <v>0</v>
      </c>
      <c r="D10" s="138">
        <f t="shared" si="7"/>
        <v>0</v>
      </c>
      <c r="E10" s="103">
        <f t="shared" si="1"/>
        <v>0</v>
      </c>
      <c r="F10" s="103">
        <f t="shared" si="2"/>
        <v>0</v>
      </c>
      <c r="G10" s="103">
        <f t="shared" si="3"/>
        <v>0</v>
      </c>
      <c r="H10" s="103">
        <f t="shared" si="4"/>
        <v>0</v>
      </c>
      <c r="I10" s="103">
        <f t="shared" si="5"/>
        <v>0</v>
      </c>
      <c r="J10" s="176">
        <f t="shared" si="6"/>
        <v>0</v>
      </c>
      <c r="K10" s="96"/>
      <c r="L10" s="84"/>
      <c r="M10" s="84"/>
      <c r="N10" s="84"/>
    </row>
    <row r="11" spans="1:14" ht="15" customHeight="1">
      <c r="A11" s="53"/>
      <c r="B11" s="81"/>
      <c r="C11" s="115">
        <f t="shared" si="0"/>
        <v>0</v>
      </c>
      <c r="D11" s="138">
        <f t="shared" si="7"/>
        <v>0</v>
      </c>
      <c r="E11" s="103">
        <f t="shared" si="1"/>
        <v>0</v>
      </c>
      <c r="F11" s="103">
        <f t="shared" si="2"/>
        <v>0</v>
      </c>
      <c r="G11" s="103">
        <f t="shared" si="3"/>
        <v>0</v>
      </c>
      <c r="H11" s="103">
        <f t="shared" si="4"/>
        <v>0</v>
      </c>
      <c r="I11" s="103">
        <f t="shared" si="5"/>
        <v>0</v>
      </c>
      <c r="J11" s="176">
        <f t="shared" si="6"/>
        <v>0</v>
      </c>
      <c r="K11" s="96"/>
      <c r="L11" s="84"/>
      <c r="M11" s="84"/>
      <c r="N11" s="84"/>
    </row>
    <row r="12" spans="1:14" ht="15" customHeight="1">
      <c r="A12" s="53"/>
      <c r="B12" s="81"/>
      <c r="C12" s="115">
        <f t="shared" si="0"/>
        <v>0</v>
      </c>
      <c r="D12" s="138">
        <f t="shared" si="7"/>
        <v>0</v>
      </c>
      <c r="E12" s="103">
        <f t="shared" si="1"/>
        <v>0</v>
      </c>
      <c r="F12" s="103">
        <f t="shared" si="2"/>
        <v>0</v>
      </c>
      <c r="G12" s="103">
        <f t="shared" si="3"/>
        <v>0</v>
      </c>
      <c r="H12" s="103">
        <f t="shared" si="4"/>
        <v>0</v>
      </c>
      <c r="I12" s="103">
        <f t="shared" si="5"/>
        <v>0</v>
      </c>
      <c r="J12" s="176">
        <f t="shared" si="6"/>
        <v>0</v>
      </c>
      <c r="K12" s="96"/>
      <c r="L12" s="84"/>
      <c r="M12" s="84"/>
      <c r="N12" s="84"/>
    </row>
    <row r="13" spans="1:14" ht="15" customHeight="1">
      <c r="A13" s="53"/>
      <c r="B13" s="81"/>
      <c r="C13" s="115">
        <f t="shared" si="0"/>
        <v>0</v>
      </c>
      <c r="D13" s="138">
        <f t="shared" si="7"/>
        <v>0</v>
      </c>
      <c r="E13" s="103">
        <f t="shared" si="1"/>
        <v>0</v>
      </c>
      <c r="F13" s="103">
        <f t="shared" si="2"/>
        <v>0</v>
      </c>
      <c r="G13" s="103">
        <f t="shared" si="3"/>
        <v>0</v>
      </c>
      <c r="H13" s="103">
        <f t="shared" si="4"/>
        <v>0</v>
      </c>
      <c r="I13" s="103">
        <f t="shared" si="5"/>
        <v>0</v>
      </c>
      <c r="J13" s="176">
        <f t="shared" si="6"/>
        <v>0</v>
      </c>
      <c r="K13" s="96"/>
      <c r="L13" s="84"/>
      <c r="M13" s="84"/>
      <c r="N13" s="84"/>
    </row>
    <row r="14" spans="1:14" ht="15" customHeight="1">
      <c r="A14" s="53"/>
      <c r="B14" s="81"/>
      <c r="C14" s="115">
        <f t="shared" si="0"/>
        <v>0</v>
      </c>
      <c r="D14" s="138">
        <f t="shared" si="7"/>
        <v>0</v>
      </c>
      <c r="E14" s="103">
        <f t="shared" si="1"/>
        <v>0</v>
      </c>
      <c r="F14" s="103">
        <f t="shared" si="2"/>
        <v>0</v>
      </c>
      <c r="G14" s="103">
        <f t="shared" si="3"/>
        <v>0</v>
      </c>
      <c r="H14" s="103">
        <f t="shared" si="4"/>
        <v>0</v>
      </c>
      <c r="I14" s="103">
        <f t="shared" si="5"/>
        <v>0</v>
      </c>
      <c r="J14" s="176">
        <f t="shared" si="6"/>
        <v>0</v>
      </c>
      <c r="K14" s="96"/>
      <c r="L14" s="84"/>
      <c r="M14" s="84"/>
      <c r="N14" s="84"/>
    </row>
    <row r="15" spans="1:14" ht="15" customHeight="1">
      <c r="A15" s="53"/>
      <c r="B15" s="81"/>
      <c r="C15" s="115">
        <f t="shared" si="0"/>
        <v>0</v>
      </c>
      <c r="D15" s="138">
        <f t="shared" si="7"/>
        <v>0</v>
      </c>
      <c r="E15" s="103">
        <f t="shared" si="1"/>
        <v>0</v>
      </c>
      <c r="F15" s="103">
        <f t="shared" si="2"/>
        <v>0</v>
      </c>
      <c r="G15" s="103">
        <f t="shared" si="3"/>
        <v>0</v>
      </c>
      <c r="H15" s="103">
        <f t="shared" si="4"/>
        <v>0</v>
      </c>
      <c r="I15" s="103">
        <f t="shared" si="5"/>
        <v>0</v>
      </c>
      <c r="J15" s="176">
        <f t="shared" si="6"/>
        <v>0</v>
      </c>
      <c r="K15" s="96"/>
      <c r="L15" s="84"/>
      <c r="M15" s="84"/>
      <c r="N15" s="84"/>
    </row>
    <row r="16" spans="1:14" ht="15" customHeight="1">
      <c r="A16" s="53"/>
      <c r="B16" s="81"/>
      <c r="C16" s="115">
        <f t="shared" si="0"/>
        <v>0</v>
      </c>
      <c r="D16" s="138">
        <f t="shared" si="7"/>
        <v>0</v>
      </c>
      <c r="E16" s="103">
        <f t="shared" si="1"/>
        <v>0</v>
      </c>
      <c r="F16" s="103">
        <f t="shared" si="2"/>
        <v>0</v>
      </c>
      <c r="G16" s="103">
        <f t="shared" si="3"/>
        <v>0</v>
      </c>
      <c r="H16" s="103">
        <f t="shared" si="4"/>
        <v>0</v>
      </c>
      <c r="I16" s="103">
        <f t="shared" si="5"/>
        <v>0</v>
      </c>
      <c r="J16" s="176">
        <f t="shared" si="6"/>
        <v>0</v>
      </c>
      <c r="K16" s="96"/>
      <c r="L16" s="84"/>
      <c r="M16" s="84"/>
      <c r="N16" s="84"/>
    </row>
    <row r="17" spans="1:14" ht="15" customHeight="1">
      <c r="A17" s="53"/>
      <c r="B17" s="81"/>
      <c r="C17" s="115">
        <f t="shared" si="0"/>
        <v>0</v>
      </c>
      <c r="D17" s="138">
        <f t="shared" si="7"/>
        <v>0</v>
      </c>
      <c r="E17" s="103">
        <f t="shared" si="1"/>
        <v>0</v>
      </c>
      <c r="F17" s="103">
        <f t="shared" si="2"/>
        <v>0</v>
      </c>
      <c r="G17" s="103">
        <f t="shared" si="3"/>
        <v>0</v>
      </c>
      <c r="H17" s="103">
        <f t="shared" si="4"/>
        <v>0</v>
      </c>
      <c r="I17" s="103">
        <f t="shared" si="5"/>
        <v>0</v>
      </c>
      <c r="J17" s="176">
        <f t="shared" si="6"/>
        <v>0</v>
      </c>
      <c r="K17" s="96"/>
      <c r="L17" s="84"/>
      <c r="M17" s="84"/>
      <c r="N17" s="84"/>
    </row>
    <row r="18" spans="1:14" ht="15" customHeight="1">
      <c r="A18" s="49"/>
      <c r="B18" s="81"/>
      <c r="C18" s="115">
        <f t="shared" si="0"/>
        <v>0</v>
      </c>
      <c r="D18" s="138">
        <f t="shared" si="7"/>
        <v>0</v>
      </c>
      <c r="E18" s="103">
        <f t="shared" si="1"/>
        <v>0</v>
      </c>
      <c r="F18" s="103">
        <f t="shared" si="2"/>
        <v>0</v>
      </c>
      <c r="G18" s="103">
        <f t="shared" si="3"/>
        <v>0</v>
      </c>
      <c r="H18" s="103">
        <f t="shared" si="4"/>
        <v>0</v>
      </c>
      <c r="I18" s="103">
        <f t="shared" si="5"/>
        <v>0</v>
      </c>
      <c r="J18" s="176">
        <f t="shared" si="6"/>
        <v>0</v>
      </c>
      <c r="K18" s="96"/>
      <c r="L18" s="84"/>
      <c r="M18" s="84"/>
      <c r="N18" s="84"/>
    </row>
    <row r="19" spans="1:14" ht="15" customHeight="1">
      <c r="A19" s="53"/>
      <c r="B19" s="81"/>
      <c r="C19" s="115">
        <f t="shared" si="0"/>
        <v>0</v>
      </c>
      <c r="D19" s="138">
        <f t="shared" si="7"/>
        <v>0</v>
      </c>
      <c r="E19" s="103">
        <f t="shared" si="1"/>
        <v>0</v>
      </c>
      <c r="F19" s="103">
        <f t="shared" si="2"/>
        <v>0</v>
      </c>
      <c r="G19" s="103">
        <f t="shared" si="3"/>
        <v>0</v>
      </c>
      <c r="H19" s="103">
        <f t="shared" si="4"/>
        <v>0</v>
      </c>
      <c r="I19" s="103">
        <f t="shared" si="5"/>
        <v>0</v>
      </c>
      <c r="J19" s="176">
        <f t="shared" si="6"/>
        <v>0</v>
      </c>
      <c r="K19" s="96"/>
      <c r="L19" s="84"/>
      <c r="M19" s="84"/>
      <c r="N19" s="84"/>
    </row>
    <row r="20" spans="1:14" ht="15" customHeight="1">
      <c r="A20" s="53"/>
      <c r="B20" s="81"/>
      <c r="C20" s="115">
        <f t="shared" si="0"/>
        <v>0</v>
      </c>
      <c r="D20" s="138">
        <f t="shared" si="7"/>
        <v>0</v>
      </c>
      <c r="E20" s="103">
        <f t="shared" si="1"/>
        <v>0</v>
      </c>
      <c r="F20" s="103">
        <f t="shared" si="2"/>
        <v>0</v>
      </c>
      <c r="G20" s="103">
        <f t="shared" si="3"/>
        <v>0</v>
      </c>
      <c r="H20" s="103">
        <f t="shared" si="4"/>
        <v>0</v>
      </c>
      <c r="I20" s="103">
        <f t="shared" si="5"/>
        <v>0</v>
      </c>
      <c r="J20" s="176">
        <f t="shared" si="6"/>
        <v>0</v>
      </c>
      <c r="K20" s="96"/>
      <c r="L20" s="84"/>
      <c r="M20" s="84"/>
      <c r="N20" s="84"/>
    </row>
    <row r="21" spans="1:14" ht="15" hidden="1" customHeight="1">
      <c r="A21" s="53"/>
      <c r="B21" s="81"/>
      <c r="C21" s="115">
        <f t="shared" si="0"/>
        <v>0</v>
      </c>
      <c r="D21" s="138">
        <f t="shared" si="7"/>
        <v>0</v>
      </c>
      <c r="E21" s="103">
        <f t="shared" si="1"/>
        <v>0</v>
      </c>
      <c r="F21" s="103">
        <f t="shared" si="2"/>
        <v>0</v>
      </c>
      <c r="G21" s="103">
        <f t="shared" si="3"/>
        <v>0</v>
      </c>
      <c r="H21" s="103">
        <f t="shared" si="4"/>
        <v>0</v>
      </c>
      <c r="I21" s="103">
        <f t="shared" si="5"/>
        <v>0</v>
      </c>
      <c r="J21" s="176">
        <f t="shared" si="6"/>
        <v>0</v>
      </c>
      <c r="K21" s="96"/>
      <c r="L21" s="84"/>
      <c r="M21" s="84"/>
      <c r="N21" s="84"/>
    </row>
    <row r="22" spans="1:14" ht="15" hidden="1" customHeight="1">
      <c r="A22" s="53"/>
      <c r="B22" s="81"/>
      <c r="C22" s="115">
        <f t="shared" si="0"/>
        <v>0</v>
      </c>
      <c r="D22" s="138">
        <f t="shared" si="7"/>
        <v>0</v>
      </c>
      <c r="E22" s="103">
        <f t="shared" si="1"/>
        <v>0</v>
      </c>
      <c r="F22" s="103">
        <f t="shared" si="2"/>
        <v>0</v>
      </c>
      <c r="G22" s="103">
        <f t="shared" si="3"/>
        <v>0</v>
      </c>
      <c r="H22" s="103">
        <f t="shared" si="4"/>
        <v>0</v>
      </c>
      <c r="I22" s="103">
        <f t="shared" si="5"/>
        <v>0</v>
      </c>
      <c r="J22" s="176">
        <f t="shared" si="6"/>
        <v>0</v>
      </c>
      <c r="K22" s="96"/>
      <c r="L22" s="84"/>
      <c r="M22" s="84"/>
      <c r="N22" s="84"/>
    </row>
    <row r="23" spans="1:14" ht="15" hidden="1" customHeight="1">
      <c r="A23" s="53"/>
      <c r="B23" s="81"/>
      <c r="C23" s="115">
        <f t="shared" si="0"/>
        <v>0</v>
      </c>
      <c r="D23" s="138">
        <f t="shared" si="7"/>
        <v>0</v>
      </c>
      <c r="E23" s="103">
        <f t="shared" si="1"/>
        <v>0</v>
      </c>
      <c r="F23" s="103">
        <f t="shared" si="2"/>
        <v>0</v>
      </c>
      <c r="G23" s="103">
        <f t="shared" si="3"/>
        <v>0</v>
      </c>
      <c r="H23" s="103">
        <f t="shared" si="4"/>
        <v>0</v>
      </c>
      <c r="I23" s="103">
        <f t="shared" si="5"/>
        <v>0</v>
      </c>
      <c r="J23" s="176">
        <f t="shared" si="6"/>
        <v>0</v>
      </c>
      <c r="K23" s="96"/>
      <c r="L23" s="84"/>
      <c r="M23" s="84"/>
      <c r="N23" s="84"/>
    </row>
    <row r="24" spans="1:14" ht="13" hidden="1">
      <c r="A24" s="49"/>
      <c r="B24" s="79"/>
      <c r="C24" s="115">
        <f t="shared" si="0"/>
        <v>0</v>
      </c>
      <c r="D24" s="138">
        <f t="shared" si="7"/>
        <v>0</v>
      </c>
      <c r="E24" s="103">
        <f t="shared" si="1"/>
        <v>0</v>
      </c>
      <c r="F24" s="103">
        <f t="shared" si="2"/>
        <v>0</v>
      </c>
      <c r="G24" s="103">
        <f t="shared" si="3"/>
        <v>0</v>
      </c>
      <c r="H24" s="103">
        <f t="shared" si="4"/>
        <v>0</v>
      </c>
      <c r="I24" s="103">
        <f t="shared" si="5"/>
        <v>0</v>
      </c>
      <c r="J24" s="176">
        <f t="shared" si="6"/>
        <v>0</v>
      </c>
      <c r="K24" s="96"/>
      <c r="L24" s="84"/>
      <c r="M24" s="84"/>
      <c r="N24" s="84"/>
    </row>
    <row r="25" spans="1:14" ht="13" hidden="1">
      <c r="A25" s="80"/>
      <c r="B25" s="79"/>
      <c r="C25" s="115">
        <f t="shared" si="0"/>
        <v>0</v>
      </c>
      <c r="D25" s="138">
        <f t="shared" si="7"/>
        <v>0</v>
      </c>
      <c r="E25" s="103">
        <f t="shared" si="1"/>
        <v>0</v>
      </c>
      <c r="F25" s="103">
        <f t="shared" si="2"/>
        <v>0</v>
      </c>
      <c r="G25" s="103">
        <f t="shared" si="3"/>
        <v>0</v>
      </c>
      <c r="H25" s="103">
        <f t="shared" si="4"/>
        <v>0</v>
      </c>
      <c r="I25" s="103">
        <f t="shared" si="5"/>
        <v>0</v>
      </c>
      <c r="J25" s="176">
        <f t="shared" si="6"/>
        <v>0</v>
      </c>
      <c r="K25" s="96"/>
      <c r="L25" s="84"/>
      <c r="M25" s="84"/>
      <c r="N25" s="84"/>
    </row>
    <row r="26" spans="1:14" ht="13" hidden="1">
      <c r="A26" s="53"/>
      <c r="B26" s="79"/>
      <c r="C26" s="115">
        <f t="shared" si="0"/>
        <v>0</v>
      </c>
      <c r="D26" s="138">
        <f t="shared" si="7"/>
        <v>0</v>
      </c>
      <c r="E26" s="103">
        <f t="shared" si="1"/>
        <v>0</v>
      </c>
      <c r="F26" s="103">
        <f t="shared" si="2"/>
        <v>0</v>
      </c>
      <c r="G26" s="103">
        <f t="shared" si="3"/>
        <v>0</v>
      </c>
      <c r="H26" s="103">
        <f t="shared" si="4"/>
        <v>0</v>
      </c>
      <c r="I26" s="103">
        <f t="shared" si="5"/>
        <v>0</v>
      </c>
      <c r="J26" s="176">
        <f t="shared" si="6"/>
        <v>0</v>
      </c>
      <c r="K26" s="96"/>
      <c r="L26" s="84"/>
      <c r="M26" s="84"/>
      <c r="N26" s="84"/>
    </row>
    <row r="27" spans="1:14" ht="13" hidden="1">
      <c r="A27" s="53"/>
      <c r="B27" s="79"/>
      <c r="C27" s="115">
        <f t="shared" si="0"/>
        <v>0</v>
      </c>
      <c r="D27" s="138">
        <f t="shared" si="7"/>
        <v>0</v>
      </c>
      <c r="E27" s="103">
        <f t="shared" si="1"/>
        <v>0</v>
      </c>
      <c r="F27" s="103">
        <f t="shared" si="2"/>
        <v>0</v>
      </c>
      <c r="G27" s="103">
        <f t="shared" si="3"/>
        <v>0</v>
      </c>
      <c r="H27" s="103">
        <f t="shared" si="4"/>
        <v>0</v>
      </c>
      <c r="I27" s="103">
        <f t="shared" si="5"/>
        <v>0</v>
      </c>
      <c r="J27" s="176">
        <f t="shared" si="6"/>
        <v>0</v>
      </c>
      <c r="K27" s="96"/>
      <c r="L27" s="84"/>
      <c r="M27" s="84"/>
      <c r="N27" s="84"/>
    </row>
    <row r="28" spans="1:14" ht="13" hidden="1">
      <c r="A28" s="49"/>
      <c r="B28" s="79"/>
      <c r="C28" s="115">
        <f t="shared" si="0"/>
        <v>0</v>
      </c>
      <c r="D28" s="138">
        <f t="shared" si="7"/>
        <v>0</v>
      </c>
      <c r="E28" s="103">
        <f t="shared" si="1"/>
        <v>0</v>
      </c>
      <c r="F28" s="103">
        <f t="shared" si="2"/>
        <v>0</v>
      </c>
      <c r="G28" s="103">
        <f t="shared" si="3"/>
        <v>0</v>
      </c>
      <c r="H28" s="103">
        <f t="shared" si="4"/>
        <v>0</v>
      </c>
      <c r="I28" s="103">
        <f t="shared" si="5"/>
        <v>0</v>
      </c>
      <c r="J28" s="176">
        <f t="shared" si="6"/>
        <v>0</v>
      </c>
      <c r="K28" s="96"/>
      <c r="L28" s="84"/>
      <c r="M28" s="84"/>
      <c r="N28" s="84"/>
    </row>
    <row r="29" spans="1:14" ht="13" hidden="1">
      <c r="A29" s="49"/>
      <c r="B29" s="79"/>
      <c r="C29" s="115">
        <f t="shared" si="0"/>
        <v>0</v>
      </c>
      <c r="D29" s="138">
        <f t="shared" si="7"/>
        <v>0</v>
      </c>
      <c r="E29" s="103">
        <f t="shared" si="1"/>
        <v>0</v>
      </c>
      <c r="F29" s="103">
        <f t="shared" si="2"/>
        <v>0</v>
      </c>
      <c r="G29" s="103">
        <f t="shared" si="3"/>
        <v>0</v>
      </c>
      <c r="H29" s="103">
        <f t="shared" si="4"/>
        <v>0</v>
      </c>
      <c r="I29" s="103">
        <f t="shared" si="5"/>
        <v>0</v>
      </c>
      <c r="J29" s="176">
        <f t="shared" si="6"/>
        <v>0</v>
      </c>
      <c r="K29" s="96"/>
      <c r="L29" s="84"/>
      <c r="M29" s="84"/>
      <c r="N29" s="84"/>
    </row>
    <row r="30" spans="1:14" ht="13" hidden="1">
      <c r="A30" s="53"/>
      <c r="B30" s="79"/>
      <c r="C30" s="115">
        <f t="shared" si="0"/>
        <v>0</v>
      </c>
      <c r="D30" s="138">
        <f t="shared" si="7"/>
        <v>0</v>
      </c>
      <c r="E30" s="103">
        <f t="shared" si="1"/>
        <v>0</v>
      </c>
      <c r="F30" s="103">
        <f t="shared" si="2"/>
        <v>0</v>
      </c>
      <c r="G30" s="103">
        <f t="shared" si="3"/>
        <v>0</v>
      </c>
      <c r="H30" s="103">
        <f t="shared" si="4"/>
        <v>0</v>
      </c>
      <c r="I30" s="103">
        <f t="shared" si="5"/>
        <v>0</v>
      </c>
      <c r="J30" s="176">
        <f t="shared" si="6"/>
        <v>0</v>
      </c>
      <c r="K30" s="96"/>
      <c r="L30" s="84"/>
      <c r="M30" s="84"/>
      <c r="N30" s="84"/>
    </row>
    <row r="31" spans="1:14" ht="13" hidden="1">
      <c r="A31" s="53"/>
      <c r="B31" s="79"/>
      <c r="C31" s="115">
        <f t="shared" si="0"/>
        <v>0</v>
      </c>
      <c r="D31" s="138">
        <f t="shared" si="7"/>
        <v>0</v>
      </c>
      <c r="E31" s="103">
        <f t="shared" si="1"/>
        <v>0</v>
      </c>
      <c r="F31" s="103">
        <f t="shared" si="2"/>
        <v>0</v>
      </c>
      <c r="G31" s="103">
        <f t="shared" si="3"/>
        <v>0</v>
      </c>
      <c r="H31" s="103">
        <f t="shared" si="4"/>
        <v>0</v>
      </c>
      <c r="I31" s="103">
        <f t="shared" si="5"/>
        <v>0</v>
      </c>
      <c r="J31" s="182">
        <f t="shared" si="6"/>
        <v>0</v>
      </c>
      <c r="K31" s="96"/>
      <c r="L31" s="84"/>
      <c r="M31" s="84"/>
      <c r="N31" s="84"/>
    </row>
    <row r="32" spans="1:14" ht="13" hidden="1">
      <c r="A32" s="53"/>
      <c r="B32" s="79"/>
      <c r="C32" s="115">
        <f t="shared" si="0"/>
        <v>0</v>
      </c>
      <c r="D32" s="138">
        <f t="shared" si="7"/>
        <v>0</v>
      </c>
      <c r="E32" s="103">
        <f t="shared" si="1"/>
        <v>0</v>
      </c>
      <c r="F32" s="103">
        <f t="shared" si="2"/>
        <v>0</v>
      </c>
      <c r="G32" s="103">
        <f t="shared" si="3"/>
        <v>0</v>
      </c>
      <c r="H32" s="103">
        <f t="shared" si="4"/>
        <v>0</v>
      </c>
      <c r="I32" s="103">
        <f t="shared" si="5"/>
        <v>0</v>
      </c>
      <c r="J32" s="182">
        <f t="shared" si="6"/>
        <v>0</v>
      </c>
      <c r="K32" s="96"/>
      <c r="L32" s="84"/>
      <c r="M32" s="84"/>
      <c r="N32" s="84"/>
    </row>
    <row r="33" spans="1:14" ht="13" hidden="1">
      <c r="A33" s="53"/>
      <c r="B33" s="79"/>
      <c r="C33" s="115">
        <f t="shared" si="0"/>
        <v>0</v>
      </c>
      <c r="D33" s="138">
        <f t="shared" si="7"/>
        <v>0</v>
      </c>
      <c r="E33" s="103">
        <f t="shared" si="1"/>
        <v>0</v>
      </c>
      <c r="F33" s="103">
        <f t="shared" si="2"/>
        <v>0</v>
      </c>
      <c r="G33" s="103">
        <f t="shared" si="3"/>
        <v>0</v>
      </c>
      <c r="H33" s="103">
        <f t="shared" si="4"/>
        <v>0</v>
      </c>
      <c r="I33" s="103">
        <f t="shared" si="5"/>
        <v>0</v>
      </c>
      <c r="J33" s="182">
        <f t="shared" si="6"/>
        <v>0</v>
      </c>
      <c r="K33" s="96"/>
      <c r="L33" s="84"/>
      <c r="M33" s="84"/>
      <c r="N33" s="84"/>
    </row>
    <row r="34" spans="1:14" ht="13" hidden="1">
      <c r="A34" s="53"/>
      <c r="B34" s="79"/>
      <c r="C34" s="115">
        <f t="shared" si="0"/>
        <v>0</v>
      </c>
      <c r="D34" s="138">
        <f t="shared" si="7"/>
        <v>0</v>
      </c>
      <c r="E34" s="103">
        <f t="shared" si="1"/>
        <v>0</v>
      </c>
      <c r="F34" s="103">
        <f t="shared" si="2"/>
        <v>0</v>
      </c>
      <c r="G34" s="103">
        <f t="shared" si="3"/>
        <v>0</v>
      </c>
      <c r="H34" s="103">
        <f t="shared" si="4"/>
        <v>0</v>
      </c>
      <c r="I34" s="103">
        <f t="shared" si="5"/>
        <v>0</v>
      </c>
      <c r="J34" s="182">
        <f t="shared" si="6"/>
        <v>0</v>
      </c>
      <c r="K34" s="96"/>
      <c r="L34" s="84"/>
      <c r="M34" s="84"/>
      <c r="N34" s="84"/>
    </row>
    <row r="35" spans="1:14" ht="13" hidden="1">
      <c r="A35" s="53"/>
      <c r="B35" s="79"/>
      <c r="C35" s="115">
        <f t="shared" si="0"/>
        <v>0</v>
      </c>
      <c r="D35" s="138">
        <f t="shared" si="7"/>
        <v>0</v>
      </c>
      <c r="E35" s="103">
        <f t="shared" si="1"/>
        <v>0</v>
      </c>
      <c r="F35" s="103">
        <f t="shared" si="2"/>
        <v>0</v>
      </c>
      <c r="G35" s="103">
        <f t="shared" si="3"/>
        <v>0</v>
      </c>
      <c r="H35" s="103">
        <f t="shared" si="4"/>
        <v>0</v>
      </c>
      <c r="I35" s="103">
        <f t="shared" si="5"/>
        <v>0</v>
      </c>
      <c r="J35" s="182">
        <f t="shared" si="6"/>
        <v>0</v>
      </c>
      <c r="K35" s="96"/>
      <c r="L35" s="84"/>
      <c r="M35" s="84"/>
      <c r="N35" s="84"/>
    </row>
    <row r="36" spans="1:14" ht="13" hidden="1">
      <c r="A36" s="53"/>
      <c r="B36" s="79"/>
      <c r="C36" s="115">
        <f t="shared" si="0"/>
        <v>0</v>
      </c>
      <c r="D36" s="138">
        <f t="shared" si="7"/>
        <v>0</v>
      </c>
      <c r="E36" s="103">
        <f t="shared" si="1"/>
        <v>0</v>
      </c>
      <c r="F36" s="103">
        <f t="shared" si="2"/>
        <v>0</v>
      </c>
      <c r="G36" s="103">
        <f t="shared" si="3"/>
        <v>0</v>
      </c>
      <c r="H36" s="103">
        <f t="shared" si="4"/>
        <v>0</v>
      </c>
      <c r="I36" s="103">
        <f t="shared" si="5"/>
        <v>0</v>
      </c>
      <c r="J36" s="182">
        <f t="shared" si="6"/>
        <v>0</v>
      </c>
      <c r="K36" s="96"/>
      <c r="L36" s="84"/>
      <c r="M36" s="84"/>
      <c r="N36" s="84"/>
    </row>
    <row r="37" spans="1:14" ht="13" hidden="1">
      <c r="A37" s="53"/>
      <c r="B37" s="79"/>
      <c r="C37" s="115">
        <f t="shared" si="0"/>
        <v>0</v>
      </c>
      <c r="D37" s="138">
        <f t="shared" si="7"/>
        <v>0</v>
      </c>
      <c r="E37" s="103">
        <f t="shared" si="1"/>
        <v>0</v>
      </c>
      <c r="F37" s="103">
        <f t="shared" si="2"/>
        <v>0</v>
      </c>
      <c r="G37" s="103">
        <f t="shared" si="3"/>
        <v>0</v>
      </c>
      <c r="H37" s="103">
        <f t="shared" si="4"/>
        <v>0</v>
      </c>
      <c r="I37" s="103">
        <f t="shared" si="5"/>
        <v>0</v>
      </c>
      <c r="J37" s="182">
        <f t="shared" si="6"/>
        <v>0</v>
      </c>
      <c r="K37" s="96"/>
      <c r="L37" s="84"/>
      <c r="M37" s="84"/>
      <c r="N37" s="84"/>
    </row>
    <row r="38" spans="1:14" ht="13" hidden="1">
      <c r="A38" s="53"/>
      <c r="B38" s="79"/>
      <c r="C38" s="115">
        <f t="shared" si="0"/>
        <v>0</v>
      </c>
      <c r="D38" s="138">
        <f t="shared" si="7"/>
        <v>0</v>
      </c>
      <c r="E38" s="103">
        <f t="shared" si="1"/>
        <v>0</v>
      </c>
      <c r="F38" s="103">
        <f t="shared" si="2"/>
        <v>0</v>
      </c>
      <c r="G38" s="103">
        <f t="shared" si="3"/>
        <v>0</v>
      </c>
      <c r="H38" s="103">
        <f t="shared" si="4"/>
        <v>0</v>
      </c>
      <c r="I38" s="103">
        <f t="shared" si="5"/>
        <v>0</v>
      </c>
      <c r="J38" s="182">
        <f t="shared" si="6"/>
        <v>0</v>
      </c>
      <c r="K38" s="96"/>
      <c r="L38" s="84"/>
      <c r="M38" s="84"/>
      <c r="N38" s="84"/>
    </row>
    <row r="39" spans="1:14" ht="13" hidden="1">
      <c r="A39" s="53"/>
      <c r="B39" s="79"/>
      <c r="C39" s="115">
        <f t="shared" si="0"/>
        <v>0</v>
      </c>
      <c r="D39" s="138">
        <f t="shared" si="7"/>
        <v>0</v>
      </c>
      <c r="E39" s="103">
        <f t="shared" si="1"/>
        <v>0</v>
      </c>
      <c r="F39" s="103">
        <f t="shared" si="2"/>
        <v>0</v>
      </c>
      <c r="G39" s="103">
        <f t="shared" si="3"/>
        <v>0</v>
      </c>
      <c r="H39" s="103">
        <f t="shared" si="4"/>
        <v>0</v>
      </c>
      <c r="I39" s="103">
        <f t="shared" si="5"/>
        <v>0</v>
      </c>
      <c r="J39" s="182">
        <f t="shared" si="6"/>
        <v>0</v>
      </c>
      <c r="K39" s="96"/>
      <c r="L39" s="84"/>
      <c r="M39" s="84"/>
      <c r="N39" s="84"/>
    </row>
    <row r="40" spans="1:14" ht="13" hidden="1">
      <c r="A40" s="53"/>
      <c r="B40" s="79"/>
      <c r="C40" s="115">
        <f t="shared" si="0"/>
        <v>0</v>
      </c>
      <c r="D40" s="138">
        <f t="shared" si="7"/>
        <v>0</v>
      </c>
      <c r="E40" s="103">
        <f t="shared" si="1"/>
        <v>0</v>
      </c>
      <c r="F40" s="103">
        <f t="shared" si="2"/>
        <v>0</v>
      </c>
      <c r="G40" s="103">
        <f t="shared" si="3"/>
        <v>0</v>
      </c>
      <c r="H40" s="103">
        <f t="shared" si="4"/>
        <v>0</v>
      </c>
      <c r="I40" s="103">
        <f t="shared" si="5"/>
        <v>0</v>
      </c>
      <c r="J40" s="182">
        <f t="shared" si="6"/>
        <v>0</v>
      </c>
      <c r="K40" s="96"/>
      <c r="L40" s="84"/>
      <c r="M40" s="84"/>
      <c r="N40" s="84"/>
    </row>
    <row r="41" spans="1:14" ht="13" hidden="1">
      <c r="A41" s="53"/>
      <c r="B41" s="79"/>
      <c r="C41" s="115">
        <f t="shared" si="0"/>
        <v>0</v>
      </c>
      <c r="D41" s="138">
        <f t="shared" si="7"/>
        <v>0</v>
      </c>
      <c r="E41" s="103">
        <f t="shared" si="1"/>
        <v>0</v>
      </c>
      <c r="F41" s="103">
        <f t="shared" si="2"/>
        <v>0</v>
      </c>
      <c r="G41" s="103">
        <f t="shared" si="3"/>
        <v>0</v>
      </c>
      <c r="H41" s="103">
        <f t="shared" si="4"/>
        <v>0</v>
      </c>
      <c r="I41" s="103">
        <f t="shared" si="5"/>
        <v>0</v>
      </c>
      <c r="J41" s="182">
        <f t="shared" si="6"/>
        <v>0</v>
      </c>
      <c r="K41" s="96"/>
      <c r="L41" s="84"/>
      <c r="M41" s="84"/>
      <c r="N41" s="84"/>
    </row>
    <row r="42" spans="1:14" ht="13" hidden="1">
      <c r="A42" s="53"/>
      <c r="B42" s="79"/>
      <c r="C42" s="115">
        <f t="shared" si="0"/>
        <v>0</v>
      </c>
      <c r="D42" s="138">
        <f t="shared" si="7"/>
        <v>0</v>
      </c>
      <c r="E42" s="103">
        <f t="shared" si="1"/>
        <v>0</v>
      </c>
      <c r="F42" s="103">
        <f t="shared" si="2"/>
        <v>0</v>
      </c>
      <c r="G42" s="103">
        <f t="shared" si="3"/>
        <v>0</v>
      </c>
      <c r="H42" s="103">
        <f t="shared" si="4"/>
        <v>0</v>
      </c>
      <c r="I42" s="103">
        <f t="shared" si="5"/>
        <v>0</v>
      </c>
      <c r="J42" s="182">
        <f t="shared" si="6"/>
        <v>0</v>
      </c>
      <c r="K42" s="96"/>
      <c r="L42" s="84"/>
      <c r="M42" s="84"/>
      <c r="N42" s="84"/>
    </row>
    <row r="43" spans="1:14" ht="13" hidden="1">
      <c r="A43" s="53"/>
      <c r="B43" s="79"/>
      <c r="C43" s="115">
        <f t="shared" si="0"/>
        <v>0</v>
      </c>
      <c r="D43" s="138">
        <f t="shared" si="7"/>
        <v>0</v>
      </c>
      <c r="E43" s="103">
        <f t="shared" si="1"/>
        <v>0</v>
      </c>
      <c r="F43" s="103">
        <f t="shared" si="2"/>
        <v>0</v>
      </c>
      <c r="G43" s="103">
        <f t="shared" si="3"/>
        <v>0</v>
      </c>
      <c r="H43" s="103">
        <f t="shared" si="4"/>
        <v>0</v>
      </c>
      <c r="I43" s="103">
        <f t="shared" si="5"/>
        <v>0</v>
      </c>
      <c r="J43" s="182">
        <f t="shared" si="6"/>
        <v>0</v>
      </c>
      <c r="K43" s="96"/>
      <c r="L43" s="84"/>
      <c r="M43" s="84"/>
      <c r="N43" s="84"/>
    </row>
    <row r="44" spans="1:14" ht="13" hidden="1">
      <c r="A44" s="53"/>
      <c r="B44" s="79"/>
      <c r="C44" s="115">
        <f t="shared" si="0"/>
        <v>0</v>
      </c>
      <c r="D44" s="138">
        <f t="shared" si="7"/>
        <v>0</v>
      </c>
      <c r="E44" s="103">
        <f t="shared" si="1"/>
        <v>0</v>
      </c>
      <c r="F44" s="103">
        <f t="shared" si="2"/>
        <v>0</v>
      </c>
      <c r="G44" s="103">
        <f t="shared" si="3"/>
        <v>0</v>
      </c>
      <c r="H44" s="103">
        <f t="shared" si="4"/>
        <v>0</v>
      </c>
      <c r="I44" s="103">
        <f t="shared" si="5"/>
        <v>0</v>
      </c>
      <c r="J44" s="182">
        <f t="shared" si="6"/>
        <v>0</v>
      </c>
      <c r="K44" s="96"/>
      <c r="L44" s="84"/>
      <c r="M44" s="84"/>
      <c r="N44" s="84"/>
    </row>
    <row r="45" spans="1:14" ht="13" hidden="1">
      <c r="A45" s="53"/>
      <c r="B45" s="79"/>
      <c r="C45" s="115">
        <f t="shared" si="0"/>
        <v>0</v>
      </c>
      <c r="D45" s="138">
        <f t="shared" si="7"/>
        <v>0</v>
      </c>
      <c r="E45" s="103">
        <f t="shared" si="1"/>
        <v>0</v>
      </c>
      <c r="F45" s="103">
        <f t="shared" si="2"/>
        <v>0</v>
      </c>
      <c r="G45" s="103">
        <f t="shared" si="3"/>
        <v>0</v>
      </c>
      <c r="H45" s="103">
        <f t="shared" si="4"/>
        <v>0</v>
      </c>
      <c r="I45" s="103">
        <f t="shared" si="5"/>
        <v>0</v>
      </c>
      <c r="J45" s="182">
        <f t="shared" si="6"/>
        <v>0</v>
      </c>
      <c r="K45" s="96"/>
      <c r="L45" s="84"/>
      <c r="M45" s="84"/>
      <c r="N45" s="84"/>
    </row>
    <row r="46" spans="1:14" ht="13" hidden="1">
      <c r="A46" s="53"/>
      <c r="B46" s="79"/>
      <c r="C46" s="115">
        <f t="shared" si="0"/>
        <v>0</v>
      </c>
      <c r="D46" s="138">
        <f t="shared" si="7"/>
        <v>0</v>
      </c>
      <c r="E46" s="103">
        <f t="shared" si="1"/>
        <v>0</v>
      </c>
      <c r="F46" s="103">
        <f t="shared" si="2"/>
        <v>0</v>
      </c>
      <c r="G46" s="103">
        <f t="shared" si="3"/>
        <v>0</v>
      </c>
      <c r="H46" s="103">
        <f t="shared" si="4"/>
        <v>0</v>
      </c>
      <c r="I46" s="103">
        <f t="shared" si="5"/>
        <v>0</v>
      </c>
      <c r="J46" s="182">
        <f t="shared" si="6"/>
        <v>0</v>
      </c>
      <c r="K46" s="96"/>
      <c r="L46" s="84"/>
      <c r="M46" s="84"/>
      <c r="N46" s="84"/>
    </row>
    <row r="47" spans="1:14" ht="13" hidden="1">
      <c r="A47" s="53"/>
      <c r="B47" s="79"/>
      <c r="C47" s="115">
        <f t="shared" si="0"/>
        <v>0</v>
      </c>
      <c r="D47" s="138">
        <f t="shared" si="7"/>
        <v>0</v>
      </c>
      <c r="E47" s="103">
        <f t="shared" si="1"/>
        <v>0</v>
      </c>
      <c r="F47" s="103">
        <f t="shared" si="2"/>
        <v>0</v>
      </c>
      <c r="G47" s="103">
        <f t="shared" si="3"/>
        <v>0</v>
      </c>
      <c r="H47" s="103">
        <f t="shared" si="4"/>
        <v>0</v>
      </c>
      <c r="I47" s="103">
        <f t="shared" si="5"/>
        <v>0</v>
      </c>
      <c r="J47" s="182">
        <f t="shared" si="6"/>
        <v>0</v>
      </c>
      <c r="K47" s="96"/>
      <c r="L47" s="84"/>
      <c r="M47" s="84"/>
      <c r="N47" s="84"/>
    </row>
    <row r="48" spans="1:14" ht="13" hidden="1">
      <c r="A48" s="53"/>
      <c r="B48" s="79"/>
      <c r="C48" s="115">
        <f t="shared" si="0"/>
        <v>0</v>
      </c>
      <c r="D48" s="138">
        <f t="shared" si="7"/>
        <v>0</v>
      </c>
      <c r="E48" s="103">
        <f t="shared" si="1"/>
        <v>0</v>
      </c>
      <c r="F48" s="103">
        <f t="shared" si="2"/>
        <v>0</v>
      </c>
      <c r="G48" s="103">
        <f t="shared" si="3"/>
        <v>0</v>
      </c>
      <c r="H48" s="103">
        <f t="shared" si="4"/>
        <v>0</v>
      </c>
      <c r="I48" s="103">
        <f t="shared" si="5"/>
        <v>0</v>
      </c>
      <c r="J48" s="182">
        <f t="shared" si="6"/>
        <v>0</v>
      </c>
      <c r="K48" s="96"/>
      <c r="L48" s="84"/>
      <c r="M48" s="84"/>
      <c r="N48" s="84"/>
    </row>
    <row r="49" spans="1:14" ht="13" hidden="1">
      <c r="A49" s="53"/>
      <c r="B49" s="79"/>
      <c r="C49" s="115">
        <f t="shared" si="0"/>
        <v>0</v>
      </c>
      <c r="D49" s="138">
        <f t="shared" si="7"/>
        <v>0</v>
      </c>
      <c r="E49" s="103">
        <f t="shared" si="1"/>
        <v>0</v>
      </c>
      <c r="F49" s="103">
        <f t="shared" si="2"/>
        <v>0</v>
      </c>
      <c r="G49" s="103">
        <f t="shared" si="3"/>
        <v>0</v>
      </c>
      <c r="H49" s="103">
        <f t="shared" si="4"/>
        <v>0</v>
      </c>
      <c r="I49" s="103">
        <f t="shared" si="5"/>
        <v>0</v>
      </c>
      <c r="J49" s="182">
        <f t="shared" si="6"/>
        <v>0</v>
      </c>
      <c r="K49" s="96"/>
      <c r="L49" s="84"/>
      <c r="M49" s="84"/>
      <c r="N49" s="84"/>
    </row>
    <row r="50" spans="1:14" ht="13" hidden="1">
      <c r="A50" s="53"/>
      <c r="B50" s="79"/>
      <c r="C50" s="115">
        <f t="shared" si="0"/>
        <v>0</v>
      </c>
      <c r="D50" s="138">
        <f t="shared" si="7"/>
        <v>0</v>
      </c>
      <c r="E50" s="103">
        <f t="shared" si="1"/>
        <v>0</v>
      </c>
      <c r="F50" s="103">
        <f t="shared" si="2"/>
        <v>0</v>
      </c>
      <c r="G50" s="103">
        <f t="shared" si="3"/>
        <v>0</v>
      </c>
      <c r="H50" s="103">
        <f t="shared" si="4"/>
        <v>0</v>
      </c>
      <c r="I50" s="103">
        <f t="shared" si="5"/>
        <v>0</v>
      </c>
      <c r="J50" s="182">
        <f t="shared" si="6"/>
        <v>0</v>
      </c>
      <c r="K50" s="96"/>
      <c r="L50" s="84"/>
      <c r="M50" s="84"/>
      <c r="N50" s="84"/>
    </row>
    <row r="51" spans="1:14" ht="13" hidden="1">
      <c r="A51" s="53"/>
      <c r="B51" s="79"/>
      <c r="C51" s="115">
        <f t="shared" si="0"/>
        <v>0</v>
      </c>
      <c r="D51" s="138">
        <f t="shared" si="7"/>
        <v>0</v>
      </c>
      <c r="E51" s="103">
        <f t="shared" si="1"/>
        <v>0</v>
      </c>
      <c r="F51" s="103">
        <f t="shared" si="2"/>
        <v>0</v>
      </c>
      <c r="G51" s="103">
        <f t="shared" si="3"/>
        <v>0</v>
      </c>
      <c r="H51" s="103">
        <f t="shared" si="4"/>
        <v>0</v>
      </c>
      <c r="I51" s="103">
        <f t="shared" si="5"/>
        <v>0</v>
      </c>
      <c r="J51" s="182">
        <f t="shared" si="6"/>
        <v>0</v>
      </c>
      <c r="K51" s="96"/>
      <c r="L51" s="84"/>
      <c r="M51" s="84"/>
      <c r="N51" s="84"/>
    </row>
    <row r="52" spans="1:14" ht="13" hidden="1">
      <c r="A52" s="53"/>
      <c r="B52" s="79"/>
      <c r="C52" s="115">
        <f t="shared" si="0"/>
        <v>0</v>
      </c>
      <c r="D52" s="138">
        <f t="shared" si="7"/>
        <v>0</v>
      </c>
      <c r="E52" s="103">
        <f t="shared" si="1"/>
        <v>0</v>
      </c>
      <c r="F52" s="103">
        <f t="shared" si="2"/>
        <v>0</v>
      </c>
      <c r="G52" s="103">
        <f t="shared" si="3"/>
        <v>0</v>
      </c>
      <c r="H52" s="103">
        <f t="shared" si="4"/>
        <v>0</v>
      </c>
      <c r="I52" s="103">
        <f t="shared" si="5"/>
        <v>0</v>
      </c>
      <c r="J52" s="182">
        <f t="shared" si="6"/>
        <v>0</v>
      </c>
      <c r="K52" s="96"/>
      <c r="L52" s="84"/>
      <c r="M52" s="84"/>
      <c r="N52" s="84"/>
    </row>
    <row r="53" spans="1:14" ht="13" hidden="1">
      <c r="A53" s="53"/>
      <c r="B53" s="79"/>
      <c r="C53" s="115">
        <f t="shared" si="0"/>
        <v>0</v>
      </c>
      <c r="D53" s="138">
        <f t="shared" si="7"/>
        <v>0</v>
      </c>
      <c r="E53" s="103">
        <f t="shared" si="1"/>
        <v>0</v>
      </c>
      <c r="F53" s="103">
        <f t="shared" si="2"/>
        <v>0</v>
      </c>
      <c r="G53" s="103">
        <f t="shared" si="3"/>
        <v>0</v>
      </c>
      <c r="H53" s="103">
        <f t="shared" si="4"/>
        <v>0</v>
      </c>
      <c r="I53" s="103">
        <f t="shared" si="5"/>
        <v>0</v>
      </c>
      <c r="J53" s="182">
        <f t="shared" si="6"/>
        <v>0</v>
      </c>
      <c r="K53" s="96"/>
      <c r="L53" s="84"/>
      <c r="M53" s="84"/>
      <c r="N53" s="84"/>
    </row>
    <row r="54" spans="1:14" ht="13" hidden="1">
      <c r="A54" s="53"/>
      <c r="B54" s="79"/>
      <c r="C54" s="115">
        <f t="shared" si="0"/>
        <v>0</v>
      </c>
      <c r="D54" s="138">
        <f t="shared" si="7"/>
        <v>0</v>
      </c>
      <c r="E54" s="103">
        <f t="shared" si="1"/>
        <v>0</v>
      </c>
      <c r="F54" s="103">
        <f t="shared" si="2"/>
        <v>0</v>
      </c>
      <c r="G54" s="103">
        <f t="shared" si="3"/>
        <v>0</v>
      </c>
      <c r="H54" s="103">
        <f t="shared" si="4"/>
        <v>0</v>
      </c>
      <c r="I54" s="103">
        <f t="shared" si="5"/>
        <v>0</v>
      </c>
      <c r="J54" s="182">
        <f t="shared" si="6"/>
        <v>0</v>
      </c>
      <c r="K54" s="96"/>
      <c r="L54" s="84"/>
      <c r="M54" s="84"/>
      <c r="N54" s="84"/>
    </row>
    <row r="55" spans="1:14" ht="13" hidden="1">
      <c r="A55" s="53"/>
      <c r="B55" s="79"/>
      <c r="C55" s="115">
        <f t="shared" si="0"/>
        <v>0</v>
      </c>
      <c r="D55" s="138">
        <f t="shared" si="7"/>
        <v>0</v>
      </c>
      <c r="E55" s="103">
        <f t="shared" si="1"/>
        <v>0</v>
      </c>
      <c r="F55" s="103">
        <f t="shared" si="2"/>
        <v>0</v>
      </c>
      <c r="G55" s="103">
        <f t="shared" si="3"/>
        <v>0</v>
      </c>
      <c r="H55" s="103">
        <f t="shared" si="4"/>
        <v>0</v>
      </c>
      <c r="I55" s="103">
        <f t="shared" si="5"/>
        <v>0</v>
      </c>
      <c r="J55" s="182">
        <f t="shared" si="6"/>
        <v>0</v>
      </c>
      <c r="K55" s="96"/>
      <c r="L55" s="84"/>
      <c r="M55" s="84"/>
      <c r="N55" s="84"/>
    </row>
    <row r="56" spans="1:14" ht="13" hidden="1">
      <c r="A56" s="53"/>
      <c r="B56" s="79"/>
      <c r="C56" s="115">
        <f t="shared" si="0"/>
        <v>0</v>
      </c>
      <c r="D56" s="138">
        <f t="shared" si="7"/>
        <v>0</v>
      </c>
      <c r="E56" s="103">
        <f t="shared" si="1"/>
        <v>0</v>
      </c>
      <c r="F56" s="103">
        <f t="shared" si="2"/>
        <v>0</v>
      </c>
      <c r="G56" s="103">
        <f t="shared" si="3"/>
        <v>0</v>
      </c>
      <c r="H56" s="103">
        <f t="shared" si="4"/>
        <v>0</v>
      </c>
      <c r="I56" s="103">
        <f t="shared" si="5"/>
        <v>0</v>
      </c>
      <c r="J56" s="182">
        <f t="shared" si="6"/>
        <v>0</v>
      </c>
      <c r="K56" s="96"/>
      <c r="L56" s="84"/>
      <c r="M56" s="84"/>
      <c r="N56" s="84"/>
    </row>
    <row r="57" spans="1:14" ht="13" hidden="1">
      <c r="A57" s="53"/>
      <c r="B57" s="79"/>
      <c r="C57" s="115">
        <f t="shared" si="0"/>
        <v>0</v>
      </c>
      <c r="D57" s="138">
        <f t="shared" si="7"/>
        <v>0</v>
      </c>
      <c r="E57" s="103">
        <f t="shared" si="1"/>
        <v>0</v>
      </c>
      <c r="F57" s="103">
        <f t="shared" si="2"/>
        <v>0</v>
      </c>
      <c r="G57" s="103">
        <f t="shared" si="3"/>
        <v>0</v>
      </c>
      <c r="H57" s="103">
        <f t="shared" si="4"/>
        <v>0</v>
      </c>
      <c r="I57" s="103">
        <f t="shared" si="5"/>
        <v>0</v>
      </c>
      <c r="J57" s="182">
        <f t="shared" si="6"/>
        <v>0</v>
      </c>
      <c r="K57" s="96"/>
      <c r="L57" s="84"/>
      <c r="M57" s="84"/>
      <c r="N57" s="84"/>
    </row>
    <row r="58" spans="1:14" ht="13" hidden="1">
      <c r="A58" s="53"/>
      <c r="B58" s="79"/>
      <c r="C58" s="115">
        <f t="shared" si="0"/>
        <v>0</v>
      </c>
      <c r="D58" s="138">
        <f t="shared" si="7"/>
        <v>0</v>
      </c>
      <c r="E58" s="103">
        <f t="shared" si="1"/>
        <v>0</v>
      </c>
      <c r="F58" s="103">
        <f t="shared" si="2"/>
        <v>0</v>
      </c>
      <c r="G58" s="103">
        <f t="shared" si="3"/>
        <v>0</v>
      </c>
      <c r="H58" s="103">
        <f t="shared" si="4"/>
        <v>0</v>
      </c>
      <c r="I58" s="103">
        <f t="shared" si="5"/>
        <v>0</v>
      </c>
      <c r="J58" s="182">
        <f t="shared" si="6"/>
        <v>0</v>
      </c>
      <c r="K58" s="96"/>
      <c r="L58" s="84"/>
      <c r="M58" s="84"/>
      <c r="N58" s="84"/>
    </row>
    <row r="59" spans="1:14" ht="13" hidden="1">
      <c r="A59" s="53"/>
      <c r="B59" s="79"/>
      <c r="C59" s="115">
        <f t="shared" si="0"/>
        <v>0</v>
      </c>
      <c r="D59" s="138">
        <f t="shared" si="7"/>
        <v>0</v>
      </c>
      <c r="E59" s="103">
        <f t="shared" si="1"/>
        <v>0</v>
      </c>
      <c r="F59" s="103">
        <f t="shared" si="2"/>
        <v>0</v>
      </c>
      <c r="G59" s="103">
        <f t="shared" si="3"/>
        <v>0</v>
      </c>
      <c r="H59" s="103">
        <f t="shared" si="4"/>
        <v>0</v>
      </c>
      <c r="I59" s="103">
        <f t="shared" si="5"/>
        <v>0</v>
      </c>
      <c r="J59" s="182">
        <f t="shared" si="6"/>
        <v>0</v>
      </c>
      <c r="K59" s="96"/>
      <c r="L59" s="84"/>
      <c r="M59" s="84"/>
      <c r="N59" s="84"/>
    </row>
    <row r="60" spans="1:14" ht="13" hidden="1">
      <c r="A60" s="53"/>
      <c r="B60" s="79"/>
      <c r="C60" s="115">
        <f t="shared" si="0"/>
        <v>0</v>
      </c>
      <c r="D60" s="138">
        <f t="shared" si="7"/>
        <v>0</v>
      </c>
      <c r="E60" s="103">
        <f t="shared" si="1"/>
        <v>0</v>
      </c>
      <c r="F60" s="103">
        <f t="shared" si="2"/>
        <v>0</v>
      </c>
      <c r="G60" s="103">
        <f t="shared" si="3"/>
        <v>0</v>
      </c>
      <c r="H60" s="103">
        <f t="shared" si="4"/>
        <v>0</v>
      </c>
      <c r="I60" s="103">
        <f t="shared" si="5"/>
        <v>0</v>
      </c>
      <c r="J60" s="182">
        <f t="shared" si="6"/>
        <v>0</v>
      </c>
      <c r="K60" s="96"/>
      <c r="L60" s="84"/>
      <c r="M60" s="84"/>
      <c r="N60" s="84"/>
    </row>
    <row r="61" spans="1:14" ht="13" hidden="1">
      <c r="A61" s="53"/>
      <c r="B61" s="79"/>
      <c r="C61" s="115">
        <f t="shared" si="0"/>
        <v>0</v>
      </c>
      <c r="D61" s="138">
        <f t="shared" si="7"/>
        <v>0</v>
      </c>
      <c r="E61" s="103">
        <f t="shared" si="1"/>
        <v>0</v>
      </c>
      <c r="F61" s="103">
        <f t="shared" si="2"/>
        <v>0</v>
      </c>
      <c r="G61" s="103">
        <f t="shared" si="3"/>
        <v>0</v>
      </c>
      <c r="H61" s="103">
        <f t="shared" si="4"/>
        <v>0</v>
      </c>
      <c r="I61" s="103">
        <f t="shared" si="5"/>
        <v>0</v>
      </c>
      <c r="J61" s="182">
        <f t="shared" si="6"/>
        <v>0</v>
      </c>
      <c r="K61" s="96"/>
      <c r="L61" s="84"/>
      <c r="M61" s="84"/>
      <c r="N61" s="84"/>
    </row>
    <row r="62" spans="1:14" ht="13" hidden="1">
      <c r="A62" s="53"/>
      <c r="B62" s="79"/>
      <c r="C62" s="115">
        <f t="shared" si="0"/>
        <v>0</v>
      </c>
      <c r="D62" s="138">
        <f t="shared" si="7"/>
        <v>0</v>
      </c>
      <c r="E62" s="103">
        <f t="shared" si="1"/>
        <v>0</v>
      </c>
      <c r="F62" s="103">
        <f t="shared" si="2"/>
        <v>0</v>
      </c>
      <c r="G62" s="103">
        <f t="shared" si="3"/>
        <v>0</v>
      </c>
      <c r="H62" s="103">
        <f t="shared" si="4"/>
        <v>0</v>
      </c>
      <c r="I62" s="103">
        <f t="shared" si="5"/>
        <v>0</v>
      </c>
      <c r="J62" s="182">
        <f t="shared" si="6"/>
        <v>0</v>
      </c>
      <c r="K62" s="96"/>
      <c r="L62" s="84"/>
      <c r="M62" s="84"/>
      <c r="N62" s="84"/>
    </row>
    <row r="63" spans="1:14" ht="13" hidden="1">
      <c r="A63" s="53"/>
      <c r="B63" s="79"/>
      <c r="C63" s="115">
        <f t="shared" si="0"/>
        <v>0</v>
      </c>
      <c r="D63" s="138">
        <f t="shared" si="7"/>
        <v>0</v>
      </c>
      <c r="E63" s="103">
        <f t="shared" si="1"/>
        <v>0</v>
      </c>
      <c r="F63" s="103">
        <f t="shared" si="2"/>
        <v>0</v>
      </c>
      <c r="G63" s="103">
        <f t="shared" si="3"/>
        <v>0</v>
      </c>
      <c r="H63" s="103">
        <f t="shared" si="4"/>
        <v>0</v>
      </c>
      <c r="I63" s="103">
        <f t="shared" si="5"/>
        <v>0</v>
      </c>
      <c r="J63" s="182">
        <f t="shared" si="6"/>
        <v>0</v>
      </c>
      <c r="K63" s="96"/>
      <c r="L63" s="84"/>
      <c r="M63" s="84"/>
      <c r="N63" s="84"/>
    </row>
    <row r="64" spans="1:14" ht="13" hidden="1">
      <c r="A64" s="53"/>
      <c r="B64" s="79"/>
      <c r="C64" s="115">
        <f t="shared" si="0"/>
        <v>0</v>
      </c>
      <c r="D64" s="138">
        <f t="shared" si="7"/>
        <v>0</v>
      </c>
      <c r="E64" s="103">
        <f t="shared" si="1"/>
        <v>0</v>
      </c>
      <c r="F64" s="103">
        <f t="shared" si="2"/>
        <v>0</v>
      </c>
      <c r="G64" s="103">
        <f t="shared" si="3"/>
        <v>0</v>
      </c>
      <c r="H64" s="103">
        <f t="shared" si="4"/>
        <v>0</v>
      </c>
      <c r="I64" s="103">
        <f t="shared" si="5"/>
        <v>0</v>
      </c>
      <c r="J64" s="182">
        <f t="shared" si="6"/>
        <v>0</v>
      </c>
      <c r="K64" s="96"/>
      <c r="L64" s="84"/>
      <c r="M64" s="84"/>
      <c r="N64" s="84"/>
    </row>
    <row r="65" spans="1:14" ht="13" hidden="1">
      <c r="A65" s="53"/>
      <c r="B65" s="79"/>
      <c r="C65" s="115">
        <f t="shared" si="0"/>
        <v>0</v>
      </c>
      <c r="D65" s="138">
        <f t="shared" si="7"/>
        <v>0</v>
      </c>
      <c r="E65" s="103">
        <f t="shared" si="1"/>
        <v>0</v>
      </c>
      <c r="F65" s="103">
        <f t="shared" si="2"/>
        <v>0</v>
      </c>
      <c r="G65" s="103">
        <f t="shared" si="3"/>
        <v>0</v>
      </c>
      <c r="H65" s="103">
        <f t="shared" si="4"/>
        <v>0</v>
      </c>
      <c r="I65" s="103">
        <f t="shared" si="5"/>
        <v>0</v>
      </c>
      <c r="J65" s="182">
        <f t="shared" si="6"/>
        <v>0</v>
      </c>
      <c r="K65" s="96"/>
      <c r="L65" s="84"/>
      <c r="M65" s="84"/>
      <c r="N65" s="84"/>
    </row>
    <row r="66" spans="1:14" ht="13" hidden="1">
      <c r="A66" s="53"/>
      <c r="B66" s="79"/>
      <c r="C66" s="115">
        <f t="shared" si="0"/>
        <v>0</v>
      </c>
      <c r="D66" s="138">
        <f t="shared" si="7"/>
        <v>0</v>
      </c>
      <c r="E66" s="103">
        <f t="shared" si="1"/>
        <v>0</v>
      </c>
      <c r="F66" s="103">
        <f t="shared" si="2"/>
        <v>0</v>
      </c>
      <c r="G66" s="103">
        <f t="shared" si="3"/>
        <v>0</v>
      </c>
      <c r="H66" s="103">
        <f t="shared" si="4"/>
        <v>0</v>
      </c>
      <c r="I66" s="103">
        <f t="shared" si="5"/>
        <v>0</v>
      </c>
      <c r="J66" s="182">
        <f t="shared" si="6"/>
        <v>0</v>
      </c>
      <c r="K66" s="96"/>
      <c r="L66" s="84"/>
      <c r="M66" s="84"/>
      <c r="N66" s="84"/>
    </row>
    <row r="67" spans="1:14" ht="13" hidden="1">
      <c r="A67" s="53"/>
      <c r="B67" s="79"/>
      <c r="C67" s="115">
        <f t="shared" si="0"/>
        <v>0</v>
      </c>
      <c r="D67" s="138">
        <f t="shared" si="7"/>
        <v>0</v>
      </c>
      <c r="E67" s="103">
        <f t="shared" si="1"/>
        <v>0</v>
      </c>
      <c r="F67" s="103">
        <f t="shared" si="2"/>
        <v>0</v>
      </c>
      <c r="G67" s="103">
        <f t="shared" si="3"/>
        <v>0</v>
      </c>
      <c r="H67" s="103">
        <f t="shared" si="4"/>
        <v>0</v>
      </c>
      <c r="I67" s="103">
        <f t="shared" si="5"/>
        <v>0</v>
      </c>
      <c r="J67" s="182">
        <f t="shared" si="6"/>
        <v>0</v>
      </c>
      <c r="K67" s="96"/>
      <c r="L67" s="84"/>
      <c r="M67" s="84"/>
      <c r="N67" s="84"/>
    </row>
    <row r="68" spans="1:14" ht="13" hidden="1">
      <c r="A68" s="53"/>
      <c r="B68" s="79"/>
      <c r="C68" s="115">
        <f t="shared" si="0"/>
        <v>0</v>
      </c>
      <c r="D68" s="138">
        <f t="shared" si="7"/>
        <v>0</v>
      </c>
      <c r="E68" s="103">
        <f t="shared" si="1"/>
        <v>0</v>
      </c>
      <c r="F68" s="103">
        <f t="shared" si="2"/>
        <v>0</v>
      </c>
      <c r="G68" s="103">
        <f t="shared" si="3"/>
        <v>0</v>
      </c>
      <c r="H68" s="103">
        <f t="shared" si="4"/>
        <v>0</v>
      </c>
      <c r="I68" s="103">
        <f t="shared" si="5"/>
        <v>0</v>
      </c>
      <c r="J68" s="182">
        <f t="shared" si="6"/>
        <v>0</v>
      </c>
      <c r="K68" s="96"/>
      <c r="L68" s="84"/>
      <c r="M68" s="84"/>
      <c r="N68" s="84"/>
    </row>
    <row r="69" spans="1:14" ht="13" hidden="1">
      <c r="A69" s="53"/>
      <c r="B69" s="79"/>
      <c r="C69" s="115">
        <f t="shared" si="0"/>
        <v>0</v>
      </c>
      <c r="D69" s="138">
        <f t="shared" si="7"/>
        <v>0</v>
      </c>
      <c r="E69" s="103">
        <f t="shared" si="1"/>
        <v>0</v>
      </c>
      <c r="F69" s="103">
        <f t="shared" si="2"/>
        <v>0</v>
      </c>
      <c r="G69" s="103">
        <f t="shared" si="3"/>
        <v>0</v>
      </c>
      <c r="H69" s="103">
        <f t="shared" si="4"/>
        <v>0</v>
      </c>
      <c r="I69" s="103">
        <f t="shared" si="5"/>
        <v>0</v>
      </c>
      <c r="J69" s="182">
        <f t="shared" si="6"/>
        <v>0</v>
      </c>
      <c r="K69" s="96"/>
      <c r="L69" s="84"/>
      <c r="M69" s="84"/>
      <c r="N69" s="84"/>
    </row>
    <row r="70" spans="1:14" ht="13" hidden="1">
      <c r="A70" s="53"/>
      <c r="B70" s="79"/>
      <c r="C70" s="115">
        <f t="shared" ref="C70:C84" si="8">SUM(E70:K70)</f>
        <v>0</v>
      </c>
      <c r="D70" s="138">
        <f t="shared" si="7"/>
        <v>0</v>
      </c>
      <c r="E70" s="103">
        <f t="shared" ref="E70:E84" si="9">IFERROR(VLOOKUP(B70,$B$93:$C$134,2,FALSE),0)</f>
        <v>0</v>
      </c>
      <c r="F70" s="103">
        <f t="shared" ref="F70:F84" si="10">IFERROR(VLOOKUP(B70,$F$93:$G$134,2,FALSE),0)</f>
        <v>0</v>
      </c>
      <c r="G70" s="103">
        <f t="shared" ref="G70:G84" si="11">IFERROR(VLOOKUP(B70,$J$93:$K$134,2,FALSE),0)</f>
        <v>0</v>
      </c>
      <c r="H70" s="103">
        <f t="shared" ref="H70:H84" si="12">IFERROR(VLOOKUP(B70,$N$93:$O$134,2,FALSE),0)</f>
        <v>0</v>
      </c>
      <c r="I70" s="103">
        <f t="shared" ref="I70:I84" si="13">IFERROR(VLOOKUP(B70,$R$93:$S$134,2,FALSE),0)</f>
        <v>0</v>
      </c>
      <c r="J70" s="182">
        <f t="shared" ref="J70:J84" si="14">IFERROR(VLOOKUP(B70,$V$93:$W$134,2,FALSE),0)</f>
        <v>0</v>
      </c>
      <c r="K70" s="96"/>
      <c r="L70" s="84"/>
      <c r="M70" s="84"/>
      <c r="N70" s="84"/>
    </row>
    <row r="71" spans="1:14" ht="13" hidden="1">
      <c r="A71" s="53"/>
      <c r="B71" s="79"/>
      <c r="C71" s="115">
        <f t="shared" si="8"/>
        <v>0</v>
      </c>
      <c r="D71" s="138">
        <f t="shared" ref="D71:D84" si="15">SUM(E71:J71)-MIN(E71:H71)</f>
        <v>0</v>
      </c>
      <c r="E71" s="103">
        <f t="shared" si="9"/>
        <v>0</v>
      </c>
      <c r="F71" s="103">
        <f t="shared" si="10"/>
        <v>0</v>
      </c>
      <c r="G71" s="103">
        <f t="shared" si="11"/>
        <v>0</v>
      </c>
      <c r="H71" s="103">
        <f t="shared" si="12"/>
        <v>0</v>
      </c>
      <c r="I71" s="103">
        <f t="shared" si="13"/>
        <v>0</v>
      </c>
      <c r="J71" s="182">
        <f t="shared" si="14"/>
        <v>0</v>
      </c>
      <c r="K71" s="96"/>
      <c r="L71" s="84"/>
      <c r="M71" s="84"/>
      <c r="N71" s="84"/>
    </row>
    <row r="72" spans="1:14" ht="13" hidden="1">
      <c r="A72" s="53"/>
      <c r="B72" s="79"/>
      <c r="C72" s="115">
        <f t="shared" si="8"/>
        <v>0</v>
      </c>
      <c r="D72" s="138">
        <f t="shared" si="15"/>
        <v>0</v>
      </c>
      <c r="E72" s="103">
        <f t="shared" si="9"/>
        <v>0</v>
      </c>
      <c r="F72" s="103">
        <f t="shared" si="10"/>
        <v>0</v>
      </c>
      <c r="G72" s="103">
        <f t="shared" si="11"/>
        <v>0</v>
      </c>
      <c r="H72" s="103">
        <f t="shared" si="12"/>
        <v>0</v>
      </c>
      <c r="I72" s="103">
        <f t="shared" si="13"/>
        <v>0</v>
      </c>
      <c r="J72" s="182">
        <f t="shared" si="14"/>
        <v>0</v>
      </c>
      <c r="K72" s="96"/>
      <c r="L72" s="84"/>
      <c r="M72" s="84"/>
      <c r="N72" s="84"/>
    </row>
    <row r="73" spans="1:14" ht="13" hidden="1">
      <c r="A73" s="53"/>
      <c r="B73" s="79"/>
      <c r="C73" s="115">
        <f t="shared" si="8"/>
        <v>0</v>
      </c>
      <c r="D73" s="138">
        <f t="shared" si="15"/>
        <v>0</v>
      </c>
      <c r="E73" s="103">
        <f t="shared" si="9"/>
        <v>0</v>
      </c>
      <c r="F73" s="103">
        <f t="shared" si="10"/>
        <v>0</v>
      </c>
      <c r="G73" s="103">
        <f t="shared" si="11"/>
        <v>0</v>
      </c>
      <c r="H73" s="103">
        <f t="shared" si="12"/>
        <v>0</v>
      </c>
      <c r="I73" s="103">
        <f t="shared" si="13"/>
        <v>0</v>
      </c>
      <c r="J73" s="182">
        <f t="shared" si="14"/>
        <v>0</v>
      </c>
      <c r="K73" s="96"/>
      <c r="L73" s="84"/>
      <c r="M73" s="84"/>
      <c r="N73" s="84"/>
    </row>
    <row r="74" spans="1:14" ht="13" hidden="1">
      <c r="A74" s="53"/>
      <c r="B74" s="79"/>
      <c r="C74" s="115">
        <f t="shared" si="8"/>
        <v>0</v>
      </c>
      <c r="D74" s="138">
        <f t="shared" si="15"/>
        <v>0</v>
      </c>
      <c r="E74" s="103">
        <f t="shared" si="9"/>
        <v>0</v>
      </c>
      <c r="F74" s="103">
        <f t="shared" si="10"/>
        <v>0</v>
      </c>
      <c r="G74" s="103">
        <f t="shared" si="11"/>
        <v>0</v>
      </c>
      <c r="H74" s="103">
        <f t="shared" si="12"/>
        <v>0</v>
      </c>
      <c r="I74" s="103">
        <f t="shared" si="13"/>
        <v>0</v>
      </c>
      <c r="J74" s="182">
        <f t="shared" si="14"/>
        <v>0</v>
      </c>
      <c r="K74" s="96"/>
      <c r="L74" s="84"/>
      <c r="M74" s="84"/>
      <c r="N74" s="84"/>
    </row>
    <row r="75" spans="1:14" ht="13" hidden="1">
      <c r="A75" s="53"/>
      <c r="B75" s="79"/>
      <c r="C75" s="115">
        <f t="shared" si="8"/>
        <v>0</v>
      </c>
      <c r="D75" s="138">
        <f t="shared" si="15"/>
        <v>0</v>
      </c>
      <c r="E75" s="103">
        <f t="shared" si="9"/>
        <v>0</v>
      </c>
      <c r="F75" s="103">
        <f t="shared" si="10"/>
        <v>0</v>
      </c>
      <c r="G75" s="103">
        <f t="shared" si="11"/>
        <v>0</v>
      </c>
      <c r="H75" s="103">
        <f t="shared" si="12"/>
        <v>0</v>
      </c>
      <c r="I75" s="103">
        <f t="shared" si="13"/>
        <v>0</v>
      </c>
      <c r="J75" s="182">
        <f t="shared" si="14"/>
        <v>0</v>
      </c>
      <c r="K75" s="96"/>
      <c r="L75" s="84"/>
      <c r="M75" s="84"/>
      <c r="N75" s="84"/>
    </row>
    <row r="76" spans="1:14" ht="15.5" hidden="1">
      <c r="A76" s="53"/>
      <c r="B76" s="63"/>
      <c r="C76" s="115">
        <f t="shared" si="8"/>
        <v>0</v>
      </c>
      <c r="D76" s="138">
        <f t="shared" si="15"/>
        <v>0</v>
      </c>
      <c r="E76" s="103">
        <f t="shared" si="9"/>
        <v>0</v>
      </c>
      <c r="F76" s="103">
        <f t="shared" si="10"/>
        <v>0</v>
      </c>
      <c r="G76" s="103">
        <f t="shared" si="11"/>
        <v>0</v>
      </c>
      <c r="H76" s="103">
        <f t="shared" si="12"/>
        <v>0</v>
      </c>
      <c r="I76" s="103">
        <f t="shared" si="13"/>
        <v>0</v>
      </c>
      <c r="J76" s="182">
        <f t="shared" si="14"/>
        <v>0</v>
      </c>
      <c r="K76" s="96"/>
      <c r="L76" s="84"/>
      <c r="M76" s="84"/>
      <c r="N76" s="84"/>
    </row>
    <row r="77" spans="1:14" ht="15.5" hidden="1">
      <c r="A77" s="53"/>
      <c r="B77" s="63"/>
      <c r="C77" s="115">
        <f t="shared" si="8"/>
        <v>0</v>
      </c>
      <c r="D77" s="138">
        <f t="shared" si="15"/>
        <v>0</v>
      </c>
      <c r="E77" s="103">
        <f t="shared" si="9"/>
        <v>0</v>
      </c>
      <c r="F77" s="103">
        <f t="shared" si="10"/>
        <v>0</v>
      </c>
      <c r="G77" s="103">
        <f t="shared" si="11"/>
        <v>0</v>
      </c>
      <c r="H77" s="103">
        <f t="shared" si="12"/>
        <v>0</v>
      </c>
      <c r="I77" s="103">
        <f t="shared" si="13"/>
        <v>0</v>
      </c>
      <c r="J77" s="182">
        <f t="shared" si="14"/>
        <v>0</v>
      </c>
      <c r="K77" s="96"/>
      <c r="L77" s="84"/>
      <c r="M77" s="84"/>
      <c r="N77" s="84"/>
    </row>
    <row r="78" spans="1:14" ht="15.5" hidden="1">
      <c r="A78" s="53"/>
      <c r="B78" s="63"/>
      <c r="C78" s="115">
        <f t="shared" si="8"/>
        <v>0</v>
      </c>
      <c r="D78" s="138">
        <f t="shared" si="15"/>
        <v>0</v>
      </c>
      <c r="E78" s="103">
        <f t="shared" si="9"/>
        <v>0</v>
      </c>
      <c r="F78" s="103">
        <f t="shared" si="10"/>
        <v>0</v>
      </c>
      <c r="G78" s="103">
        <f t="shared" si="11"/>
        <v>0</v>
      </c>
      <c r="H78" s="103">
        <f t="shared" si="12"/>
        <v>0</v>
      </c>
      <c r="I78" s="103">
        <f t="shared" si="13"/>
        <v>0</v>
      </c>
      <c r="J78" s="182">
        <f t="shared" si="14"/>
        <v>0</v>
      </c>
      <c r="K78" s="96"/>
      <c r="L78" s="84"/>
      <c r="M78" s="84"/>
      <c r="N78" s="84"/>
    </row>
    <row r="79" spans="1:14" ht="15.5" hidden="1">
      <c r="A79" s="53"/>
      <c r="B79" s="63"/>
      <c r="C79" s="115">
        <f t="shared" si="8"/>
        <v>0</v>
      </c>
      <c r="D79" s="138">
        <f t="shared" si="15"/>
        <v>0</v>
      </c>
      <c r="E79" s="103">
        <f t="shared" si="9"/>
        <v>0</v>
      </c>
      <c r="F79" s="103">
        <f t="shared" si="10"/>
        <v>0</v>
      </c>
      <c r="G79" s="103">
        <f t="shared" si="11"/>
        <v>0</v>
      </c>
      <c r="H79" s="103">
        <f t="shared" si="12"/>
        <v>0</v>
      </c>
      <c r="I79" s="103">
        <f t="shared" si="13"/>
        <v>0</v>
      </c>
      <c r="J79" s="182">
        <f t="shared" si="14"/>
        <v>0</v>
      </c>
      <c r="K79" s="96"/>
      <c r="L79" s="84"/>
      <c r="M79" s="84"/>
      <c r="N79" s="84"/>
    </row>
    <row r="80" spans="1:14" ht="15.5" hidden="1">
      <c r="A80" s="53"/>
      <c r="B80" s="63"/>
      <c r="C80" s="115">
        <f t="shared" si="8"/>
        <v>0</v>
      </c>
      <c r="D80" s="138">
        <f t="shared" si="15"/>
        <v>0</v>
      </c>
      <c r="E80" s="103">
        <f t="shared" si="9"/>
        <v>0</v>
      </c>
      <c r="F80" s="103">
        <f t="shared" si="10"/>
        <v>0</v>
      </c>
      <c r="G80" s="103">
        <f t="shared" si="11"/>
        <v>0</v>
      </c>
      <c r="H80" s="103">
        <f t="shared" si="12"/>
        <v>0</v>
      </c>
      <c r="I80" s="103">
        <f t="shared" si="13"/>
        <v>0</v>
      </c>
      <c r="J80" s="182">
        <f t="shared" si="14"/>
        <v>0</v>
      </c>
      <c r="K80" s="96"/>
      <c r="L80" s="84"/>
      <c r="M80" s="84"/>
      <c r="N80" s="84"/>
    </row>
    <row r="81" spans="1:24" ht="15.5" hidden="1">
      <c r="A81" s="53"/>
      <c r="B81" s="63"/>
      <c r="C81" s="115">
        <f t="shared" si="8"/>
        <v>0</v>
      </c>
      <c r="D81" s="138">
        <f t="shared" si="15"/>
        <v>0</v>
      </c>
      <c r="E81" s="103">
        <f t="shared" si="9"/>
        <v>0</v>
      </c>
      <c r="F81" s="103">
        <f t="shared" si="10"/>
        <v>0</v>
      </c>
      <c r="G81" s="103">
        <f t="shared" si="11"/>
        <v>0</v>
      </c>
      <c r="H81" s="103">
        <f t="shared" si="12"/>
        <v>0</v>
      </c>
      <c r="I81" s="103">
        <f t="shared" si="13"/>
        <v>0</v>
      </c>
      <c r="J81" s="182">
        <f t="shared" si="14"/>
        <v>0</v>
      </c>
      <c r="K81" s="96"/>
      <c r="L81" s="84"/>
      <c r="M81" s="84"/>
      <c r="N81" s="84"/>
    </row>
    <row r="82" spans="1:24" ht="15.5" hidden="1">
      <c r="A82" s="53"/>
      <c r="B82" s="63"/>
      <c r="C82" s="115">
        <f t="shared" si="8"/>
        <v>0</v>
      </c>
      <c r="D82" s="138">
        <f t="shared" si="15"/>
        <v>0</v>
      </c>
      <c r="E82" s="103">
        <f t="shared" si="9"/>
        <v>0</v>
      </c>
      <c r="F82" s="103">
        <f t="shared" si="10"/>
        <v>0</v>
      </c>
      <c r="G82" s="103">
        <f t="shared" si="11"/>
        <v>0</v>
      </c>
      <c r="H82" s="103">
        <f t="shared" si="12"/>
        <v>0</v>
      </c>
      <c r="I82" s="103">
        <f t="shared" si="13"/>
        <v>0</v>
      </c>
      <c r="J82" s="182">
        <f t="shared" si="14"/>
        <v>0</v>
      </c>
      <c r="K82" s="96"/>
      <c r="L82" s="84"/>
      <c r="M82" s="84"/>
      <c r="N82" s="84"/>
    </row>
    <row r="83" spans="1:24" ht="15.5" hidden="1">
      <c r="A83" s="53"/>
      <c r="B83" s="63"/>
      <c r="C83" s="115">
        <f t="shared" si="8"/>
        <v>0</v>
      </c>
      <c r="D83" s="138">
        <f t="shared" si="15"/>
        <v>0</v>
      </c>
      <c r="E83" s="103">
        <f t="shared" si="9"/>
        <v>0</v>
      </c>
      <c r="F83" s="103">
        <f t="shared" si="10"/>
        <v>0</v>
      </c>
      <c r="G83" s="103">
        <f t="shared" si="11"/>
        <v>0</v>
      </c>
      <c r="H83" s="103">
        <f t="shared" si="12"/>
        <v>0</v>
      </c>
      <c r="I83" s="103">
        <f t="shared" si="13"/>
        <v>0</v>
      </c>
      <c r="J83" s="182">
        <f t="shared" si="14"/>
        <v>0</v>
      </c>
      <c r="K83" s="96"/>
      <c r="L83" s="84"/>
      <c r="M83" s="84"/>
      <c r="N83" s="84"/>
    </row>
    <row r="84" spans="1:24" ht="15.5" hidden="1">
      <c r="A84" s="49"/>
      <c r="B84" s="63"/>
      <c r="C84" s="115">
        <f t="shared" si="8"/>
        <v>0</v>
      </c>
      <c r="D84" s="138">
        <f t="shared" si="15"/>
        <v>0</v>
      </c>
      <c r="E84" s="103">
        <f t="shared" si="9"/>
        <v>0</v>
      </c>
      <c r="F84" s="103">
        <f t="shared" si="10"/>
        <v>0</v>
      </c>
      <c r="G84" s="103">
        <f t="shared" si="11"/>
        <v>0</v>
      </c>
      <c r="H84" s="103">
        <f t="shared" si="12"/>
        <v>0</v>
      </c>
      <c r="I84" s="103">
        <f t="shared" si="13"/>
        <v>0</v>
      </c>
      <c r="J84" s="182">
        <f t="shared" si="14"/>
        <v>0</v>
      </c>
      <c r="K84" s="96"/>
      <c r="L84" s="84"/>
      <c r="M84" s="84"/>
      <c r="N84" s="84"/>
    </row>
    <row r="85" spans="1:24" ht="13">
      <c r="K85" s="96"/>
    </row>
    <row r="86" spans="1:24" ht="13">
      <c r="K86" s="96"/>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84" t="e">
        <f>VLOOKUP(F92,'POINTS SCORE'!$B$8:$AK$37,2,FALSE)</f>
        <v>#N/A</v>
      </c>
      <c r="H93" s="93" t="e">
        <f>VLOOKUP(F92,'POINTS SCORE'!$B$37:$AK$78,2,FALSE)</f>
        <v>#N/A</v>
      </c>
      <c r="I93" s="95">
        <v>1</v>
      </c>
      <c r="J93" s="84"/>
      <c r="K93" s="84">
        <v>0</v>
      </c>
      <c r="L93" s="93">
        <v>0</v>
      </c>
      <c r="M93" s="95">
        <v>1</v>
      </c>
      <c r="N93" s="84"/>
      <c r="O93" s="84" t="e">
        <f>VLOOKUP(N92,'POINTS SCORE'!$B$8:$AK$37,2,FALSE)</f>
        <v>#N/A</v>
      </c>
      <c r="P93" s="93" t="e">
        <f>VLOOKUP(N92,'POINTS SCORE'!$B$37:$AK$78,2,FALSE)</f>
        <v>#N/A</v>
      </c>
      <c r="Q93" s="87">
        <v>1</v>
      </c>
      <c r="S93" s="84" t="e">
        <f>VLOOKUP(R92,'POINTS SCORE'!$B$8:$AK$37,2,FALSE)</f>
        <v>#N/A</v>
      </c>
      <c r="T93" s="93" t="e">
        <f>VLOOKUP(R92,'POINTS SCORE'!$B$37:$AK$78,2,FALSE)</f>
        <v>#N/A</v>
      </c>
      <c r="U93" s="87">
        <v>1</v>
      </c>
      <c r="W93" s="93" t="e">
        <f>VLOOKUP(V92,'POINTS SCORE'!$B$8:$AK$37,2,FALSE)</f>
        <v>#N/A</v>
      </c>
      <c r="X93" s="94" t="e">
        <f>VLOOKUP(V92,'POINTS SCORE'!$B$37:$AK$78,2,FALSE)</f>
        <v>#N/A</v>
      </c>
    </row>
    <row r="94" spans="1:24">
      <c r="A94" s="87">
        <v>2</v>
      </c>
      <c r="C94" s="93" t="e">
        <f>VLOOKUP(B91,'POINTS SCORE'!$B$8:$AK$37,4,FALSE)</f>
        <v>#N/A</v>
      </c>
      <c r="D94" s="93" t="e">
        <f>VLOOKUP(B91,'POINTS SCORE'!$B$37:$AK$78,4,FALSE)</f>
        <v>#N/A</v>
      </c>
      <c r="E94" s="95">
        <v>2</v>
      </c>
      <c r="F94" s="84"/>
      <c r="G94" s="93" t="e">
        <f>VLOOKUP(F91,'POINTS SCORE'!$B$8:$AK$37,4,FALSE)</f>
        <v>#N/A</v>
      </c>
      <c r="H94" s="93" t="e">
        <f>VLOOKUP(F91,'POINTS SCORE'!$B$37:$AK$78,4,FALSE)</f>
        <v>#N/A</v>
      </c>
      <c r="I94" s="95">
        <v>2</v>
      </c>
      <c r="J94" s="84"/>
      <c r="K94" s="93">
        <v>0</v>
      </c>
      <c r="L94" s="93">
        <v>0</v>
      </c>
      <c r="M94" s="95">
        <v>2</v>
      </c>
      <c r="N94" s="84"/>
      <c r="O94" s="93" t="e">
        <f>VLOOKUP(N91,'POINTS SCORE'!$B$8:$AK$37,4,FALSE)</f>
        <v>#N/A</v>
      </c>
      <c r="P94" s="93" t="e">
        <f>VLOOKUP(N91,'POINTS SCORE'!$B$37:$AK$78,4,FALSE)</f>
        <v>#N/A</v>
      </c>
      <c r="Q94" s="87">
        <v>2</v>
      </c>
      <c r="S94" s="93" t="e">
        <f>VLOOKUP(R91,'POINTS SCORE'!$B$8:$AK$37,4,FALSE)</f>
        <v>#N/A</v>
      </c>
      <c r="T94" s="93" t="e">
        <f>VLOOKUP(R91,'POINTS SCORE'!$B$37:$AK$78,4,FALSE)</f>
        <v>#N/A</v>
      </c>
      <c r="U94" s="87">
        <v>2</v>
      </c>
      <c r="W94" s="84" t="e">
        <f>VLOOKUP(V92,'POINTS SCORE'!$B$8:$AK$37,3,FALSE)</f>
        <v>#N/A</v>
      </c>
      <c r="X94" s="88" t="e">
        <f>VLOOKUP(V92,'POINTS SCORE'!$B$37:$AK$78,3,FALSE)</f>
        <v>#N/A</v>
      </c>
    </row>
    <row r="95" spans="1:24">
      <c r="A95" s="87">
        <v>3</v>
      </c>
      <c r="C95" s="93" t="e">
        <f>VLOOKUP(B91,'POINTS SCORE'!$B$8:$AK$37,5,FALSE)</f>
        <v>#N/A</v>
      </c>
      <c r="D95" s="93" t="e">
        <f>VLOOKUP(B91,'POINTS SCORE'!$B$37:$AK$78,5,FALSE)</f>
        <v>#N/A</v>
      </c>
      <c r="E95" s="95">
        <v>3</v>
      </c>
      <c r="F95" s="84"/>
      <c r="G95" s="93" t="e">
        <f>VLOOKUP(F91,'POINTS SCORE'!$B$8:$AK$37,5,FALSE)</f>
        <v>#N/A</v>
      </c>
      <c r="H95" s="93" t="e">
        <f>VLOOKUP(F91,'POINTS SCORE'!$B$37:$AK$78,5,FALSE)</f>
        <v>#N/A</v>
      </c>
      <c r="I95" s="95">
        <v>3</v>
      </c>
      <c r="J95" s="84"/>
      <c r="K95" s="93">
        <v>0</v>
      </c>
      <c r="L95" s="93">
        <v>0</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93" t="e">
        <f>VLOOKUP(B91,'POINTS SCORE'!$B$8:$AK$37,6,FALSE)</f>
        <v>#N/A</v>
      </c>
      <c r="D96" s="93" t="e">
        <f>VLOOKUP(B91,'POINTS SCORE'!$B$37:$AK$78,6,FALSE)</f>
        <v>#N/A</v>
      </c>
      <c r="E96" s="95">
        <v>4</v>
      </c>
      <c r="F96" s="84"/>
      <c r="G96" s="93" t="e">
        <f>VLOOKUP(F91,'POINTS SCORE'!$B$8:$AK$37,6,FALSE)</f>
        <v>#N/A</v>
      </c>
      <c r="H96" s="93" t="e">
        <f>VLOOKUP(F91,'POINTS SCORE'!$B$37:$AK$78,6,FALSE)</f>
        <v>#N/A</v>
      </c>
      <c r="I96" s="95">
        <v>4</v>
      </c>
      <c r="J96" s="84"/>
      <c r="K96" s="93" t="e">
        <f>VLOOKUP(J92,'POINTS SCORE'!$B$8:$AK$37,5,FALSE)</f>
        <v>#N/A</v>
      </c>
      <c r="L96" s="93" t="e">
        <f>VLOOKUP(J92,'POINTS SCORE'!$B$37:$AK$78,5,FALSE)</f>
        <v>#N/A</v>
      </c>
      <c r="M96" s="95">
        <v>4</v>
      </c>
      <c r="N96" s="84"/>
      <c r="O96" s="93" t="e">
        <f>VLOOKUP(N92,'POINTS SCORE'!$B$8:$AK$37,5,FALSE)</f>
        <v>#N/A</v>
      </c>
      <c r="P96" s="93" t="e">
        <f>VLOOKUP(N92,'POINTS SCORE'!$B$37:$AK$78,5,FALSE)</f>
        <v>#N/A</v>
      </c>
      <c r="Q96" s="87">
        <v>4</v>
      </c>
      <c r="S96" s="93" t="e">
        <f>VLOOKUP(R92,'POINTS SCORE'!$B$8:$AK$37,5,FALSE)</f>
        <v>#N/A</v>
      </c>
      <c r="T96" s="93" t="e">
        <f>VLOOKUP(R92,'POINTS SCORE'!$B$37:$AK$78,5,FALSE)</f>
        <v>#N/A</v>
      </c>
      <c r="U96" s="87">
        <v>4</v>
      </c>
      <c r="W96" s="84" t="e">
        <f>VLOOKUP(V92,'POINTS SCORE'!$B$8:$AK$37,5,FALSE)</f>
        <v>#N/A</v>
      </c>
      <c r="X96" s="88" t="e">
        <f>VLOOKUP(V92,'POINTS SCORE'!$B$37:$AK$78,5,FALSE)</f>
        <v>#N/A</v>
      </c>
    </row>
    <row r="97" spans="1:24">
      <c r="A97" s="87">
        <v>5</v>
      </c>
      <c r="C97" s="93" t="e">
        <f>VLOOKUP(B91,'POINTS SCORE'!$B$8:$AK$37,7,FALSE)</f>
        <v>#N/A</v>
      </c>
      <c r="D97" s="93" t="e">
        <f>VLOOKUP(B91,'POINTS SCORE'!$B$37:$AK$78,7,FALSE)</f>
        <v>#N/A</v>
      </c>
      <c r="E97" s="95">
        <v>5</v>
      </c>
      <c r="F97" s="84"/>
      <c r="G97" s="93" t="e">
        <f>VLOOKUP(F91,'POINTS SCORE'!$B$8:$AK$37,7,FALSE)</f>
        <v>#N/A</v>
      </c>
      <c r="H97" s="93" t="e">
        <f>VLOOKUP(F91,'POINTS SCORE'!$B$37:$AK$78,7,FALSE)</f>
        <v>#N/A</v>
      </c>
      <c r="I97" s="95">
        <v>5</v>
      </c>
      <c r="J97" s="84"/>
      <c r="K97" s="93" t="e">
        <f>VLOOKUP(J92,'POINTS SCORE'!$B$8:$AK$37,6,FALSE)</f>
        <v>#N/A</v>
      </c>
      <c r="L97" s="93" t="e">
        <f>VLOOKUP(J92,'POINTS SCORE'!$B$37:$AK$78,6,FALSE)</f>
        <v>#N/A</v>
      </c>
      <c r="M97" s="95">
        <v>5</v>
      </c>
      <c r="N97" s="84"/>
      <c r="O97" s="93" t="e">
        <f>VLOOKUP(N92,'POINTS SCORE'!$B$8:$AK$37,6,FALSE)</f>
        <v>#N/A</v>
      </c>
      <c r="P97" s="93" t="e">
        <f>VLOOKUP(N92,'POINTS SCORE'!$B$37:$AK$78,6,FALSE)</f>
        <v>#N/A</v>
      </c>
      <c r="Q97" s="87">
        <v>5</v>
      </c>
      <c r="S97" s="93" t="e">
        <f>VLOOKUP(R92,'POINTS SCORE'!$B$8:$AK$37,6,FALSE)</f>
        <v>#N/A</v>
      </c>
      <c r="T97" s="93" t="e">
        <f>VLOOKUP(R92,'POINTS SCORE'!$B$37:$AK$78,6,FALSE)</f>
        <v>#N/A</v>
      </c>
      <c r="U97" s="87">
        <v>5</v>
      </c>
      <c r="W97" s="84" t="e">
        <f>VLOOKUP(V92,'POINTS SCORE'!$B$8:$AK$37,6,FALSE)</f>
        <v>#N/A</v>
      </c>
      <c r="X97" s="88" t="e">
        <f>VLOOKUP(V92,'POINTS SCORE'!$B$37:$AK$78,6,FALSE)</f>
        <v>#N/A</v>
      </c>
    </row>
    <row r="98" spans="1:24">
      <c r="A98" s="87">
        <v>6</v>
      </c>
      <c r="C98" s="93" t="e">
        <f>VLOOKUP(B91,'POINTS SCORE'!$B$8:$AK$37,8,FALSE)</f>
        <v>#N/A</v>
      </c>
      <c r="D98" s="93" t="e">
        <f>VLOOKUP(B91,'POINTS SCORE'!$B$37:$AK$78,8,FALSE)</f>
        <v>#N/A</v>
      </c>
      <c r="E98" s="95">
        <v>6</v>
      </c>
      <c r="F98" s="84"/>
      <c r="G98" s="93" t="e">
        <f>VLOOKUP(F91,'POINTS SCORE'!$B$8:$AK$37,8,FALSE)</f>
        <v>#N/A</v>
      </c>
      <c r="H98" s="93" t="e">
        <f>VLOOKUP(F91,'POINTS SCORE'!$B$37:$AK$78,8,FALSE)</f>
        <v>#N/A</v>
      </c>
      <c r="I98" s="95">
        <v>6</v>
      </c>
      <c r="J98" s="84"/>
      <c r="K98" s="93" t="e">
        <f>VLOOKUP(J92,'POINTS SCORE'!$B$8:$AK$37,7,FALSE)</f>
        <v>#N/A</v>
      </c>
      <c r="L98" s="93" t="e">
        <f>VLOOKUP(J92,'POINTS SCORE'!$B$37:$AK$78,7,FALSE)</f>
        <v>#N/A</v>
      </c>
      <c r="M98" s="95">
        <v>6</v>
      </c>
      <c r="N98" s="84"/>
      <c r="O98" s="93" t="e">
        <f>VLOOKUP(N92,'POINTS SCORE'!$B$8:$AK$37,7,FALSE)</f>
        <v>#N/A</v>
      </c>
      <c r="P98" s="93" t="e">
        <f>VLOOKUP(N92,'POINTS SCORE'!$B$37:$AK$78,7,FALSE)</f>
        <v>#N/A</v>
      </c>
      <c r="Q98" s="87">
        <v>6</v>
      </c>
      <c r="S98" s="93" t="e">
        <f>VLOOKUP(R92,'POINTS SCORE'!$B$8:$AK$37,7,FALSE)</f>
        <v>#N/A</v>
      </c>
      <c r="T98" s="93" t="e">
        <f>VLOOKUP(R92,'POINTS SCORE'!$B$37:$AK$78,7,FALSE)</f>
        <v>#N/A</v>
      </c>
      <c r="U98" s="87">
        <v>6</v>
      </c>
      <c r="W98" s="84" t="e">
        <f>VLOOKUP(V92,'POINTS SCORE'!$B$8:$AK$37,7,FALSE)</f>
        <v>#N/A</v>
      </c>
      <c r="X98" s="88" t="e">
        <f>VLOOKUP(V92,'POINTS SCORE'!$B$37:$AK$78,7,FALSE)</f>
        <v>#N/A</v>
      </c>
    </row>
    <row r="99" spans="1:24">
      <c r="A99" s="87">
        <v>7</v>
      </c>
      <c r="B99" s="98"/>
      <c r="C99" s="93" t="e">
        <f>VLOOKUP(B91,'POINTS SCORE'!$B$8:$AK$37,9,FALSE)</f>
        <v>#N/A</v>
      </c>
      <c r="D99" s="93" t="e">
        <f>VLOOKUP(B91,'POINTS SCORE'!$B$37:$AK$78,9,FALSE)</f>
        <v>#N/A</v>
      </c>
      <c r="E99" s="95">
        <v>7</v>
      </c>
      <c r="F99" s="84"/>
      <c r="G99" s="93" t="e">
        <f>VLOOKUP(F91,'POINTS SCORE'!$B$8:$AK$37,9,FALSE)</f>
        <v>#N/A</v>
      </c>
      <c r="H99" s="93" t="e">
        <f>VLOOKUP(F91,'POINTS SCORE'!$B$37:$AK$78,9,FALSE)</f>
        <v>#N/A</v>
      </c>
      <c r="I99" s="95">
        <v>7</v>
      </c>
      <c r="J99" s="84"/>
      <c r="K99" s="93" t="e">
        <f>VLOOKUP(J92,'POINTS SCORE'!$B$8:$AK$37,8,FALSE)</f>
        <v>#N/A</v>
      </c>
      <c r="L99" s="93" t="e">
        <f>VLOOKUP(J92,'POINTS SCORE'!$B$37:$AK$78,8,FALSE)</f>
        <v>#N/A</v>
      </c>
      <c r="M99" s="95">
        <v>7</v>
      </c>
      <c r="N99" s="84"/>
      <c r="O99" s="93" t="e">
        <f>VLOOKUP(N92,'POINTS SCORE'!$B$8:$AK$37,8,FALSE)</f>
        <v>#N/A</v>
      </c>
      <c r="P99" s="93" t="e">
        <f>VLOOKUP(N92,'POINTS SCORE'!$B$37:$AK$78,8,FALSE)</f>
        <v>#N/A</v>
      </c>
      <c r="Q99" s="87">
        <v>7</v>
      </c>
      <c r="S99" s="93" t="e">
        <f>VLOOKUP(R92,'POINTS SCORE'!$B$8:$AK$37,8,FALSE)</f>
        <v>#N/A</v>
      </c>
      <c r="T99" s="93" t="e">
        <f>VLOOKUP(R92,'POINTS SCORE'!$B$37:$AK$78,8,FALSE)</f>
        <v>#N/A</v>
      </c>
      <c r="U99" s="87">
        <v>7</v>
      </c>
      <c r="W99" s="84" t="e">
        <f>VLOOKUP(V92,'POINTS SCORE'!$B$8:$AK$37,8,FALSE)</f>
        <v>#N/A</v>
      </c>
      <c r="X99" s="88" t="e">
        <f>VLOOKUP(V92,'POINTS SCORE'!$B$37:$AK$78,8,FALSE)</f>
        <v>#N/A</v>
      </c>
    </row>
    <row r="100" spans="1:24">
      <c r="A100" s="87">
        <v>8</v>
      </c>
      <c r="B100" s="98"/>
      <c r="C100" s="93" t="e">
        <f>VLOOKUP(B91,'POINTS SCORE'!$B$8:$AK$37,10,FALSE)</f>
        <v>#N/A</v>
      </c>
      <c r="D100" s="93" t="e">
        <f>VLOOKUP(B91,'POINTS SCORE'!$B$37:$AK$78,10,FALSE)</f>
        <v>#N/A</v>
      </c>
      <c r="E100" s="95">
        <v>8</v>
      </c>
      <c r="F100" s="84"/>
      <c r="G100" s="93" t="e">
        <f>VLOOKUP(F91,'POINTS SCORE'!$B$8:$AK$37,10,FALSE)</f>
        <v>#N/A</v>
      </c>
      <c r="H100" s="93" t="e">
        <f>VLOOKUP(F91,'POINTS SCORE'!$B$37:$AK$78,10,FALSE)</f>
        <v>#N/A</v>
      </c>
      <c r="I100" s="95">
        <v>8</v>
      </c>
      <c r="J100" s="84"/>
      <c r="K100" s="93" t="e">
        <f>VLOOKUP(J92,'POINTS SCORE'!$B$8:$AK$37,9,FALSE)</f>
        <v>#N/A</v>
      </c>
      <c r="L100" s="93" t="e">
        <f>VLOOKUP(J92,'POINTS SCORE'!$B$37:$AK$78,9,FALSE)</f>
        <v>#N/A</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93" t="e">
        <f>VLOOKUP(B91,'POINTS SCORE'!$B$8:$AK$37,11,FALSE)</f>
        <v>#N/A</v>
      </c>
      <c r="D101" s="93" t="e">
        <f>VLOOKUP(B91,'POINTS SCORE'!$B$37:$AK$78,11,FALSE)</f>
        <v>#N/A</v>
      </c>
      <c r="E101" s="95">
        <v>9</v>
      </c>
      <c r="F101" s="84"/>
      <c r="G101" s="93" t="e">
        <f>VLOOKUP(F91,'POINTS SCORE'!$B$8:$AK$37,11,FALSE)</f>
        <v>#N/A</v>
      </c>
      <c r="H101" s="93" t="e">
        <f>VLOOKUP(F91,'POINTS SCORE'!$B$37:$AK$78,11,FALSE)</f>
        <v>#N/A</v>
      </c>
      <c r="I101" s="95">
        <v>9</v>
      </c>
      <c r="J101" s="84"/>
      <c r="K101" s="93" t="e">
        <f>VLOOKUP(J92,'POINTS SCORE'!$B$8:$AK$37,10,FALSE)</f>
        <v>#N/A</v>
      </c>
      <c r="L101" s="93" t="e">
        <f>VLOOKUP(J92,'POINTS SCORE'!$B$37:$AK$78,10,FALSE)</f>
        <v>#N/A</v>
      </c>
      <c r="M101" s="95">
        <v>9</v>
      </c>
      <c r="N101" s="84"/>
      <c r="O101" s="93" t="e">
        <f>VLOOKUP(N92,'POINTS SCORE'!$B$8:$AK$37,10,FALSE)</f>
        <v>#N/A</v>
      </c>
      <c r="P101" s="93" t="e">
        <f>VLOOKUP(N92,'POINTS SCORE'!$B$37:$AK$78,10,FALSE)</f>
        <v>#N/A</v>
      </c>
      <c r="Q101" s="87">
        <v>9</v>
      </c>
      <c r="S101" s="93" t="e">
        <f>VLOOKUP(R92,'POINTS SCORE'!$B$8:$AK$37,10,FALSE)</f>
        <v>#N/A</v>
      </c>
      <c r="T101" s="93" t="e">
        <f>VLOOKUP(R92,'POINTS SCORE'!$B$37:$AK$78,10,FALSE)</f>
        <v>#N/A</v>
      </c>
      <c r="U101" s="87">
        <v>9</v>
      </c>
      <c r="W101" s="84" t="e">
        <f>VLOOKUP(V92,'POINTS SCORE'!$B$8:$AK$37,10,FALSE)</f>
        <v>#N/A</v>
      </c>
      <c r="X101" s="88" t="e">
        <f>VLOOKUP(V92,'POINTS SCORE'!$B$37:$AK$78,10,FALSE)</f>
        <v>#N/A</v>
      </c>
    </row>
    <row r="102" spans="1:24">
      <c r="A102" s="87">
        <v>10</v>
      </c>
      <c r="B102" s="98"/>
      <c r="C102" s="93" t="e">
        <f>VLOOKUP(B91,'POINTS SCORE'!$B$8:$AK$37,12,FALSE)</f>
        <v>#N/A</v>
      </c>
      <c r="D102" s="93" t="e">
        <f>VLOOKUP(B91,'POINTS SCORE'!$B$37:$AK$78,12,FALSE)</f>
        <v>#N/A</v>
      </c>
      <c r="E102" s="95">
        <v>10</v>
      </c>
      <c r="F102" s="84"/>
      <c r="G102" s="93" t="e">
        <f>VLOOKUP(F91,'POINTS SCORE'!$B$8:$AK$37,12,FALSE)</f>
        <v>#N/A</v>
      </c>
      <c r="H102" s="93" t="e">
        <f>VLOOKUP(F91,'POINTS SCORE'!$B$37:$AK$78,12,FALSE)</f>
        <v>#N/A</v>
      </c>
      <c r="I102" s="95">
        <v>10</v>
      </c>
      <c r="J102" s="84"/>
      <c r="K102" s="93" t="e">
        <f>VLOOKUP(J92,'POINTS SCORE'!$B$8:$AK$37,11,FALSE)</f>
        <v>#N/A</v>
      </c>
      <c r="L102" s="93" t="e">
        <f>VLOOKUP(J92,'POINTS SCORE'!$B$37:$AK$78,11,FALSE)</f>
        <v>#N/A</v>
      </c>
      <c r="M102" s="95">
        <v>10</v>
      </c>
      <c r="N102" s="84"/>
      <c r="O102" s="93" t="e">
        <f>VLOOKUP(N92,'POINTS SCORE'!$B$8:$AK$37,11,FALSE)</f>
        <v>#N/A</v>
      </c>
      <c r="P102" s="93" t="e">
        <f>VLOOKUP(N92,'POINTS SCORE'!$B$37:$AK$78,11,FALSE)</f>
        <v>#N/A</v>
      </c>
      <c r="Q102" s="87">
        <v>10</v>
      </c>
      <c r="S102" s="93" t="e">
        <f>VLOOKUP(R92,'POINTS SCORE'!$B$8:$AK$37,11,FALSE)</f>
        <v>#N/A</v>
      </c>
      <c r="T102" s="93" t="e">
        <f>VLOOKUP(R92,'POINTS SCORE'!$B$37:$AK$78,11,FALSE)</f>
        <v>#N/A</v>
      </c>
      <c r="U102" s="87">
        <v>10</v>
      </c>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84" t="e">
        <f>VLOOKUP(F92,'POINTS SCORE'!$B$8:$AK$37,34,FALSE)</f>
        <v>#N/A</v>
      </c>
      <c r="H123" s="84" t="e">
        <f>VLOOKUP(F92,'POINTS SCORE'!$B$37:$AK$78,34,FALSE)</f>
        <v>#N/A</v>
      </c>
      <c r="I123" s="95" t="s">
        <v>59</v>
      </c>
      <c r="J123" s="84"/>
      <c r="K123" s="93" t="e">
        <f>VLOOKUP(J92,'POINTS SCORE'!$B$8:$AK$37,34,FALSE)</f>
        <v>#N/A</v>
      </c>
      <c r="L123" s="93" t="e">
        <f>VLOOKUP(J92,'POINTS SCORE'!$B$37:$AK$78,34,FALSE)</f>
        <v>#N/A</v>
      </c>
      <c r="M123" s="95" t="s">
        <v>59</v>
      </c>
      <c r="N123" s="84"/>
      <c r="O123" s="93" t="e">
        <f>VLOOKUP(N92,'POINTS SCORE'!$B$8:$AK$37,34,FALSE)</f>
        <v>#N/A</v>
      </c>
      <c r="P123" s="93" t="e">
        <f>VLOOKUP(N92,'POINTS SCORE'!$B$37:$AK$78,34,FALSE)</f>
        <v>#N/A</v>
      </c>
      <c r="Q123" s="87" t="s">
        <v>59</v>
      </c>
      <c r="S123" s="93" t="e">
        <f>VLOOKUP(R92,'POINTS SCORE'!$B$8:$AK$37,34,FALSE)</f>
        <v>#N/A</v>
      </c>
      <c r="T123" s="93" t="e">
        <f>VLOOKUP(R92,'POINTS SCORE'!$B$37:$AK$78,34,FALSE)</f>
        <v>#N/A</v>
      </c>
      <c r="U123" s="87" t="s">
        <v>59</v>
      </c>
      <c r="W123" s="93" t="e">
        <f>VLOOKUP(V92,'POINTS SCORE'!$B$8:$AK$37,34,FALSE)</f>
        <v>#N/A</v>
      </c>
      <c r="X123" s="94" t="e">
        <f>VLOOKUP(V92,'POINTS SCORE'!$B$37:$AK$78,34,FALSE)</f>
        <v>#N/A</v>
      </c>
    </row>
    <row r="124" spans="1:24">
      <c r="A124" s="87" t="s">
        <v>59</v>
      </c>
      <c r="B124" s="98"/>
      <c r="C124" s="84" t="e">
        <f>VLOOKUP(B92,'POINTS SCORE'!$B$8:$AK$37,34,FALSE)</f>
        <v>#N/A</v>
      </c>
      <c r="D124" s="84" t="e">
        <f>VLOOKUP(B92,'POINTS SCORE'!$B$37:$AK$78,34,FALSE)</f>
        <v>#N/A</v>
      </c>
      <c r="E124" s="95" t="s">
        <v>59</v>
      </c>
      <c r="F124" s="84"/>
      <c r="G124" s="84" t="e">
        <f>VLOOKUP(F92,'POINTS SCORE'!$B$8:$AK$37,34,FALSE)</f>
        <v>#N/A</v>
      </c>
      <c r="H124" s="84" t="e">
        <f>VLOOKUP(F92,'POINTS SCORE'!$B$37:$AK$78,34,FALSE)</f>
        <v>#N/A</v>
      </c>
      <c r="I124" s="95" t="s">
        <v>59</v>
      </c>
      <c r="J124" s="84"/>
      <c r="K124" s="93" t="e">
        <f>VLOOKUP(J92,'POINTS SCORE'!$B$8:$AK$37,34,FALSE)</f>
        <v>#N/A</v>
      </c>
      <c r="L124" s="93" t="e">
        <f>VLOOKUP(J92,'POINTS SCORE'!$B$37:$AK$78,34,FALSE)</f>
        <v>#N/A</v>
      </c>
      <c r="M124" s="95" t="s">
        <v>59</v>
      </c>
      <c r="N124" s="84"/>
      <c r="O124" s="93" t="e">
        <f>VLOOKUP(N92,'POINTS SCORE'!$B$8:$AK$37,34,FALSE)</f>
        <v>#N/A</v>
      </c>
      <c r="P124" s="93" t="e">
        <f>VLOOKUP(N92,'POINTS SCORE'!$B$37:$AK$78,34,FALSE)</f>
        <v>#N/A</v>
      </c>
      <c r="Q124" s="87" t="s">
        <v>59</v>
      </c>
      <c r="S124" s="93" t="e">
        <f>VLOOKUP(R92,'POINTS SCORE'!$B$8:$AK$37,34,FALSE)</f>
        <v>#N/A</v>
      </c>
      <c r="T124" s="93" t="e">
        <f>VLOOKUP(R92,'POINTS SCORE'!$B$37:$AK$78,34,FALSE)</f>
        <v>#N/A</v>
      </c>
      <c r="U124" s="87" t="s">
        <v>59</v>
      </c>
      <c r="W124" s="93" t="e">
        <f>VLOOKUP(V92,'POINTS SCORE'!$B$8:$AK$37,34,FALSE)</f>
        <v>#N/A</v>
      </c>
      <c r="X124" s="94" t="e">
        <f>VLOOKUP(V92,'POINTS SCORE'!$B$37:$AK$78,34,FALSE)</f>
        <v>#N/A</v>
      </c>
    </row>
    <row r="125" spans="1:24">
      <c r="A125" s="87" t="s">
        <v>59</v>
      </c>
      <c r="B125" s="98"/>
      <c r="C125" s="84" t="e">
        <f>VLOOKUP(B92,'POINTS SCORE'!$B$8:$AK$37,34,FALSE)</f>
        <v>#N/A</v>
      </c>
      <c r="D125" s="84" t="e">
        <f>VLOOKUP(B92,'POINTS SCORE'!$B$37:$AK$78,34,FALSE)</f>
        <v>#N/A</v>
      </c>
      <c r="E125" s="95" t="s">
        <v>59</v>
      </c>
      <c r="F125" s="84"/>
      <c r="G125" s="84" t="e">
        <f>VLOOKUP(F92,'POINTS SCORE'!$B$8:$AK$37,34,FALSE)</f>
        <v>#N/A</v>
      </c>
      <c r="H125" s="84" t="e">
        <f>VLOOKUP(F92,'POINTS SCORE'!$B$37:$AK$78,34,FALSE)</f>
        <v>#N/A</v>
      </c>
      <c r="I125" s="95" t="s">
        <v>59</v>
      </c>
      <c r="J125" s="84"/>
      <c r="K125" s="93" t="e">
        <f>VLOOKUP(J92,'POINTS SCORE'!$B$8:$AK$37,34,FALSE)</f>
        <v>#N/A</v>
      </c>
      <c r="L125" s="93" t="e">
        <f>VLOOKUP(J92,'POINTS SCORE'!$B$37:$AK$78,34,FALSE)</f>
        <v>#N/A</v>
      </c>
      <c r="M125" s="95" t="s">
        <v>59</v>
      </c>
      <c r="N125" s="84"/>
      <c r="O125" s="93" t="e">
        <f>VLOOKUP(N92,'POINTS SCORE'!$B$8:$AK$37,34,FALSE)</f>
        <v>#N/A</v>
      </c>
      <c r="P125" s="93" t="e">
        <f>VLOOKUP(N92,'POINTS SCORE'!$B$37:$AK$78,34,FALSE)</f>
        <v>#N/A</v>
      </c>
      <c r="Q125" s="87" t="s">
        <v>59</v>
      </c>
      <c r="S125" s="93" t="e">
        <f>VLOOKUP(R92,'POINTS SCORE'!$B$8:$AK$37,34,FALSE)</f>
        <v>#N/A</v>
      </c>
      <c r="T125" s="93" t="e">
        <f>VLOOKUP(R92,'POINTS SCORE'!$B$37:$AK$78,34,FALSE)</f>
        <v>#N/A</v>
      </c>
      <c r="U125" s="87" t="s">
        <v>59</v>
      </c>
      <c r="W125" s="93" t="e">
        <f>VLOOKUP(V92,'POINTS SCORE'!$B$8:$AK$37,34,FALSE)</f>
        <v>#N/A</v>
      </c>
      <c r="X125" s="94" t="e">
        <f>VLOOKUP(V92,'POINTS SCORE'!$B$37:$AK$78,34,FALSE)</f>
        <v>#N/A</v>
      </c>
    </row>
    <row r="126" spans="1:24">
      <c r="A126" s="87" t="s">
        <v>59</v>
      </c>
      <c r="B126" s="98"/>
      <c r="C126" s="84" t="e">
        <f>VLOOKUP(B92,'POINTS SCORE'!$B$8:$AK$37,34,FALSE)</f>
        <v>#N/A</v>
      </c>
      <c r="D126" s="84" t="e">
        <f>VLOOKUP(B92,'POINTS SCORE'!$B$37:$AK$78,34,FALSE)</f>
        <v>#N/A</v>
      </c>
      <c r="E126" s="95" t="s">
        <v>59</v>
      </c>
      <c r="F126" s="84"/>
      <c r="G126" s="84" t="e">
        <f>VLOOKUP(F92,'POINTS SCORE'!$B$8:$AK$37,34,FALSE)</f>
        <v>#N/A</v>
      </c>
      <c r="H126" s="84" t="e">
        <f>VLOOKUP(F92,'POINTS SCORE'!$B$37:$AK$78,34,FALSE)</f>
        <v>#N/A</v>
      </c>
      <c r="I126" s="95" t="s">
        <v>59</v>
      </c>
      <c r="J126" s="84"/>
      <c r="K126" s="93" t="e">
        <f>VLOOKUP(J92,'POINTS SCORE'!$B$8:$AK$37,34,FALSE)</f>
        <v>#N/A</v>
      </c>
      <c r="L126" s="93" t="e">
        <f>VLOOKUP(J92,'POINTS SCORE'!$B$37:$AK$78,34,FALSE)</f>
        <v>#N/A</v>
      </c>
      <c r="M126" s="95" t="s">
        <v>59</v>
      </c>
      <c r="N126" s="84"/>
      <c r="O126" s="93" t="e">
        <f>VLOOKUP(N92,'POINTS SCORE'!$B$8:$AK$37,34,FALSE)</f>
        <v>#N/A</v>
      </c>
      <c r="P126" s="93" t="e">
        <f>VLOOKUP(N92,'POINTS SCORE'!$B$37:$AK$78,34,FALSE)</f>
        <v>#N/A</v>
      </c>
      <c r="Q126" s="87" t="s">
        <v>59</v>
      </c>
      <c r="S126" s="93" t="e">
        <f>VLOOKUP(R92,'POINTS SCORE'!$B$8:$AK$37,34,FALSE)</f>
        <v>#N/A</v>
      </c>
      <c r="T126" s="93" t="e">
        <f>VLOOKUP(R92,'POINTS SCORE'!$B$37:$AK$78,34,FALSE)</f>
        <v>#N/A</v>
      </c>
      <c r="U126" s="87" t="s">
        <v>59</v>
      </c>
      <c r="W126" s="93" t="e">
        <f>VLOOKUP(V92,'POINTS SCORE'!$B$8:$AK$37,34,FALSE)</f>
        <v>#N/A</v>
      </c>
      <c r="X126" s="94" t="e">
        <f>VLOOKUP(V92,'POINTS SCORE'!$B$37:$AK$78,34,FALSE)</f>
        <v>#N/A</v>
      </c>
    </row>
    <row r="127" spans="1:24">
      <c r="A127" s="87" t="s">
        <v>59</v>
      </c>
      <c r="B127" s="98"/>
      <c r="C127" s="84" t="e">
        <f>VLOOKUP(B92,'POINTS SCORE'!$B$8:$AK$37,34,FALSE)</f>
        <v>#N/A</v>
      </c>
      <c r="D127" s="84" t="e">
        <f>VLOOKUP(B92,'POINTS SCORE'!$B$37:$AK$78,34,FALSE)</f>
        <v>#N/A</v>
      </c>
      <c r="E127" s="95" t="s">
        <v>59</v>
      </c>
      <c r="F127" s="84"/>
      <c r="G127" s="84" t="e">
        <f>VLOOKUP(F92,'POINTS SCORE'!$B$8:$AK$37,34,FALSE)</f>
        <v>#N/A</v>
      </c>
      <c r="H127" s="84" t="e">
        <f>VLOOKUP(F92,'POINTS SCORE'!$B$37:$AK$78,34,FALSE)</f>
        <v>#N/A</v>
      </c>
      <c r="I127" s="95" t="s">
        <v>59</v>
      </c>
      <c r="J127" s="84"/>
      <c r="K127" s="93" t="e">
        <f>VLOOKUP(J92,'POINTS SCORE'!$B$8:$AK$37,34,FALSE)</f>
        <v>#N/A</v>
      </c>
      <c r="L127" s="93" t="e">
        <f>VLOOKUP(J92,'POINTS SCORE'!$B$37:$AK$78,34,FALSE)</f>
        <v>#N/A</v>
      </c>
      <c r="M127" s="95" t="s">
        <v>59</v>
      </c>
      <c r="N127" s="84"/>
      <c r="O127" s="93" t="e">
        <f>VLOOKUP(N92,'POINTS SCORE'!$B$8:$AK$37,34,FALSE)</f>
        <v>#N/A</v>
      </c>
      <c r="P127" s="93" t="e">
        <f>VLOOKUP(N92,'POINTS SCORE'!$B$37:$AK$78,34,FALSE)</f>
        <v>#N/A</v>
      </c>
      <c r="Q127" s="87" t="s">
        <v>59</v>
      </c>
      <c r="S127" s="93" t="e">
        <f>VLOOKUP(R92,'POINTS SCORE'!$B$8:$AK$37,34,FALSE)</f>
        <v>#N/A</v>
      </c>
      <c r="T127" s="93" t="e">
        <f>VLOOKUP(R92,'POINTS SCORE'!$B$37:$AK$78,34,FALSE)</f>
        <v>#N/A</v>
      </c>
      <c r="U127" s="87" t="s">
        <v>59</v>
      </c>
      <c r="W127" s="93" t="e">
        <f>VLOOKUP(V92,'POINTS SCORE'!$B$8:$AK$37,34,FALSE)</f>
        <v>#N/A</v>
      </c>
      <c r="X127" s="94" t="e">
        <f>VLOOKUP(V92,'POINTS SCORE'!$B$37:$AK$78,34,FALSE)</f>
        <v>#N/A</v>
      </c>
    </row>
    <row r="128" spans="1:24">
      <c r="A128" s="87" t="s">
        <v>59</v>
      </c>
      <c r="B128" s="98"/>
      <c r="C128" s="84" t="e">
        <f>VLOOKUP(B92,'POINTS SCORE'!$B$8:$AK$37,34,FALSE)</f>
        <v>#N/A</v>
      </c>
      <c r="D128" s="84" t="e">
        <f>VLOOKUP(B92,'POINTS SCORE'!$B$37:$AK$78,34,FALSE)</f>
        <v>#N/A</v>
      </c>
      <c r="E128" s="95" t="s">
        <v>59</v>
      </c>
      <c r="F128" s="84"/>
      <c r="G128" s="84" t="e">
        <f>VLOOKUP(F92,'POINTS SCORE'!$B$8:$AK$37,34,FALSE)</f>
        <v>#N/A</v>
      </c>
      <c r="H128" s="84" t="e">
        <f>VLOOKUP(F92,'POINTS SCORE'!$B$37:$AK$78,34,FALSE)</f>
        <v>#N/A</v>
      </c>
      <c r="I128" s="95" t="s">
        <v>59</v>
      </c>
      <c r="J128" s="84"/>
      <c r="K128" s="93" t="e">
        <f>VLOOKUP(J92,'POINTS SCORE'!$B$8:$AK$37,34,FALSE)</f>
        <v>#N/A</v>
      </c>
      <c r="L128" s="93" t="e">
        <f>VLOOKUP(J92,'POINTS SCORE'!$B$37:$AK$78,34,FALSE)</f>
        <v>#N/A</v>
      </c>
      <c r="M128" s="95" t="s">
        <v>59</v>
      </c>
      <c r="N128" s="84"/>
      <c r="O128" s="93" t="e">
        <f>VLOOKUP(N92,'POINTS SCORE'!$B$8:$AK$37,34,FALSE)</f>
        <v>#N/A</v>
      </c>
      <c r="P128" s="93" t="e">
        <f>VLOOKUP(N92,'POINTS SCORE'!$B$37:$AK$78,34,FALSE)</f>
        <v>#N/A</v>
      </c>
      <c r="Q128" s="87" t="s">
        <v>59</v>
      </c>
      <c r="S128" s="93" t="e">
        <f>VLOOKUP(R92,'POINTS SCORE'!$B$8:$AK$37,34,FALSE)</f>
        <v>#N/A</v>
      </c>
      <c r="T128" s="93" t="e">
        <f>VLOOKUP(R92,'POINTS SCORE'!$B$37:$AK$78,34,FALSE)</f>
        <v>#N/A</v>
      </c>
      <c r="U128" s="87" t="s">
        <v>59</v>
      </c>
      <c r="W128" s="93" t="e">
        <f>VLOOKUP(V92,'POINTS SCORE'!$B$8:$AK$37,34,FALSE)</f>
        <v>#N/A</v>
      </c>
      <c r="X128" s="94" t="e">
        <f>VLOOKUP(V92,'POINTS SCORE'!$B$37:$AK$78,34,FALSE)</f>
        <v>#N/A</v>
      </c>
    </row>
    <row r="129" spans="1:24">
      <c r="A129" s="87" t="s">
        <v>59</v>
      </c>
      <c r="B129" s="98"/>
      <c r="C129" s="84" t="e">
        <f>VLOOKUP(B92,'POINTS SCORE'!$B$8:$AK$37,34,FALSE)</f>
        <v>#N/A</v>
      </c>
      <c r="D129" s="84" t="e">
        <f>VLOOKUP(B92,'POINTS SCORE'!$B$37:$AK$78,34,FALSE)</f>
        <v>#N/A</v>
      </c>
      <c r="E129" s="95" t="s">
        <v>60</v>
      </c>
      <c r="F129" s="84"/>
      <c r="G129" s="84" t="e">
        <f>VLOOKUP(F92,'POINTS SCORE'!$B$8:$AK$37,34,FALSE)</f>
        <v>#N/A</v>
      </c>
      <c r="H129" s="84" t="e">
        <f>VLOOKUP(F92,'POINTS SCORE'!$B$37:$AK$78,34,FALSE)</f>
        <v>#N/A</v>
      </c>
      <c r="I129" s="95" t="s">
        <v>60</v>
      </c>
      <c r="J129" s="84"/>
      <c r="K129" s="93" t="e">
        <f>VLOOKUP(J92,'POINTS SCORE'!$B$8:$AK$37,34,FALSE)</f>
        <v>#N/A</v>
      </c>
      <c r="L129" s="93" t="e">
        <f>VLOOKUP(J92,'POINTS SCORE'!$B$37:$AK$78,34,FALSE)</f>
        <v>#N/A</v>
      </c>
      <c r="M129" s="95" t="s">
        <v>60</v>
      </c>
      <c r="N129" s="84"/>
      <c r="O129" s="93" t="e">
        <f>VLOOKUP(N92,'POINTS SCORE'!$B$8:$AK$37,34,FALSE)</f>
        <v>#N/A</v>
      </c>
      <c r="P129" s="93" t="e">
        <f>VLOOKUP(N92,'POINTS SCORE'!$B$37:$AK$78,34,FALSE)</f>
        <v>#N/A</v>
      </c>
      <c r="Q129" s="87" t="s">
        <v>60</v>
      </c>
      <c r="S129" s="93" t="e">
        <f>VLOOKUP(R92,'POINTS SCORE'!$B$8:$AK$37,34,FALSE)</f>
        <v>#N/A</v>
      </c>
      <c r="T129" s="93" t="e">
        <f>VLOOKUP(R92,'POINTS SCORE'!$B$37:$AK$78,34,FALSE)</f>
        <v>#N/A</v>
      </c>
      <c r="U129" s="87" t="s">
        <v>60</v>
      </c>
      <c r="W129" s="93" t="e">
        <f>VLOOKUP(V92,'POINTS SCORE'!$B$8:$AK$37,34,FALSE)</f>
        <v>#N/A</v>
      </c>
      <c r="X129" s="94" t="e">
        <f>VLOOKUP(V92,'POINTS SCORE'!$B$37:$AK$78,34,FALSE)</f>
        <v>#N/A</v>
      </c>
    </row>
    <row r="130" spans="1:24">
      <c r="A130" s="87" t="s">
        <v>60</v>
      </c>
      <c r="B130" s="98"/>
      <c r="C130" s="84" t="e">
        <f>VLOOKUP(B92,'POINTS SCORE'!$B$8:$AK$37,34,FALSE)</f>
        <v>#N/A</v>
      </c>
      <c r="D130" s="84" t="e">
        <f>VLOOKUP(B92,'POINTS SCORE'!$B$37:$AK$78,34,FALSE)</f>
        <v>#N/A</v>
      </c>
      <c r="E130" s="95" t="s">
        <v>60</v>
      </c>
      <c r="F130" s="84"/>
      <c r="G130" s="84" t="e">
        <f>VLOOKUP(F92,'POINTS SCORE'!$B$8:$AK$37,34,FALSE)</f>
        <v>#N/A</v>
      </c>
      <c r="H130" s="84" t="e">
        <f>VLOOKUP(F92,'POINTS SCORE'!$B$37:$AK$78,34,FALSE)</f>
        <v>#N/A</v>
      </c>
      <c r="I130" s="95" t="s">
        <v>60</v>
      </c>
      <c r="J130" s="84"/>
      <c r="K130" s="93" t="e">
        <f>VLOOKUP(J92,'POINTS SCORE'!$B$8:$AK$37,34,FALSE)</f>
        <v>#N/A</v>
      </c>
      <c r="L130" s="93" t="e">
        <f>VLOOKUP(J92,'POINTS SCORE'!$B$37:$AK$78,34,FALSE)</f>
        <v>#N/A</v>
      </c>
      <c r="M130" s="95" t="s">
        <v>60</v>
      </c>
      <c r="N130" s="84"/>
      <c r="O130" s="93" t="e">
        <f>VLOOKUP(N92,'POINTS SCORE'!$B$8:$AK$37,34,FALSE)</f>
        <v>#N/A</v>
      </c>
      <c r="P130" s="93" t="e">
        <f>VLOOKUP(N92,'POINTS SCORE'!$B$37:$AK$78,34,FALSE)</f>
        <v>#N/A</v>
      </c>
      <c r="Q130" s="87" t="s">
        <v>60</v>
      </c>
      <c r="S130" s="93" t="e">
        <f>VLOOKUP(R92,'POINTS SCORE'!$B$8:$AK$37,34,FALSE)</f>
        <v>#N/A</v>
      </c>
      <c r="T130" s="93" t="e">
        <f>VLOOKUP(R92,'POINTS SCORE'!$B$37:$AK$78,34,FALSE)</f>
        <v>#N/A</v>
      </c>
      <c r="U130" s="87" t="s">
        <v>60</v>
      </c>
      <c r="W130" s="93" t="e">
        <f>VLOOKUP(V92,'POINTS SCORE'!$B$8:$AK$37,34,FALSE)</f>
        <v>#N/A</v>
      </c>
      <c r="X130" s="94" t="e">
        <f>VLOOKUP(V92,'POINTS SCORE'!$B$37:$AK$78,34,FALSE)</f>
        <v>#N/A</v>
      </c>
    </row>
    <row r="131" spans="1:24">
      <c r="A131" s="87" t="s">
        <v>60</v>
      </c>
      <c r="B131" s="98"/>
      <c r="C131" s="84" t="e">
        <f>VLOOKUP(B92,'POINTS SCORE'!$B$8:$AK$37,34,FALSE)</f>
        <v>#N/A</v>
      </c>
      <c r="D131" s="84" t="e">
        <f>VLOOKUP(B92,'POINTS SCORE'!$B$37:$AK$78,34,FALSE)</f>
        <v>#N/A</v>
      </c>
      <c r="E131" s="95" t="s">
        <v>60</v>
      </c>
      <c r="F131" s="84"/>
      <c r="G131" s="84" t="e">
        <f>VLOOKUP(F92,'POINTS SCORE'!$B$8:$AK$37,34,FALSE)</f>
        <v>#N/A</v>
      </c>
      <c r="H131" s="84" t="e">
        <f>VLOOKUP(F92,'POINTS SCORE'!$B$37:$AK$78,34,FALSE)</f>
        <v>#N/A</v>
      </c>
      <c r="I131" s="95" t="s">
        <v>60</v>
      </c>
      <c r="J131" s="84"/>
      <c r="K131" s="93" t="e">
        <f>VLOOKUP(J92,'POINTS SCORE'!$B$8:$AK$37,34,FALSE)</f>
        <v>#N/A</v>
      </c>
      <c r="L131" s="93" t="e">
        <f>VLOOKUP(J92,'POINTS SCORE'!$B$37:$AK$78,34,FALSE)</f>
        <v>#N/A</v>
      </c>
      <c r="M131" s="95" t="s">
        <v>60</v>
      </c>
      <c r="N131" s="84"/>
      <c r="O131" s="93" t="e">
        <f>VLOOKUP(N92,'POINTS SCORE'!$B$8:$AK$37,34,FALSE)</f>
        <v>#N/A</v>
      </c>
      <c r="P131" s="93" t="e">
        <f>VLOOKUP(N92,'POINTS SCORE'!$B$37:$AK$78,34,FALSE)</f>
        <v>#N/A</v>
      </c>
      <c r="Q131" s="87" t="s">
        <v>60</v>
      </c>
      <c r="S131" s="93" t="e">
        <f>VLOOKUP(R92,'POINTS SCORE'!$B$8:$AK$37,34,FALSE)</f>
        <v>#N/A</v>
      </c>
      <c r="T131" s="93" t="e">
        <f>VLOOKUP(R92,'POINTS SCORE'!$B$37:$AK$78,34,FALSE)</f>
        <v>#N/A</v>
      </c>
      <c r="U131" s="87" t="s">
        <v>60</v>
      </c>
      <c r="W131" s="93" t="e">
        <f>VLOOKUP(V92,'POINTS SCORE'!$B$8:$AK$37,34,FALSE)</f>
        <v>#N/A</v>
      </c>
      <c r="X131" s="94" t="e">
        <f>VLOOKUP(V92,'POINTS SCORE'!$B$37:$AK$78,34,FALSE)</f>
        <v>#N/A</v>
      </c>
    </row>
    <row r="132" spans="1:24">
      <c r="A132" s="87" t="s">
        <v>61</v>
      </c>
      <c r="B132" s="98"/>
      <c r="C132" s="84" t="e">
        <f>VLOOKUP(B92,'POINTS SCORE'!$B$8:$AK$37,36,FALSE)</f>
        <v>#N/A</v>
      </c>
      <c r="D132" s="84" t="e">
        <f>VLOOKUP(B92,'POINTS SCORE'!$B$37:$AK$78,36,FALSE)</f>
        <v>#N/A</v>
      </c>
      <c r="E132" s="95" t="s">
        <v>61</v>
      </c>
      <c r="F132" s="84"/>
      <c r="G132" s="84" t="e">
        <f>VLOOKUP(F92,'POINTS SCORE'!$B$8:$AK$37,36,FALSE)</f>
        <v>#N/A</v>
      </c>
      <c r="H132" s="84" t="e">
        <f>VLOOKUP(F92,'POINTS SCORE'!$B$37:$AK$78,36,FALSE)</f>
        <v>#N/A</v>
      </c>
      <c r="I132" s="95" t="s">
        <v>61</v>
      </c>
      <c r="J132" s="84"/>
      <c r="K132" s="93" t="e">
        <f>VLOOKUP(J92,'POINTS SCORE'!$B$8:$AK$37,36,FALSE)</f>
        <v>#N/A</v>
      </c>
      <c r="L132" s="93" t="e">
        <f>VLOOKUP(J92,'POINTS SCORE'!$B$37:$AK$78,36,FALSE)</f>
        <v>#N/A</v>
      </c>
      <c r="M132" s="95" t="s">
        <v>61</v>
      </c>
      <c r="N132" s="84"/>
      <c r="O132" s="93" t="e">
        <f>VLOOKUP(N92,'POINTS SCORE'!$B$8:$AK$37,36,FALSE)</f>
        <v>#N/A</v>
      </c>
      <c r="P132" s="93" t="e">
        <f>VLOOKUP(N92,'POINTS SCORE'!$B$37:$AK$78,36,FALSE)</f>
        <v>#N/A</v>
      </c>
      <c r="Q132" s="87" t="s">
        <v>61</v>
      </c>
      <c r="S132" s="93" t="e">
        <f>VLOOKUP(R92,'POINTS SCORE'!$B$8:$AK$37,36,FALSE)</f>
        <v>#N/A</v>
      </c>
      <c r="T132" s="93" t="e">
        <f>VLOOKUP(R92,'POINTS SCORE'!$B$37:$AK$78,36,FALSE)</f>
        <v>#N/A</v>
      </c>
      <c r="U132" s="87" t="s">
        <v>61</v>
      </c>
      <c r="W132" s="93" t="e">
        <f>VLOOKUP(V92,'POINTS SCORE'!$B$8:$AK$37,36,FALSE)</f>
        <v>#N/A</v>
      </c>
      <c r="X132" s="94" t="e">
        <f>VLOOKUP(V92,'POINTS SCORE'!$B$37:$AK$78,36,FALSE)</f>
        <v>#N/A</v>
      </c>
    </row>
    <row r="133" spans="1:24">
      <c r="A133" s="87" t="s">
        <v>61</v>
      </c>
      <c r="B133" s="98"/>
      <c r="C133" s="84" t="e">
        <f>VLOOKUP(B92,'POINTS SCORE'!$B$8:$AK$37,36,FALSE)</f>
        <v>#N/A</v>
      </c>
      <c r="D133" s="84" t="e">
        <f>VLOOKUP(B92,'POINTS SCORE'!$B$37:$AK$78,36,FALSE)</f>
        <v>#N/A</v>
      </c>
      <c r="E133" s="95" t="s">
        <v>61</v>
      </c>
      <c r="F133" s="84"/>
      <c r="G133" s="84" t="e">
        <f>VLOOKUP(F92,'POINTS SCORE'!$B$8:$AK$37,36,FALSE)</f>
        <v>#N/A</v>
      </c>
      <c r="H133" s="84" t="e">
        <f>VLOOKUP(F92,'POINTS SCORE'!$B$37:$AK$78,36,FALSE)</f>
        <v>#N/A</v>
      </c>
      <c r="I133" s="95" t="s">
        <v>61</v>
      </c>
      <c r="J133" s="84"/>
      <c r="K133" s="93" t="e">
        <f>VLOOKUP(J92,'POINTS SCORE'!$B$8:$AK$37,36,FALSE)</f>
        <v>#N/A</v>
      </c>
      <c r="L133" s="93" t="e">
        <f>VLOOKUP(J92,'POINTS SCORE'!$B$37:$AK$78,36,FALSE)</f>
        <v>#N/A</v>
      </c>
      <c r="M133" s="95" t="s">
        <v>61</v>
      </c>
      <c r="N133" s="84"/>
      <c r="O133" s="93" t="e">
        <f>VLOOKUP(N92,'POINTS SCORE'!$B$8:$AK$37,36,FALSE)</f>
        <v>#N/A</v>
      </c>
      <c r="P133" s="93" t="e">
        <f>VLOOKUP(N92,'POINTS SCORE'!$B$37:$AK$78,36,FALSE)</f>
        <v>#N/A</v>
      </c>
      <c r="Q133" s="87" t="s">
        <v>61</v>
      </c>
      <c r="S133" s="93" t="e">
        <f>VLOOKUP(R92,'POINTS SCORE'!$B$8:$AK$37,36,FALSE)</f>
        <v>#N/A</v>
      </c>
      <c r="T133" s="93" t="e">
        <f>VLOOKUP(R92,'POINTS SCORE'!$B$37:$AK$78,36,FALSE)</f>
        <v>#N/A</v>
      </c>
      <c r="U133" s="87" t="s">
        <v>61</v>
      </c>
      <c r="W133" s="93" t="e">
        <f>VLOOKUP(V92,'POINTS SCORE'!$B$8:$AK$37,36,FALSE)</f>
        <v>#N/A</v>
      </c>
      <c r="X133" s="94" t="e">
        <f>VLOOKUP(V92,'POINTS SCORE'!$B$37:$AK$78,36,FALSE)</f>
        <v>#N/A</v>
      </c>
    </row>
    <row r="134" spans="1:24">
      <c r="A134" s="87" t="s">
        <v>61</v>
      </c>
      <c r="B134" s="98"/>
      <c r="C134" s="84" t="e">
        <f>VLOOKUP(B92,'POINTS SCORE'!$B$8:$AK$37,36,FALSE)</f>
        <v>#N/A</v>
      </c>
      <c r="D134" s="84" t="e">
        <f>VLOOKUP(B92,'POINTS SCORE'!$B$37:$AK$78,36,FALSE)</f>
        <v>#N/A</v>
      </c>
      <c r="E134" s="95" t="s">
        <v>61</v>
      </c>
      <c r="F134" s="84"/>
      <c r="G134" s="84" t="e">
        <f>VLOOKUP(F92,'POINTS SCORE'!$B$8:$AK$37,36,FALSE)</f>
        <v>#N/A</v>
      </c>
      <c r="H134" s="84" t="e">
        <f>VLOOKUP(F92,'POINTS SCORE'!$B$37:$AK$78,36,FALSE)</f>
        <v>#N/A</v>
      </c>
      <c r="I134" s="95" t="s">
        <v>61</v>
      </c>
      <c r="J134" s="84"/>
      <c r="K134" s="93" t="e">
        <f>VLOOKUP(J92,'POINTS SCORE'!$B$8:$AK$37,36,FALSE)</f>
        <v>#N/A</v>
      </c>
      <c r="L134" s="93" t="e">
        <f>VLOOKUP(J92,'POINTS SCORE'!$B$37:$AK$78,36,FALSE)</f>
        <v>#N/A</v>
      </c>
      <c r="M134" s="95" t="s">
        <v>61</v>
      </c>
      <c r="N134" s="84"/>
      <c r="O134" s="93" t="e">
        <f>VLOOKUP(N92,'POINTS SCORE'!$B$8:$AK$37,36,FALSE)</f>
        <v>#N/A</v>
      </c>
      <c r="P134" s="93" t="e">
        <f>VLOOKUP(N92,'POINTS SCORE'!$B$37:$AK$78,36,FALSE)</f>
        <v>#N/A</v>
      </c>
      <c r="Q134" s="87" t="s">
        <v>61</v>
      </c>
      <c r="S134" s="93" t="e">
        <f>VLOOKUP(R92,'POINTS SCORE'!$B$8:$AK$37,36,FALSE)</f>
        <v>#N/A</v>
      </c>
      <c r="T134" s="93" t="e">
        <f>VLOOKUP(R92,'POINTS SCORE'!$B$37:$AK$78,36,FALSE)</f>
        <v>#N/A</v>
      </c>
      <c r="U134" s="87" t="s">
        <v>61</v>
      </c>
      <c r="W134" s="93"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B00-000000000000}">
    <sortState xmlns:xlrd2="http://schemas.microsoft.com/office/spreadsheetml/2017/richdata2" ref="A6:J84">
      <sortCondition descending="1" ref="D5:D84"/>
    </sortState>
  </autoFilter>
  <mergeCells count="8">
    <mergeCell ref="Q89:T89"/>
    <mergeCell ref="U89:X89"/>
    <mergeCell ref="B2:C2"/>
    <mergeCell ref="E2:F2"/>
    <mergeCell ref="A89:D89"/>
    <mergeCell ref="E89:H89"/>
    <mergeCell ref="I89:L89"/>
    <mergeCell ref="M89:P89"/>
  </mergeCells>
  <pageMargins left="0.39370078740157483" right="0.35433070866141736" top="0.98425196850393704" bottom="0.98425196850393704" header="0.51181102362204722" footer="0.51181102362204722"/>
  <pageSetup paperSize="9" scale="57"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6" id="{15F447CA-766A-4CBD-AC2D-2928F46ABDB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B11697B1-BD7B-4214-B28E-DEF56286FF26}">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60E6A588-007B-45FE-852C-9FF87D762438}">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AA43FF62-38DA-42B4-845A-1182B2A6BFC7}">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32FC0B6F-C1DC-46F9-821C-28A70C5803BF}">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E576B29A-FA5B-4C53-96F5-C8F81D423D24}">
            <xm:f>VLOOKUP(V93,'Member list R6'!$D:$D,1,FALSE)=V93</xm:f>
            <x14:dxf>
              <fill>
                <patternFill>
                  <bgColor rgb="FFFFFF00"/>
                </patternFill>
              </fill>
            </x14:dxf>
          </x14:cfRule>
          <xm:sqref>V93:V134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pageSetUpPr fitToPage="1"/>
  </sheetPr>
  <dimension ref="A1:O84"/>
  <sheetViews>
    <sheetView workbookViewId="0">
      <selection activeCell="A6" sqref="A6:O84"/>
    </sheetView>
  </sheetViews>
  <sheetFormatPr defaultColWidth="8.81640625" defaultRowHeight="12.5"/>
  <cols>
    <col min="1" max="1" width="15.54296875" style="1" customWidth="1"/>
    <col min="2" max="4" width="22.54296875" style="1" customWidth="1"/>
    <col min="5" max="15" width="14.54296875" style="1" customWidth="1"/>
    <col min="16" max="45" width="12.54296875" style="1" customWidth="1"/>
    <col min="46" max="16384" width="8.81640625" style="1"/>
  </cols>
  <sheetData>
    <row r="1" spans="1:15" ht="15" customHeight="1"/>
    <row r="2" spans="1:15" ht="15" customHeight="1">
      <c r="B2" s="32" t="s">
        <v>6</v>
      </c>
      <c r="C2" s="223" t="s">
        <v>44</v>
      </c>
      <c r="D2" s="224"/>
      <c r="F2" s="225"/>
      <c r="G2" s="225"/>
    </row>
    <row r="3" spans="1:15" ht="15" customHeight="1"/>
    <row r="4" spans="1:15" ht="15" customHeight="1">
      <c r="A4" s="8"/>
      <c r="B4" s="6"/>
      <c r="C4" s="6"/>
      <c r="D4" s="6"/>
    </row>
    <row r="5" spans="1:15" s="31" customFormat="1" ht="15" customHeight="1">
      <c r="A5" s="48" t="s">
        <v>8</v>
      </c>
      <c r="B5" s="48" t="s">
        <v>7</v>
      </c>
      <c r="C5" s="48" t="s">
        <v>9</v>
      </c>
      <c r="D5" s="48" t="s">
        <v>5</v>
      </c>
      <c r="E5" s="56" t="s">
        <v>21</v>
      </c>
      <c r="F5" s="54" t="s">
        <v>14</v>
      </c>
      <c r="G5" s="55" t="s">
        <v>0</v>
      </c>
      <c r="H5" s="60" t="s">
        <v>1</v>
      </c>
      <c r="I5" s="48" t="s">
        <v>2</v>
      </c>
      <c r="J5" s="47" t="s">
        <v>3</v>
      </c>
      <c r="K5" s="61" t="s">
        <v>4</v>
      </c>
      <c r="L5" s="62" t="s">
        <v>15</v>
      </c>
      <c r="M5" s="57" t="s">
        <v>16</v>
      </c>
      <c r="N5" s="58" t="s">
        <v>17</v>
      </c>
      <c r="O5" s="59" t="s">
        <v>18</v>
      </c>
    </row>
    <row r="6" spans="1:15" ht="15" customHeight="1">
      <c r="A6" s="53"/>
      <c r="B6" s="79"/>
      <c r="C6" s="51">
        <f t="shared" ref="C6:C69" si="0">(LARGE(F6:O6,1))+(LARGE(F6:O6,2))+(LARGE(F6:O6,3))+(LARGE(F6:O6,4))+(LARGE(F6:O6,5))+(LARGE(F6:O6,6))</f>
        <v>0</v>
      </c>
      <c r="D6" s="44">
        <f>E6+F6+G6+H6+I6+J6+K6+L6+M6+N6+O6</f>
        <v>0</v>
      </c>
      <c r="E6" s="70"/>
      <c r="F6" s="76">
        <v>0</v>
      </c>
      <c r="G6" s="46">
        <v>0</v>
      </c>
      <c r="H6" s="45">
        <v>0</v>
      </c>
      <c r="I6" s="46">
        <v>0</v>
      </c>
      <c r="J6" s="46">
        <v>0</v>
      </c>
      <c r="K6" s="70"/>
      <c r="L6" s="46">
        <v>0</v>
      </c>
      <c r="M6" s="46">
        <v>0</v>
      </c>
      <c r="N6" s="69">
        <v>0</v>
      </c>
      <c r="O6" s="45">
        <v>0</v>
      </c>
    </row>
    <row r="7" spans="1:15" ht="15" customHeight="1">
      <c r="A7" s="53"/>
      <c r="B7" s="79"/>
      <c r="C7" s="51">
        <f t="shared" si="0"/>
        <v>0</v>
      </c>
      <c r="D7" s="44">
        <f>E7+F7+G7+H7+I7+J7+K7+L7+M7+N7+O7</f>
        <v>0</v>
      </c>
      <c r="E7" s="70"/>
      <c r="F7" s="76">
        <v>0</v>
      </c>
      <c r="G7" s="46">
        <v>0</v>
      </c>
      <c r="H7" s="45">
        <v>0</v>
      </c>
      <c r="I7" s="46">
        <v>0</v>
      </c>
      <c r="J7" s="46">
        <v>0</v>
      </c>
      <c r="K7" s="70"/>
      <c r="L7" s="46">
        <v>0</v>
      </c>
      <c r="M7" s="46">
        <v>0</v>
      </c>
      <c r="N7" s="69">
        <v>0</v>
      </c>
      <c r="O7" s="45">
        <v>0</v>
      </c>
    </row>
    <row r="8" spans="1:15" ht="15" customHeight="1">
      <c r="A8" s="53"/>
      <c r="B8" s="79"/>
      <c r="C8" s="51">
        <f t="shared" si="0"/>
        <v>0</v>
      </c>
      <c r="D8" s="44">
        <f t="shared" ref="D8:D71" si="1">E8+F8+G8+H8+I8+J8+K8+L8+M8+N8+O8</f>
        <v>0</v>
      </c>
      <c r="E8" s="70"/>
      <c r="F8" s="76">
        <v>0</v>
      </c>
      <c r="G8" s="46">
        <v>0</v>
      </c>
      <c r="H8" s="45">
        <v>0</v>
      </c>
      <c r="I8" s="46">
        <v>0</v>
      </c>
      <c r="J8" s="46">
        <v>0</v>
      </c>
      <c r="K8" s="70"/>
      <c r="L8" s="46">
        <v>0</v>
      </c>
      <c r="M8" s="46">
        <v>0</v>
      </c>
      <c r="N8" s="69">
        <v>0</v>
      </c>
      <c r="O8" s="45">
        <v>0</v>
      </c>
    </row>
    <row r="9" spans="1:15" ht="15" customHeight="1">
      <c r="A9" s="53"/>
      <c r="B9" s="79"/>
      <c r="C9" s="51">
        <f t="shared" si="0"/>
        <v>0</v>
      </c>
      <c r="D9" s="44">
        <f t="shared" si="1"/>
        <v>0</v>
      </c>
      <c r="E9" s="69"/>
      <c r="F9" s="76">
        <v>0</v>
      </c>
      <c r="G9" s="46">
        <v>0</v>
      </c>
      <c r="H9" s="45">
        <v>0</v>
      </c>
      <c r="I9" s="46">
        <v>0</v>
      </c>
      <c r="J9" s="46">
        <v>0</v>
      </c>
      <c r="K9" s="69"/>
      <c r="L9" s="46">
        <v>0</v>
      </c>
      <c r="M9" s="46">
        <v>0</v>
      </c>
      <c r="N9" s="69">
        <v>0</v>
      </c>
      <c r="O9" s="45">
        <v>0</v>
      </c>
    </row>
    <row r="10" spans="1:15" ht="15" customHeight="1">
      <c r="A10" s="53"/>
      <c r="B10" s="79"/>
      <c r="C10" s="51">
        <f t="shared" si="0"/>
        <v>0</v>
      </c>
      <c r="D10" s="44">
        <f t="shared" si="1"/>
        <v>0</v>
      </c>
      <c r="E10" s="70"/>
      <c r="F10" s="76">
        <v>0</v>
      </c>
      <c r="G10" s="46">
        <v>0</v>
      </c>
      <c r="H10" s="45">
        <v>0</v>
      </c>
      <c r="I10" s="46">
        <v>0</v>
      </c>
      <c r="J10" s="46">
        <v>0</v>
      </c>
      <c r="K10" s="70"/>
      <c r="L10" s="46">
        <v>0</v>
      </c>
      <c r="M10" s="46">
        <v>0</v>
      </c>
      <c r="N10" s="69">
        <v>0</v>
      </c>
      <c r="O10" s="45">
        <v>0</v>
      </c>
    </row>
    <row r="11" spans="1:15" ht="15" customHeight="1">
      <c r="A11" s="53"/>
      <c r="B11" s="79"/>
      <c r="C11" s="51">
        <f t="shared" si="0"/>
        <v>0</v>
      </c>
      <c r="D11" s="44">
        <f t="shared" si="1"/>
        <v>0</v>
      </c>
      <c r="E11" s="70"/>
      <c r="F11" s="76">
        <v>0</v>
      </c>
      <c r="G11" s="46">
        <v>0</v>
      </c>
      <c r="H11" s="45">
        <v>0</v>
      </c>
      <c r="I11" s="46">
        <v>0</v>
      </c>
      <c r="J11" s="46">
        <v>0</v>
      </c>
      <c r="K11" s="70"/>
      <c r="L11" s="46">
        <v>0</v>
      </c>
      <c r="M11" s="46">
        <v>0</v>
      </c>
      <c r="N11" s="69">
        <v>0</v>
      </c>
      <c r="O11" s="45">
        <v>0</v>
      </c>
    </row>
    <row r="12" spans="1:15" ht="15" customHeight="1">
      <c r="A12" s="53"/>
      <c r="B12" s="79"/>
      <c r="C12" s="51">
        <f t="shared" si="0"/>
        <v>0</v>
      </c>
      <c r="D12" s="44">
        <f t="shared" si="1"/>
        <v>0</v>
      </c>
      <c r="E12" s="70"/>
      <c r="F12" s="76">
        <v>0</v>
      </c>
      <c r="G12" s="46">
        <v>0</v>
      </c>
      <c r="H12" s="45">
        <v>0</v>
      </c>
      <c r="I12" s="46">
        <v>0</v>
      </c>
      <c r="J12" s="46">
        <v>0</v>
      </c>
      <c r="K12" s="70"/>
      <c r="L12" s="46">
        <v>0</v>
      </c>
      <c r="M12" s="46">
        <v>0</v>
      </c>
      <c r="N12" s="69">
        <v>0</v>
      </c>
      <c r="O12" s="45">
        <v>0</v>
      </c>
    </row>
    <row r="13" spans="1:15" ht="15" customHeight="1">
      <c r="A13" s="53"/>
      <c r="B13" s="79"/>
      <c r="C13" s="51">
        <f t="shared" si="0"/>
        <v>0</v>
      </c>
      <c r="D13" s="44">
        <f t="shared" si="1"/>
        <v>0</v>
      </c>
      <c r="E13" s="69"/>
      <c r="F13" s="76">
        <v>0</v>
      </c>
      <c r="G13" s="46">
        <v>0</v>
      </c>
      <c r="H13" s="45">
        <v>0</v>
      </c>
      <c r="I13" s="46">
        <v>0</v>
      </c>
      <c r="J13" s="46">
        <v>0</v>
      </c>
      <c r="K13" s="69"/>
      <c r="L13" s="46">
        <v>0</v>
      </c>
      <c r="M13" s="46">
        <v>0</v>
      </c>
      <c r="N13" s="69">
        <v>0</v>
      </c>
      <c r="O13" s="45">
        <v>0</v>
      </c>
    </row>
    <row r="14" spans="1:15" ht="15" customHeight="1">
      <c r="A14" s="53"/>
      <c r="B14" s="79"/>
      <c r="C14" s="51">
        <f t="shared" si="0"/>
        <v>0</v>
      </c>
      <c r="D14" s="44">
        <f t="shared" si="1"/>
        <v>0</v>
      </c>
      <c r="E14" s="69"/>
      <c r="F14" s="76">
        <v>0</v>
      </c>
      <c r="G14" s="46">
        <v>0</v>
      </c>
      <c r="H14" s="45">
        <v>0</v>
      </c>
      <c r="I14" s="46">
        <v>0</v>
      </c>
      <c r="J14" s="46">
        <v>0</v>
      </c>
      <c r="K14" s="69"/>
      <c r="L14" s="46">
        <v>0</v>
      </c>
      <c r="M14" s="46">
        <v>0</v>
      </c>
      <c r="N14" s="69">
        <v>0</v>
      </c>
      <c r="O14" s="45">
        <v>0</v>
      </c>
    </row>
    <row r="15" spans="1:15" ht="15" customHeight="1">
      <c r="A15" s="53"/>
      <c r="B15" s="79"/>
      <c r="C15" s="51">
        <f t="shared" si="0"/>
        <v>0</v>
      </c>
      <c r="D15" s="44">
        <f t="shared" si="1"/>
        <v>0</v>
      </c>
      <c r="E15" s="69"/>
      <c r="F15" s="76">
        <v>0</v>
      </c>
      <c r="G15" s="46">
        <v>0</v>
      </c>
      <c r="H15" s="45">
        <v>0</v>
      </c>
      <c r="I15" s="46">
        <v>0</v>
      </c>
      <c r="J15" s="46">
        <v>0</v>
      </c>
      <c r="K15" s="69"/>
      <c r="L15" s="46">
        <v>0</v>
      </c>
      <c r="M15" s="46">
        <v>0</v>
      </c>
      <c r="N15" s="69">
        <v>0</v>
      </c>
      <c r="O15" s="45">
        <v>0</v>
      </c>
    </row>
    <row r="16" spans="1:15" ht="15" customHeight="1">
      <c r="A16" s="53"/>
      <c r="B16" s="79"/>
      <c r="C16" s="51">
        <f t="shared" si="0"/>
        <v>0</v>
      </c>
      <c r="D16" s="44">
        <f t="shared" si="1"/>
        <v>0</v>
      </c>
      <c r="E16" s="70"/>
      <c r="F16" s="76">
        <v>0</v>
      </c>
      <c r="G16" s="46">
        <v>0</v>
      </c>
      <c r="H16" s="45">
        <v>0</v>
      </c>
      <c r="I16" s="46">
        <v>0</v>
      </c>
      <c r="J16" s="46">
        <v>0</v>
      </c>
      <c r="K16" s="70"/>
      <c r="L16" s="46">
        <v>0</v>
      </c>
      <c r="M16" s="46">
        <v>0</v>
      </c>
      <c r="N16" s="69">
        <v>0</v>
      </c>
      <c r="O16" s="45">
        <v>0</v>
      </c>
    </row>
    <row r="17" spans="1:15" ht="15" customHeight="1">
      <c r="A17" s="78"/>
      <c r="B17" s="79"/>
      <c r="C17" s="51">
        <f t="shared" si="0"/>
        <v>0</v>
      </c>
      <c r="D17" s="44">
        <f t="shared" si="1"/>
        <v>0</v>
      </c>
      <c r="E17" s="70"/>
      <c r="F17" s="76">
        <v>0</v>
      </c>
      <c r="G17" s="46">
        <v>0</v>
      </c>
      <c r="H17" s="45">
        <v>0</v>
      </c>
      <c r="I17" s="46">
        <v>0</v>
      </c>
      <c r="J17" s="46">
        <v>0</v>
      </c>
      <c r="K17" s="70"/>
      <c r="L17" s="46">
        <v>0</v>
      </c>
      <c r="M17" s="46">
        <v>0</v>
      </c>
      <c r="N17" s="69">
        <v>0</v>
      </c>
      <c r="O17" s="45">
        <v>0</v>
      </c>
    </row>
    <row r="18" spans="1:15" ht="15" customHeight="1">
      <c r="A18" s="49"/>
      <c r="B18" s="79"/>
      <c r="C18" s="51">
        <f t="shared" si="0"/>
        <v>0</v>
      </c>
      <c r="D18" s="44">
        <f t="shared" si="1"/>
        <v>0</v>
      </c>
      <c r="E18" s="70"/>
      <c r="F18" s="76">
        <v>0</v>
      </c>
      <c r="G18" s="46">
        <v>0</v>
      </c>
      <c r="H18" s="45">
        <v>0</v>
      </c>
      <c r="I18" s="46">
        <v>0</v>
      </c>
      <c r="J18" s="46">
        <v>0</v>
      </c>
      <c r="K18" s="70"/>
      <c r="L18" s="46">
        <v>0</v>
      </c>
      <c r="M18" s="46">
        <v>0</v>
      </c>
      <c r="N18" s="69">
        <v>0</v>
      </c>
      <c r="O18" s="45">
        <v>0</v>
      </c>
    </row>
    <row r="19" spans="1:15" ht="15" customHeight="1">
      <c r="A19" s="49"/>
      <c r="B19" s="79"/>
      <c r="C19" s="51">
        <f t="shared" si="0"/>
        <v>0</v>
      </c>
      <c r="D19" s="44">
        <f t="shared" si="1"/>
        <v>0</v>
      </c>
      <c r="E19" s="70"/>
      <c r="F19" s="76">
        <v>0</v>
      </c>
      <c r="G19" s="46">
        <v>0</v>
      </c>
      <c r="H19" s="45">
        <v>0</v>
      </c>
      <c r="I19" s="46">
        <v>0</v>
      </c>
      <c r="J19" s="46">
        <v>0</v>
      </c>
      <c r="K19" s="70"/>
      <c r="L19" s="46">
        <v>0</v>
      </c>
      <c r="M19" s="46">
        <v>0</v>
      </c>
      <c r="N19" s="69">
        <v>0</v>
      </c>
      <c r="O19" s="45">
        <v>0</v>
      </c>
    </row>
    <row r="20" spans="1:15" ht="15" customHeight="1">
      <c r="A20" s="49"/>
      <c r="B20" s="79"/>
      <c r="C20" s="51">
        <f t="shared" si="0"/>
        <v>0</v>
      </c>
      <c r="D20" s="44">
        <f t="shared" si="1"/>
        <v>0</v>
      </c>
      <c r="E20" s="70"/>
      <c r="F20" s="76">
        <v>0</v>
      </c>
      <c r="G20" s="46">
        <v>0</v>
      </c>
      <c r="H20" s="45">
        <v>0</v>
      </c>
      <c r="I20" s="46">
        <v>0</v>
      </c>
      <c r="J20" s="46">
        <v>0</v>
      </c>
      <c r="K20" s="70"/>
      <c r="L20" s="46">
        <v>0</v>
      </c>
      <c r="M20" s="46">
        <v>0</v>
      </c>
      <c r="N20" s="69">
        <v>0</v>
      </c>
      <c r="O20" s="45">
        <v>0</v>
      </c>
    </row>
    <row r="21" spans="1:15" ht="15" customHeight="1">
      <c r="A21" s="49"/>
      <c r="B21" s="79"/>
      <c r="C21" s="51">
        <f t="shared" si="0"/>
        <v>0</v>
      </c>
      <c r="D21" s="44">
        <f t="shared" si="1"/>
        <v>0</v>
      </c>
      <c r="E21" s="70"/>
      <c r="F21" s="76">
        <v>0</v>
      </c>
      <c r="G21" s="46">
        <v>0</v>
      </c>
      <c r="H21" s="45">
        <v>0</v>
      </c>
      <c r="I21" s="46">
        <v>0</v>
      </c>
      <c r="J21" s="46">
        <v>0</v>
      </c>
      <c r="K21" s="70"/>
      <c r="L21" s="46">
        <v>0</v>
      </c>
      <c r="M21" s="46">
        <v>0</v>
      </c>
      <c r="N21" s="69">
        <v>0</v>
      </c>
      <c r="O21" s="45">
        <v>0</v>
      </c>
    </row>
    <row r="22" spans="1:15" ht="15" customHeight="1">
      <c r="A22" s="49"/>
      <c r="B22" s="79"/>
      <c r="C22" s="51">
        <f t="shared" si="0"/>
        <v>0</v>
      </c>
      <c r="D22" s="44">
        <f t="shared" si="1"/>
        <v>0</v>
      </c>
      <c r="E22" s="69"/>
      <c r="F22" s="76">
        <v>0</v>
      </c>
      <c r="G22" s="46">
        <v>0</v>
      </c>
      <c r="H22" s="45">
        <v>0</v>
      </c>
      <c r="I22" s="46">
        <v>0</v>
      </c>
      <c r="J22" s="46">
        <v>0</v>
      </c>
      <c r="K22" s="69"/>
      <c r="L22" s="46">
        <v>0</v>
      </c>
      <c r="M22" s="46">
        <v>0</v>
      </c>
      <c r="N22" s="69">
        <v>0</v>
      </c>
      <c r="O22" s="45">
        <v>0</v>
      </c>
    </row>
    <row r="23" spans="1:15" ht="15" customHeight="1">
      <c r="A23" s="49"/>
      <c r="B23" s="79"/>
      <c r="C23" s="51">
        <f t="shared" si="0"/>
        <v>0</v>
      </c>
      <c r="D23" s="44">
        <f t="shared" si="1"/>
        <v>0</v>
      </c>
      <c r="E23" s="69"/>
      <c r="F23" s="76">
        <v>0</v>
      </c>
      <c r="G23" s="46">
        <v>0</v>
      </c>
      <c r="H23" s="45">
        <v>0</v>
      </c>
      <c r="I23" s="46">
        <v>0</v>
      </c>
      <c r="J23" s="46">
        <v>0</v>
      </c>
      <c r="K23" s="69"/>
      <c r="L23" s="46">
        <v>0</v>
      </c>
      <c r="M23" s="46">
        <v>0</v>
      </c>
      <c r="N23" s="69">
        <v>0</v>
      </c>
      <c r="O23" s="45">
        <v>0</v>
      </c>
    </row>
    <row r="24" spans="1:15" ht="15" customHeight="1">
      <c r="A24" s="49"/>
      <c r="B24" s="79"/>
      <c r="C24" s="51">
        <f t="shared" si="0"/>
        <v>0</v>
      </c>
      <c r="D24" s="44">
        <f t="shared" si="1"/>
        <v>0</v>
      </c>
      <c r="E24" s="70"/>
      <c r="F24" s="76">
        <v>0</v>
      </c>
      <c r="G24" s="46">
        <v>0</v>
      </c>
      <c r="H24" s="45">
        <v>0</v>
      </c>
      <c r="I24" s="46">
        <v>0</v>
      </c>
      <c r="J24" s="46">
        <v>0</v>
      </c>
      <c r="K24" s="70"/>
      <c r="L24" s="46">
        <v>0</v>
      </c>
      <c r="M24" s="46">
        <v>0</v>
      </c>
      <c r="N24" s="69">
        <v>0</v>
      </c>
      <c r="O24" s="45">
        <v>0</v>
      </c>
    </row>
    <row r="25" spans="1:15" ht="15" customHeight="1">
      <c r="A25" s="80"/>
      <c r="B25" s="79"/>
      <c r="C25" s="51">
        <f t="shared" si="0"/>
        <v>0</v>
      </c>
      <c r="D25" s="44">
        <f t="shared" si="1"/>
        <v>0</v>
      </c>
      <c r="E25" s="70"/>
      <c r="F25" s="76">
        <v>0</v>
      </c>
      <c r="G25" s="46">
        <v>0</v>
      </c>
      <c r="H25" s="45">
        <v>0</v>
      </c>
      <c r="I25" s="46">
        <v>0</v>
      </c>
      <c r="J25" s="46">
        <v>0</v>
      </c>
      <c r="K25" s="70"/>
      <c r="L25" s="46">
        <v>0</v>
      </c>
      <c r="M25" s="46">
        <v>0</v>
      </c>
      <c r="N25" s="69">
        <v>0</v>
      </c>
      <c r="O25" s="45">
        <v>0</v>
      </c>
    </row>
    <row r="26" spans="1:15" ht="15" customHeight="1">
      <c r="A26" s="53"/>
      <c r="B26" s="79"/>
      <c r="C26" s="51">
        <f t="shared" si="0"/>
        <v>0</v>
      </c>
      <c r="D26" s="44">
        <f t="shared" si="1"/>
        <v>0</v>
      </c>
      <c r="E26" s="70"/>
      <c r="F26" s="76">
        <v>0</v>
      </c>
      <c r="G26" s="46">
        <v>0</v>
      </c>
      <c r="H26" s="45">
        <v>0</v>
      </c>
      <c r="I26" s="46">
        <v>0</v>
      </c>
      <c r="J26" s="46">
        <v>0</v>
      </c>
      <c r="K26" s="70"/>
      <c r="L26" s="46">
        <v>0</v>
      </c>
      <c r="M26" s="46">
        <v>0</v>
      </c>
      <c r="N26" s="69">
        <v>0</v>
      </c>
      <c r="O26" s="45">
        <v>0</v>
      </c>
    </row>
    <row r="27" spans="1:15" ht="15" customHeight="1">
      <c r="A27" s="53"/>
      <c r="B27" s="79"/>
      <c r="C27" s="51">
        <f t="shared" si="0"/>
        <v>0</v>
      </c>
      <c r="D27" s="44">
        <f t="shared" si="1"/>
        <v>0</v>
      </c>
      <c r="E27" s="69"/>
      <c r="F27" s="76">
        <v>0</v>
      </c>
      <c r="G27" s="46">
        <v>0</v>
      </c>
      <c r="H27" s="45">
        <v>0</v>
      </c>
      <c r="I27" s="46">
        <v>0</v>
      </c>
      <c r="J27" s="46">
        <v>0</v>
      </c>
      <c r="K27" s="69"/>
      <c r="L27" s="46">
        <v>0</v>
      </c>
      <c r="M27" s="46">
        <v>0</v>
      </c>
      <c r="N27" s="69">
        <v>0</v>
      </c>
      <c r="O27" s="45">
        <v>0</v>
      </c>
    </row>
    <row r="28" spans="1:15" ht="15" customHeight="1">
      <c r="A28" s="49"/>
      <c r="B28" s="79"/>
      <c r="C28" s="51">
        <f t="shared" si="0"/>
        <v>0</v>
      </c>
      <c r="D28" s="44">
        <f t="shared" si="1"/>
        <v>0</v>
      </c>
      <c r="E28" s="69"/>
      <c r="F28" s="77">
        <v>0</v>
      </c>
      <c r="G28" s="46">
        <v>0</v>
      </c>
      <c r="H28" s="46">
        <v>0</v>
      </c>
      <c r="I28" s="46">
        <v>0</v>
      </c>
      <c r="J28" s="46">
        <v>0</v>
      </c>
      <c r="K28" s="69"/>
      <c r="L28" s="46">
        <v>0</v>
      </c>
      <c r="M28" s="46">
        <v>0</v>
      </c>
      <c r="N28" s="69">
        <v>0</v>
      </c>
      <c r="O28" s="45">
        <v>0</v>
      </c>
    </row>
    <row r="29" spans="1:15" ht="15" customHeight="1">
      <c r="A29" s="49"/>
      <c r="B29" s="79"/>
      <c r="C29" s="51">
        <f t="shared" si="0"/>
        <v>0</v>
      </c>
      <c r="D29" s="44">
        <f t="shared" si="1"/>
        <v>0</v>
      </c>
      <c r="E29" s="70"/>
      <c r="F29" s="77">
        <v>0</v>
      </c>
      <c r="G29" s="46">
        <v>0</v>
      </c>
      <c r="H29" s="46">
        <v>0</v>
      </c>
      <c r="I29" s="46">
        <v>0</v>
      </c>
      <c r="J29" s="46">
        <v>0</v>
      </c>
      <c r="K29" s="70"/>
      <c r="L29" s="46">
        <v>0</v>
      </c>
      <c r="M29" s="46">
        <v>0</v>
      </c>
      <c r="N29" s="69">
        <v>0</v>
      </c>
      <c r="O29" s="45">
        <v>0</v>
      </c>
    </row>
    <row r="30" spans="1:15" ht="15" customHeight="1">
      <c r="A30" s="53"/>
      <c r="B30" s="79"/>
      <c r="C30" s="51">
        <f t="shared" si="0"/>
        <v>0</v>
      </c>
      <c r="D30" s="44">
        <f t="shared" si="1"/>
        <v>0</v>
      </c>
      <c r="E30" s="69"/>
      <c r="F30" s="77">
        <v>0</v>
      </c>
      <c r="G30" s="46">
        <v>0</v>
      </c>
      <c r="H30" s="46">
        <v>0</v>
      </c>
      <c r="I30" s="46">
        <v>0</v>
      </c>
      <c r="J30" s="46">
        <v>0</v>
      </c>
      <c r="K30" s="69"/>
      <c r="L30" s="46">
        <v>0</v>
      </c>
      <c r="M30" s="46">
        <v>0</v>
      </c>
      <c r="N30" s="69">
        <v>0</v>
      </c>
      <c r="O30" s="45">
        <v>0</v>
      </c>
    </row>
    <row r="31" spans="1:15" ht="15" customHeight="1">
      <c r="A31" s="53"/>
      <c r="B31" s="79"/>
      <c r="C31" s="51">
        <f t="shared" si="0"/>
        <v>0</v>
      </c>
      <c r="D31" s="44">
        <f t="shared" si="1"/>
        <v>0</v>
      </c>
      <c r="E31" s="69"/>
      <c r="F31" s="77">
        <v>0</v>
      </c>
      <c r="G31" s="46">
        <v>0</v>
      </c>
      <c r="H31" s="46">
        <v>0</v>
      </c>
      <c r="I31" s="46">
        <v>0</v>
      </c>
      <c r="J31" s="46">
        <v>0</v>
      </c>
      <c r="K31" s="69"/>
      <c r="L31" s="46">
        <v>0</v>
      </c>
      <c r="M31" s="46">
        <v>0</v>
      </c>
      <c r="N31" s="69">
        <v>0</v>
      </c>
      <c r="O31" s="45">
        <v>0</v>
      </c>
    </row>
    <row r="32" spans="1:15" ht="15" customHeight="1">
      <c r="A32" s="53"/>
      <c r="B32" s="79"/>
      <c r="C32" s="51">
        <f t="shared" si="0"/>
        <v>0</v>
      </c>
      <c r="D32" s="44">
        <f t="shared" si="1"/>
        <v>0</v>
      </c>
      <c r="E32" s="70"/>
      <c r="F32" s="77">
        <v>0</v>
      </c>
      <c r="G32" s="46">
        <v>0</v>
      </c>
      <c r="H32" s="46">
        <v>0</v>
      </c>
      <c r="I32" s="46">
        <v>0</v>
      </c>
      <c r="J32" s="46">
        <v>0</v>
      </c>
      <c r="K32" s="70"/>
      <c r="L32" s="46">
        <v>0</v>
      </c>
      <c r="M32" s="46">
        <v>0</v>
      </c>
      <c r="N32" s="69">
        <v>0</v>
      </c>
      <c r="O32" s="45">
        <v>0</v>
      </c>
    </row>
    <row r="33" spans="1:15" ht="15" customHeight="1">
      <c r="A33" s="53"/>
      <c r="B33" s="79"/>
      <c r="C33" s="51">
        <f t="shared" si="0"/>
        <v>0</v>
      </c>
      <c r="D33" s="44">
        <f t="shared" si="1"/>
        <v>0</v>
      </c>
      <c r="E33" s="70"/>
      <c r="F33" s="77">
        <v>0</v>
      </c>
      <c r="G33" s="46">
        <v>0</v>
      </c>
      <c r="H33" s="46">
        <v>0</v>
      </c>
      <c r="I33" s="46">
        <v>0</v>
      </c>
      <c r="J33" s="46">
        <v>0</v>
      </c>
      <c r="K33" s="70"/>
      <c r="L33" s="46">
        <v>0</v>
      </c>
      <c r="M33" s="46">
        <v>0</v>
      </c>
      <c r="N33" s="69">
        <v>0</v>
      </c>
      <c r="O33" s="45">
        <v>0</v>
      </c>
    </row>
    <row r="34" spans="1:15" ht="15" customHeight="1">
      <c r="A34" s="53"/>
      <c r="B34" s="79"/>
      <c r="C34" s="51">
        <f t="shared" si="0"/>
        <v>0</v>
      </c>
      <c r="D34" s="44">
        <f t="shared" si="1"/>
        <v>0</v>
      </c>
      <c r="E34" s="70"/>
      <c r="F34" s="77">
        <v>0</v>
      </c>
      <c r="G34" s="46">
        <v>0</v>
      </c>
      <c r="H34" s="46">
        <v>0</v>
      </c>
      <c r="I34" s="46">
        <v>0</v>
      </c>
      <c r="J34" s="46">
        <v>0</v>
      </c>
      <c r="K34" s="70"/>
      <c r="L34" s="46">
        <v>0</v>
      </c>
      <c r="M34" s="46">
        <v>0</v>
      </c>
      <c r="N34" s="69">
        <v>0</v>
      </c>
      <c r="O34" s="45">
        <v>0</v>
      </c>
    </row>
    <row r="35" spans="1:15" ht="15" customHeight="1">
      <c r="A35" s="53"/>
      <c r="B35" s="79"/>
      <c r="C35" s="51">
        <f t="shared" si="0"/>
        <v>0</v>
      </c>
      <c r="D35" s="44">
        <f t="shared" si="1"/>
        <v>0</v>
      </c>
      <c r="E35" s="70"/>
      <c r="F35" s="77">
        <v>0</v>
      </c>
      <c r="G35" s="46">
        <v>0</v>
      </c>
      <c r="H35" s="46">
        <v>0</v>
      </c>
      <c r="I35" s="46">
        <v>0</v>
      </c>
      <c r="J35" s="46">
        <v>0</v>
      </c>
      <c r="K35" s="70"/>
      <c r="L35" s="46">
        <v>0</v>
      </c>
      <c r="M35" s="46">
        <v>0</v>
      </c>
      <c r="N35" s="69">
        <v>0</v>
      </c>
      <c r="O35" s="45">
        <v>0</v>
      </c>
    </row>
    <row r="36" spans="1:15" ht="15" customHeight="1">
      <c r="A36" s="53"/>
      <c r="B36" s="79"/>
      <c r="C36" s="51">
        <f t="shared" si="0"/>
        <v>0</v>
      </c>
      <c r="D36" s="44">
        <f t="shared" si="1"/>
        <v>0</v>
      </c>
      <c r="E36" s="69"/>
      <c r="F36" s="77">
        <v>0</v>
      </c>
      <c r="G36" s="46">
        <v>0</v>
      </c>
      <c r="H36" s="46">
        <v>0</v>
      </c>
      <c r="I36" s="46">
        <v>0</v>
      </c>
      <c r="J36" s="46">
        <v>0</v>
      </c>
      <c r="K36" s="69"/>
      <c r="L36" s="46">
        <v>0</v>
      </c>
      <c r="M36" s="46">
        <v>0</v>
      </c>
      <c r="N36" s="69">
        <v>0</v>
      </c>
      <c r="O36" s="45">
        <v>0</v>
      </c>
    </row>
    <row r="37" spans="1:15" ht="15" customHeight="1">
      <c r="A37" s="53"/>
      <c r="B37" s="79"/>
      <c r="C37" s="51">
        <f t="shared" si="0"/>
        <v>0</v>
      </c>
      <c r="D37" s="44">
        <f t="shared" si="1"/>
        <v>0</v>
      </c>
      <c r="E37" s="70"/>
      <c r="F37" s="77">
        <v>0</v>
      </c>
      <c r="G37" s="46">
        <v>0</v>
      </c>
      <c r="H37" s="46">
        <v>0</v>
      </c>
      <c r="I37" s="46">
        <v>0</v>
      </c>
      <c r="J37" s="46">
        <v>0</v>
      </c>
      <c r="K37" s="70"/>
      <c r="L37" s="46">
        <v>0</v>
      </c>
      <c r="M37" s="46">
        <v>0</v>
      </c>
      <c r="N37" s="69">
        <v>0</v>
      </c>
      <c r="O37" s="45">
        <v>0</v>
      </c>
    </row>
    <row r="38" spans="1:15" ht="15" customHeight="1">
      <c r="A38" s="53"/>
      <c r="B38" s="79"/>
      <c r="C38" s="51">
        <f t="shared" si="0"/>
        <v>0</v>
      </c>
      <c r="D38" s="44">
        <f t="shared" si="1"/>
        <v>0</v>
      </c>
      <c r="E38" s="69"/>
      <c r="F38" s="77">
        <v>0</v>
      </c>
      <c r="G38" s="46">
        <v>0</v>
      </c>
      <c r="H38" s="46">
        <v>0</v>
      </c>
      <c r="I38" s="46">
        <v>0</v>
      </c>
      <c r="J38" s="46">
        <v>0</v>
      </c>
      <c r="K38" s="69"/>
      <c r="L38" s="46">
        <v>0</v>
      </c>
      <c r="M38" s="46">
        <v>0</v>
      </c>
      <c r="N38" s="69">
        <v>0</v>
      </c>
      <c r="O38" s="45">
        <v>0</v>
      </c>
    </row>
    <row r="39" spans="1:15" ht="15" customHeight="1">
      <c r="A39" s="53"/>
      <c r="B39" s="79"/>
      <c r="C39" s="51">
        <f t="shared" si="0"/>
        <v>0</v>
      </c>
      <c r="D39" s="44">
        <f t="shared" si="1"/>
        <v>0</v>
      </c>
      <c r="E39" s="70"/>
      <c r="F39" s="77">
        <v>0</v>
      </c>
      <c r="G39" s="46">
        <v>0</v>
      </c>
      <c r="H39" s="46">
        <v>0</v>
      </c>
      <c r="I39" s="46">
        <v>0</v>
      </c>
      <c r="J39" s="46">
        <v>0</v>
      </c>
      <c r="K39" s="70"/>
      <c r="L39" s="46">
        <v>0</v>
      </c>
      <c r="M39" s="46">
        <v>0</v>
      </c>
      <c r="N39" s="69">
        <v>0</v>
      </c>
      <c r="O39" s="45">
        <v>0</v>
      </c>
    </row>
    <row r="40" spans="1:15" ht="15" customHeight="1">
      <c r="A40" s="53"/>
      <c r="B40" s="79"/>
      <c r="C40" s="51">
        <f t="shared" si="0"/>
        <v>0</v>
      </c>
      <c r="D40" s="44">
        <f t="shared" si="1"/>
        <v>0</v>
      </c>
      <c r="E40" s="69"/>
      <c r="F40" s="77">
        <v>0</v>
      </c>
      <c r="G40" s="46">
        <v>0</v>
      </c>
      <c r="H40" s="46">
        <v>0</v>
      </c>
      <c r="I40" s="46">
        <v>0</v>
      </c>
      <c r="J40" s="46">
        <v>0</v>
      </c>
      <c r="K40" s="69"/>
      <c r="L40" s="46">
        <v>0</v>
      </c>
      <c r="M40" s="46">
        <v>0</v>
      </c>
      <c r="N40" s="69">
        <v>0</v>
      </c>
      <c r="O40" s="45">
        <v>0</v>
      </c>
    </row>
    <row r="41" spans="1:15" ht="15" customHeight="1">
      <c r="A41" s="53"/>
      <c r="B41" s="79"/>
      <c r="C41" s="51">
        <f t="shared" si="0"/>
        <v>0</v>
      </c>
      <c r="D41" s="44">
        <f t="shared" si="1"/>
        <v>0</v>
      </c>
      <c r="E41" s="69"/>
      <c r="F41" s="77">
        <v>0</v>
      </c>
      <c r="G41" s="46">
        <v>0</v>
      </c>
      <c r="H41" s="46">
        <v>0</v>
      </c>
      <c r="I41" s="46">
        <v>0</v>
      </c>
      <c r="J41" s="46">
        <v>0</v>
      </c>
      <c r="K41" s="69"/>
      <c r="L41" s="46">
        <v>0</v>
      </c>
      <c r="M41" s="46">
        <v>0</v>
      </c>
      <c r="N41" s="69">
        <v>0</v>
      </c>
      <c r="O41" s="45">
        <v>0</v>
      </c>
    </row>
    <row r="42" spans="1:15" ht="15" customHeight="1">
      <c r="A42" s="53"/>
      <c r="B42" s="79"/>
      <c r="C42" s="51">
        <f t="shared" si="0"/>
        <v>0</v>
      </c>
      <c r="D42" s="44">
        <f t="shared" si="1"/>
        <v>0</v>
      </c>
      <c r="E42" s="69"/>
      <c r="F42" s="77">
        <v>0</v>
      </c>
      <c r="G42" s="46">
        <v>0</v>
      </c>
      <c r="H42" s="46">
        <v>0</v>
      </c>
      <c r="I42" s="46">
        <v>0</v>
      </c>
      <c r="J42" s="46">
        <v>0</v>
      </c>
      <c r="K42" s="69"/>
      <c r="L42" s="46">
        <v>0</v>
      </c>
      <c r="M42" s="46">
        <v>0</v>
      </c>
      <c r="N42" s="69">
        <v>0</v>
      </c>
      <c r="O42" s="45">
        <v>0</v>
      </c>
    </row>
    <row r="43" spans="1:15" ht="15" customHeight="1">
      <c r="A43" s="53"/>
      <c r="B43" s="79"/>
      <c r="C43" s="51">
        <f t="shared" si="0"/>
        <v>0</v>
      </c>
      <c r="D43" s="44">
        <f t="shared" si="1"/>
        <v>0</v>
      </c>
      <c r="E43" s="69"/>
      <c r="F43" s="77">
        <v>0</v>
      </c>
      <c r="G43" s="46">
        <v>0</v>
      </c>
      <c r="H43" s="46">
        <v>0</v>
      </c>
      <c r="I43" s="46">
        <v>0</v>
      </c>
      <c r="J43" s="46">
        <v>0</v>
      </c>
      <c r="K43" s="69"/>
      <c r="L43" s="46">
        <v>0</v>
      </c>
      <c r="M43" s="46">
        <v>0</v>
      </c>
      <c r="N43" s="69">
        <v>0</v>
      </c>
      <c r="O43" s="45">
        <v>0</v>
      </c>
    </row>
    <row r="44" spans="1:15" ht="15" customHeight="1">
      <c r="A44" s="53"/>
      <c r="B44" s="79"/>
      <c r="C44" s="51">
        <f t="shared" si="0"/>
        <v>0</v>
      </c>
      <c r="D44" s="44">
        <f t="shared" si="1"/>
        <v>0</v>
      </c>
      <c r="E44" s="69"/>
      <c r="F44" s="77">
        <v>0</v>
      </c>
      <c r="G44" s="46">
        <v>0</v>
      </c>
      <c r="H44" s="46">
        <v>0</v>
      </c>
      <c r="I44" s="46">
        <v>0</v>
      </c>
      <c r="J44" s="46">
        <v>0</v>
      </c>
      <c r="K44" s="69"/>
      <c r="L44" s="46">
        <v>0</v>
      </c>
      <c r="M44" s="46">
        <v>0</v>
      </c>
      <c r="N44" s="69">
        <v>0</v>
      </c>
      <c r="O44" s="45">
        <v>0</v>
      </c>
    </row>
    <row r="45" spans="1:15" ht="15" customHeight="1">
      <c r="A45" s="53"/>
      <c r="B45" s="79"/>
      <c r="C45" s="51">
        <f t="shared" si="0"/>
        <v>0</v>
      </c>
      <c r="D45" s="44">
        <f t="shared" si="1"/>
        <v>0</v>
      </c>
      <c r="E45" s="70"/>
      <c r="F45" s="77">
        <v>0</v>
      </c>
      <c r="G45" s="46">
        <v>0</v>
      </c>
      <c r="H45" s="46">
        <v>0</v>
      </c>
      <c r="I45" s="46">
        <v>0</v>
      </c>
      <c r="J45" s="46">
        <v>0</v>
      </c>
      <c r="K45" s="70"/>
      <c r="L45" s="46">
        <v>0</v>
      </c>
      <c r="M45" s="46">
        <v>0</v>
      </c>
      <c r="N45" s="69">
        <v>0</v>
      </c>
      <c r="O45" s="45">
        <v>0</v>
      </c>
    </row>
    <row r="46" spans="1:15" ht="15" customHeight="1">
      <c r="A46" s="53"/>
      <c r="B46" s="79"/>
      <c r="C46" s="51">
        <f t="shared" si="0"/>
        <v>0</v>
      </c>
      <c r="D46" s="44">
        <f t="shared" si="1"/>
        <v>0</v>
      </c>
      <c r="E46" s="70"/>
      <c r="F46" s="77">
        <v>0</v>
      </c>
      <c r="G46" s="46">
        <v>0</v>
      </c>
      <c r="H46" s="46">
        <v>0</v>
      </c>
      <c r="I46" s="46">
        <v>0</v>
      </c>
      <c r="J46" s="46">
        <v>0</v>
      </c>
      <c r="K46" s="70"/>
      <c r="L46" s="46">
        <v>0</v>
      </c>
      <c r="M46" s="46">
        <v>0</v>
      </c>
      <c r="N46" s="69">
        <v>0</v>
      </c>
      <c r="O46" s="45">
        <v>0</v>
      </c>
    </row>
    <row r="47" spans="1:15" ht="15" customHeight="1">
      <c r="A47" s="53"/>
      <c r="B47" s="79"/>
      <c r="C47" s="51">
        <f t="shared" si="0"/>
        <v>0</v>
      </c>
      <c r="D47" s="44">
        <f t="shared" si="1"/>
        <v>0</v>
      </c>
      <c r="E47" s="70"/>
      <c r="F47" s="77">
        <v>0</v>
      </c>
      <c r="G47" s="46">
        <v>0</v>
      </c>
      <c r="H47" s="46">
        <v>0</v>
      </c>
      <c r="I47" s="46">
        <v>0</v>
      </c>
      <c r="J47" s="46">
        <v>0</v>
      </c>
      <c r="K47" s="70"/>
      <c r="L47" s="46">
        <v>0</v>
      </c>
      <c r="M47" s="46">
        <v>0</v>
      </c>
      <c r="N47" s="69">
        <v>0</v>
      </c>
      <c r="O47" s="45">
        <v>0</v>
      </c>
    </row>
    <row r="48" spans="1:15" ht="15" customHeight="1">
      <c r="A48" s="53"/>
      <c r="B48" s="79"/>
      <c r="C48" s="51">
        <f t="shared" si="0"/>
        <v>0</v>
      </c>
      <c r="D48" s="44">
        <f t="shared" si="1"/>
        <v>0</v>
      </c>
      <c r="E48" s="69"/>
      <c r="F48" s="77">
        <v>0</v>
      </c>
      <c r="G48" s="46">
        <v>0</v>
      </c>
      <c r="H48" s="46">
        <v>0</v>
      </c>
      <c r="I48" s="46">
        <v>0</v>
      </c>
      <c r="J48" s="46">
        <v>0</v>
      </c>
      <c r="K48" s="69"/>
      <c r="L48" s="46">
        <v>0</v>
      </c>
      <c r="M48" s="46">
        <v>0</v>
      </c>
      <c r="N48" s="69">
        <v>0</v>
      </c>
      <c r="O48" s="45">
        <v>0</v>
      </c>
    </row>
    <row r="49" spans="1:15" ht="15" customHeight="1">
      <c r="A49" s="53"/>
      <c r="B49" s="79"/>
      <c r="C49" s="51">
        <f t="shared" si="0"/>
        <v>0</v>
      </c>
      <c r="D49" s="44">
        <f t="shared" si="1"/>
        <v>0</v>
      </c>
      <c r="E49" s="69"/>
      <c r="F49" s="77">
        <v>0</v>
      </c>
      <c r="G49" s="46">
        <v>0</v>
      </c>
      <c r="H49" s="46">
        <v>0</v>
      </c>
      <c r="I49" s="46">
        <v>0</v>
      </c>
      <c r="J49" s="46">
        <v>0</v>
      </c>
      <c r="K49" s="69"/>
      <c r="L49" s="46">
        <v>0</v>
      </c>
      <c r="M49" s="46">
        <v>0</v>
      </c>
      <c r="N49" s="69">
        <v>0</v>
      </c>
      <c r="O49" s="45">
        <v>0</v>
      </c>
    </row>
    <row r="50" spans="1:15" ht="15" customHeight="1">
      <c r="A50" s="53"/>
      <c r="B50" s="79"/>
      <c r="C50" s="51">
        <f t="shared" si="0"/>
        <v>0</v>
      </c>
      <c r="D50" s="44">
        <f t="shared" si="1"/>
        <v>0</v>
      </c>
      <c r="E50" s="69"/>
      <c r="F50" s="77">
        <v>0</v>
      </c>
      <c r="G50" s="46">
        <v>0</v>
      </c>
      <c r="H50" s="46">
        <v>0</v>
      </c>
      <c r="I50" s="46">
        <v>0</v>
      </c>
      <c r="J50" s="46">
        <v>0</v>
      </c>
      <c r="K50" s="69"/>
      <c r="L50" s="46">
        <v>0</v>
      </c>
      <c r="M50" s="46">
        <v>0</v>
      </c>
      <c r="N50" s="69">
        <v>0</v>
      </c>
      <c r="O50" s="45">
        <v>0</v>
      </c>
    </row>
    <row r="51" spans="1:15" ht="15" customHeight="1">
      <c r="A51" s="53"/>
      <c r="B51" s="79"/>
      <c r="C51" s="51">
        <f t="shared" si="0"/>
        <v>0</v>
      </c>
      <c r="D51" s="44">
        <f t="shared" si="1"/>
        <v>0</v>
      </c>
      <c r="E51" s="70"/>
      <c r="F51" s="77">
        <v>0</v>
      </c>
      <c r="G51" s="46">
        <v>0</v>
      </c>
      <c r="H51" s="46">
        <v>0</v>
      </c>
      <c r="I51" s="46">
        <v>0</v>
      </c>
      <c r="J51" s="46">
        <v>0</v>
      </c>
      <c r="K51" s="70"/>
      <c r="L51" s="46">
        <v>0</v>
      </c>
      <c r="M51" s="46">
        <v>0</v>
      </c>
      <c r="N51" s="69">
        <v>0</v>
      </c>
      <c r="O51" s="45">
        <v>0</v>
      </c>
    </row>
    <row r="52" spans="1:15" ht="15" customHeight="1">
      <c r="A52" s="53"/>
      <c r="B52" s="79"/>
      <c r="C52" s="51">
        <f t="shared" si="0"/>
        <v>0</v>
      </c>
      <c r="D52" s="44">
        <f t="shared" si="1"/>
        <v>0</v>
      </c>
      <c r="E52" s="69"/>
      <c r="F52" s="77">
        <v>0</v>
      </c>
      <c r="G52" s="46">
        <v>0</v>
      </c>
      <c r="H52" s="46">
        <v>0</v>
      </c>
      <c r="I52" s="46">
        <v>0</v>
      </c>
      <c r="J52" s="46">
        <v>0</v>
      </c>
      <c r="K52" s="69"/>
      <c r="L52" s="46">
        <v>0</v>
      </c>
      <c r="M52" s="46">
        <v>0</v>
      </c>
      <c r="N52" s="69">
        <v>0</v>
      </c>
      <c r="O52" s="45">
        <v>0</v>
      </c>
    </row>
    <row r="53" spans="1:15" ht="15" customHeight="1">
      <c r="A53" s="53"/>
      <c r="B53" s="79"/>
      <c r="C53" s="51">
        <f t="shared" si="0"/>
        <v>0</v>
      </c>
      <c r="D53" s="44">
        <f t="shared" si="1"/>
        <v>0</v>
      </c>
      <c r="E53" s="70"/>
      <c r="F53" s="77">
        <v>0</v>
      </c>
      <c r="G53" s="46">
        <v>0</v>
      </c>
      <c r="H53" s="46">
        <v>0</v>
      </c>
      <c r="I53" s="46">
        <v>0</v>
      </c>
      <c r="J53" s="46">
        <v>0</v>
      </c>
      <c r="K53" s="70"/>
      <c r="L53" s="46">
        <v>0</v>
      </c>
      <c r="M53" s="46">
        <v>0</v>
      </c>
      <c r="N53" s="69">
        <v>0</v>
      </c>
      <c r="O53" s="45">
        <v>0</v>
      </c>
    </row>
    <row r="54" spans="1:15" ht="15" customHeight="1">
      <c r="A54" s="53"/>
      <c r="B54" s="79"/>
      <c r="C54" s="51">
        <f t="shared" si="0"/>
        <v>0</v>
      </c>
      <c r="D54" s="44">
        <f t="shared" si="1"/>
        <v>0</v>
      </c>
      <c r="E54" s="69"/>
      <c r="F54" s="77">
        <v>0</v>
      </c>
      <c r="G54" s="46">
        <v>0</v>
      </c>
      <c r="H54" s="46">
        <v>0</v>
      </c>
      <c r="I54" s="46">
        <v>0</v>
      </c>
      <c r="J54" s="46">
        <v>0</v>
      </c>
      <c r="K54" s="69"/>
      <c r="L54" s="46">
        <v>0</v>
      </c>
      <c r="M54" s="46">
        <v>0</v>
      </c>
      <c r="N54" s="69">
        <v>0</v>
      </c>
      <c r="O54" s="45">
        <v>0</v>
      </c>
    </row>
    <row r="55" spans="1:15" ht="15" customHeight="1">
      <c r="A55" s="53"/>
      <c r="B55" s="79"/>
      <c r="C55" s="51">
        <f t="shared" si="0"/>
        <v>0</v>
      </c>
      <c r="D55" s="44">
        <f t="shared" si="1"/>
        <v>0</v>
      </c>
      <c r="E55" s="69"/>
      <c r="F55" s="77">
        <v>0</v>
      </c>
      <c r="G55" s="46">
        <v>0</v>
      </c>
      <c r="H55" s="46">
        <v>0</v>
      </c>
      <c r="I55" s="46">
        <v>0</v>
      </c>
      <c r="J55" s="46">
        <v>0</v>
      </c>
      <c r="K55" s="69"/>
      <c r="L55" s="46">
        <v>0</v>
      </c>
      <c r="M55" s="46">
        <v>0</v>
      </c>
      <c r="N55" s="69">
        <v>0</v>
      </c>
      <c r="O55" s="45">
        <v>0</v>
      </c>
    </row>
    <row r="56" spans="1:15" ht="15" customHeight="1">
      <c r="A56" s="53"/>
      <c r="B56" s="79"/>
      <c r="C56" s="51">
        <f t="shared" si="0"/>
        <v>0</v>
      </c>
      <c r="D56" s="44">
        <f t="shared" si="1"/>
        <v>0</v>
      </c>
      <c r="E56" s="69"/>
      <c r="F56" s="77">
        <v>0</v>
      </c>
      <c r="G56" s="46">
        <v>0</v>
      </c>
      <c r="H56" s="46">
        <v>0</v>
      </c>
      <c r="I56" s="46">
        <v>0</v>
      </c>
      <c r="J56" s="46">
        <v>0</v>
      </c>
      <c r="K56" s="69"/>
      <c r="L56" s="46">
        <v>0</v>
      </c>
      <c r="M56" s="46">
        <v>0</v>
      </c>
      <c r="N56" s="69">
        <v>0</v>
      </c>
      <c r="O56" s="45">
        <v>0</v>
      </c>
    </row>
    <row r="57" spans="1:15" ht="15" customHeight="1">
      <c r="A57" s="53"/>
      <c r="B57" s="79"/>
      <c r="C57" s="51">
        <f t="shared" si="0"/>
        <v>0</v>
      </c>
      <c r="D57" s="44">
        <f t="shared" si="1"/>
        <v>0</v>
      </c>
      <c r="E57" s="69"/>
      <c r="F57" s="77">
        <v>0</v>
      </c>
      <c r="G57" s="46">
        <v>0</v>
      </c>
      <c r="H57" s="46">
        <v>0</v>
      </c>
      <c r="I57" s="46">
        <v>0</v>
      </c>
      <c r="J57" s="46">
        <v>0</v>
      </c>
      <c r="K57" s="69"/>
      <c r="L57" s="46">
        <v>0</v>
      </c>
      <c r="M57" s="46">
        <v>0</v>
      </c>
      <c r="N57" s="69">
        <v>0</v>
      </c>
      <c r="O57" s="45">
        <v>0</v>
      </c>
    </row>
    <row r="58" spans="1:15" ht="15" customHeight="1">
      <c r="A58" s="53"/>
      <c r="B58" s="79"/>
      <c r="C58" s="51">
        <f t="shared" si="0"/>
        <v>0</v>
      </c>
      <c r="D58" s="44">
        <f t="shared" si="1"/>
        <v>0</v>
      </c>
      <c r="E58" s="70"/>
      <c r="F58" s="77">
        <v>0</v>
      </c>
      <c r="G58" s="46">
        <v>0</v>
      </c>
      <c r="H58" s="46">
        <v>0</v>
      </c>
      <c r="I58" s="46">
        <v>0</v>
      </c>
      <c r="J58" s="46">
        <v>0</v>
      </c>
      <c r="K58" s="70"/>
      <c r="L58" s="46">
        <v>0</v>
      </c>
      <c r="M58" s="46">
        <v>0</v>
      </c>
      <c r="N58" s="69">
        <v>0</v>
      </c>
      <c r="O58" s="45">
        <v>0</v>
      </c>
    </row>
    <row r="59" spans="1:15" ht="15" customHeight="1">
      <c r="A59" s="53"/>
      <c r="B59" s="79"/>
      <c r="C59" s="51">
        <f t="shared" si="0"/>
        <v>0</v>
      </c>
      <c r="D59" s="44">
        <f t="shared" si="1"/>
        <v>0</v>
      </c>
      <c r="E59" s="69"/>
      <c r="F59" s="77">
        <v>0</v>
      </c>
      <c r="G59" s="46">
        <v>0</v>
      </c>
      <c r="H59" s="46">
        <v>0</v>
      </c>
      <c r="I59" s="46">
        <v>0</v>
      </c>
      <c r="J59" s="46">
        <v>0</v>
      </c>
      <c r="K59" s="69"/>
      <c r="L59" s="46">
        <v>0</v>
      </c>
      <c r="M59" s="46">
        <v>0</v>
      </c>
      <c r="N59" s="69">
        <v>0</v>
      </c>
      <c r="O59" s="45">
        <v>0</v>
      </c>
    </row>
    <row r="60" spans="1:15" ht="15" customHeight="1">
      <c r="A60" s="53"/>
      <c r="B60" s="79"/>
      <c r="C60" s="51">
        <f t="shared" si="0"/>
        <v>0</v>
      </c>
      <c r="D60" s="44">
        <f t="shared" si="1"/>
        <v>0</v>
      </c>
      <c r="E60" s="69"/>
      <c r="F60" s="77">
        <v>0</v>
      </c>
      <c r="G60" s="46">
        <v>0</v>
      </c>
      <c r="H60" s="46">
        <v>0</v>
      </c>
      <c r="I60" s="46">
        <v>0</v>
      </c>
      <c r="J60" s="46">
        <v>0</v>
      </c>
      <c r="K60" s="69"/>
      <c r="L60" s="46">
        <v>0</v>
      </c>
      <c r="M60" s="46">
        <v>0</v>
      </c>
      <c r="N60" s="69">
        <v>0</v>
      </c>
      <c r="O60" s="45">
        <v>0</v>
      </c>
    </row>
    <row r="61" spans="1:15" ht="15" customHeight="1">
      <c r="A61" s="53"/>
      <c r="B61" s="79"/>
      <c r="C61" s="51">
        <f t="shared" si="0"/>
        <v>0</v>
      </c>
      <c r="D61" s="44">
        <f t="shared" si="1"/>
        <v>0</v>
      </c>
      <c r="E61" s="69"/>
      <c r="F61" s="77">
        <v>0</v>
      </c>
      <c r="G61" s="46">
        <v>0</v>
      </c>
      <c r="H61" s="46">
        <v>0</v>
      </c>
      <c r="I61" s="46">
        <v>0</v>
      </c>
      <c r="J61" s="46">
        <v>0</v>
      </c>
      <c r="K61" s="69"/>
      <c r="L61" s="46">
        <v>0</v>
      </c>
      <c r="M61" s="46">
        <v>0</v>
      </c>
      <c r="N61" s="69">
        <v>0</v>
      </c>
      <c r="O61" s="45">
        <v>0</v>
      </c>
    </row>
    <row r="62" spans="1:15" ht="15" customHeight="1">
      <c r="A62" s="53"/>
      <c r="B62" s="79"/>
      <c r="C62" s="51">
        <f t="shared" si="0"/>
        <v>0</v>
      </c>
      <c r="D62" s="44">
        <f t="shared" si="1"/>
        <v>0</v>
      </c>
      <c r="E62" s="70"/>
      <c r="F62" s="77">
        <v>0</v>
      </c>
      <c r="G62" s="46">
        <v>0</v>
      </c>
      <c r="H62" s="46">
        <v>0</v>
      </c>
      <c r="I62" s="46">
        <v>0</v>
      </c>
      <c r="J62" s="46">
        <v>0</v>
      </c>
      <c r="K62" s="70"/>
      <c r="L62" s="46">
        <v>0</v>
      </c>
      <c r="M62" s="46">
        <v>0</v>
      </c>
      <c r="N62" s="69">
        <v>0</v>
      </c>
      <c r="O62" s="45">
        <v>0</v>
      </c>
    </row>
    <row r="63" spans="1:15" ht="15" customHeight="1">
      <c r="A63" s="53"/>
      <c r="B63" s="79"/>
      <c r="C63" s="51">
        <f t="shared" si="0"/>
        <v>0</v>
      </c>
      <c r="D63" s="44">
        <f t="shared" si="1"/>
        <v>0</v>
      </c>
      <c r="E63" s="69"/>
      <c r="F63" s="77">
        <v>0</v>
      </c>
      <c r="G63" s="46">
        <v>0</v>
      </c>
      <c r="H63" s="46">
        <v>0</v>
      </c>
      <c r="I63" s="46">
        <v>0</v>
      </c>
      <c r="J63" s="46">
        <v>0</v>
      </c>
      <c r="K63" s="69"/>
      <c r="L63" s="46">
        <v>0</v>
      </c>
      <c r="M63" s="46">
        <v>0</v>
      </c>
      <c r="N63" s="69">
        <v>0</v>
      </c>
      <c r="O63" s="45">
        <v>0</v>
      </c>
    </row>
    <row r="64" spans="1:15" ht="15" customHeight="1">
      <c r="A64" s="53"/>
      <c r="B64" s="79"/>
      <c r="C64" s="51">
        <f t="shared" si="0"/>
        <v>0</v>
      </c>
      <c r="D64" s="44">
        <f t="shared" si="1"/>
        <v>0</v>
      </c>
      <c r="E64" s="70"/>
      <c r="F64" s="77">
        <v>0</v>
      </c>
      <c r="G64" s="46">
        <v>0</v>
      </c>
      <c r="H64" s="46">
        <v>0</v>
      </c>
      <c r="I64" s="46">
        <v>0</v>
      </c>
      <c r="J64" s="46">
        <v>0</v>
      </c>
      <c r="K64" s="70"/>
      <c r="L64" s="46">
        <v>0</v>
      </c>
      <c r="M64" s="46">
        <v>0</v>
      </c>
      <c r="N64" s="69">
        <v>0</v>
      </c>
      <c r="O64" s="45">
        <v>0</v>
      </c>
    </row>
    <row r="65" spans="1:15" ht="15.5">
      <c r="A65" s="53"/>
      <c r="B65" s="79"/>
      <c r="C65" s="51">
        <f t="shared" si="0"/>
        <v>0</v>
      </c>
      <c r="D65" s="44">
        <f t="shared" si="1"/>
        <v>0</v>
      </c>
      <c r="E65" s="69"/>
      <c r="F65" s="77">
        <v>0</v>
      </c>
      <c r="G65" s="46">
        <v>0</v>
      </c>
      <c r="H65" s="46">
        <v>0</v>
      </c>
      <c r="I65" s="46">
        <v>0</v>
      </c>
      <c r="J65" s="46">
        <v>0</v>
      </c>
      <c r="K65" s="69"/>
      <c r="L65" s="46">
        <v>0</v>
      </c>
      <c r="M65" s="46">
        <v>0</v>
      </c>
      <c r="N65" s="69">
        <v>0</v>
      </c>
      <c r="O65" s="45">
        <v>0</v>
      </c>
    </row>
    <row r="66" spans="1:15" ht="15.5">
      <c r="A66" s="53"/>
      <c r="B66" s="79"/>
      <c r="C66" s="51">
        <f t="shared" si="0"/>
        <v>0</v>
      </c>
      <c r="D66" s="44">
        <f t="shared" si="1"/>
        <v>0</v>
      </c>
      <c r="E66" s="69"/>
      <c r="F66" s="77">
        <v>0</v>
      </c>
      <c r="G66" s="46">
        <v>0</v>
      </c>
      <c r="H66" s="46">
        <v>0</v>
      </c>
      <c r="I66" s="46">
        <v>0</v>
      </c>
      <c r="J66" s="46">
        <v>0</v>
      </c>
      <c r="K66" s="69"/>
      <c r="L66" s="46">
        <v>0</v>
      </c>
      <c r="M66" s="46">
        <v>0</v>
      </c>
      <c r="N66" s="69">
        <v>0</v>
      </c>
      <c r="O66" s="45">
        <v>0</v>
      </c>
    </row>
    <row r="67" spans="1:15" ht="15.5">
      <c r="A67" s="53"/>
      <c r="B67" s="79"/>
      <c r="C67" s="51">
        <f t="shared" si="0"/>
        <v>0</v>
      </c>
      <c r="D67" s="44">
        <f t="shared" si="1"/>
        <v>0</v>
      </c>
      <c r="E67" s="69"/>
      <c r="F67" s="77">
        <v>0</v>
      </c>
      <c r="G67" s="46">
        <v>0</v>
      </c>
      <c r="H67" s="46">
        <v>0</v>
      </c>
      <c r="I67" s="46">
        <v>0</v>
      </c>
      <c r="J67" s="46">
        <v>0</v>
      </c>
      <c r="K67" s="69"/>
      <c r="L67" s="46">
        <v>0</v>
      </c>
      <c r="M67" s="46">
        <v>0</v>
      </c>
      <c r="N67" s="69">
        <v>0</v>
      </c>
      <c r="O67" s="45">
        <v>0</v>
      </c>
    </row>
    <row r="68" spans="1:15" ht="15.5">
      <c r="A68" s="53"/>
      <c r="B68" s="79"/>
      <c r="C68" s="51">
        <f t="shared" si="0"/>
        <v>0</v>
      </c>
      <c r="D68" s="44">
        <f t="shared" si="1"/>
        <v>0</v>
      </c>
      <c r="E68" s="69"/>
      <c r="F68" s="77">
        <v>0</v>
      </c>
      <c r="G68" s="46">
        <v>0</v>
      </c>
      <c r="H68" s="46">
        <v>0</v>
      </c>
      <c r="I68" s="46">
        <v>0</v>
      </c>
      <c r="J68" s="46">
        <v>0</v>
      </c>
      <c r="K68" s="69"/>
      <c r="L68" s="46">
        <v>0</v>
      </c>
      <c r="M68" s="46">
        <v>0</v>
      </c>
      <c r="N68" s="69">
        <v>0</v>
      </c>
      <c r="O68" s="45">
        <v>0</v>
      </c>
    </row>
    <row r="69" spans="1:15" ht="15.5">
      <c r="A69" s="53"/>
      <c r="B69" s="79"/>
      <c r="C69" s="51">
        <f t="shared" si="0"/>
        <v>0</v>
      </c>
      <c r="D69" s="44">
        <f t="shared" si="1"/>
        <v>0</v>
      </c>
      <c r="E69" s="69"/>
      <c r="F69" s="77">
        <v>0</v>
      </c>
      <c r="G69" s="46">
        <v>0</v>
      </c>
      <c r="H69" s="46">
        <v>0</v>
      </c>
      <c r="I69" s="46">
        <v>0</v>
      </c>
      <c r="J69" s="46">
        <v>0</v>
      </c>
      <c r="K69" s="69"/>
      <c r="L69" s="46">
        <v>0</v>
      </c>
      <c r="M69" s="46">
        <v>0</v>
      </c>
      <c r="N69" s="69">
        <v>0</v>
      </c>
      <c r="O69" s="45">
        <v>0</v>
      </c>
    </row>
    <row r="70" spans="1:15" ht="15.5">
      <c r="A70" s="53"/>
      <c r="B70" s="79"/>
      <c r="C70" s="51">
        <f t="shared" ref="C70:C81" si="2">(LARGE(F70:O70,1))+(LARGE(F70:O70,2))+(LARGE(F70:O70,3))+(LARGE(F70:O70,4))+(LARGE(F70:O70,5))+(LARGE(F70:O70,6))</f>
        <v>0</v>
      </c>
      <c r="D70" s="44">
        <f t="shared" si="1"/>
        <v>0</v>
      </c>
      <c r="E70" s="69"/>
      <c r="F70" s="77">
        <v>0</v>
      </c>
      <c r="G70" s="46">
        <v>0</v>
      </c>
      <c r="H70" s="46">
        <v>0</v>
      </c>
      <c r="I70" s="46">
        <v>0</v>
      </c>
      <c r="J70" s="46">
        <v>0</v>
      </c>
      <c r="K70" s="69"/>
      <c r="L70" s="46">
        <v>0</v>
      </c>
      <c r="M70" s="46">
        <v>0</v>
      </c>
      <c r="N70" s="69">
        <v>0</v>
      </c>
      <c r="O70" s="45">
        <v>0</v>
      </c>
    </row>
    <row r="71" spans="1:15" ht="15.5">
      <c r="A71" s="53"/>
      <c r="B71" s="79"/>
      <c r="C71" s="51">
        <f t="shared" si="2"/>
        <v>0</v>
      </c>
      <c r="D71" s="44">
        <f t="shared" si="1"/>
        <v>0</v>
      </c>
      <c r="E71" s="69"/>
      <c r="F71" s="77">
        <v>0</v>
      </c>
      <c r="G71" s="46">
        <v>0</v>
      </c>
      <c r="H71" s="46">
        <v>0</v>
      </c>
      <c r="I71" s="46">
        <v>0</v>
      </c>
      <c r="J71" s="46">
        <v>0</v>
      </c>
      <c r="K71" s="69"/>
      <c r="L71" s="46">
        <v>0</v>
      </c>
      <c r="M71" s="46">
        <v>0</v>
      </c>
      <c r="N71" s="69">
        <v>0</v>
      </c>
      <c r="O71" s="45">
        <v>0</v>
      </c>
    </row>
    <row r="72" spans="1:15" ht="15.5">
      <c r="A72" s="53"/>
      <c r="B72" s="79"/>
      <c r="C72" s="51">
        <f t="shared" si="2"/>
        <v>0</v>
      </c>
      <c r="D72" s="44">
        <f t="shared" ref="D72:D81" si="3">E72+F72+G72+H72+I72+J72+K72+L72+M72+N72+O72</f>
        <v>0</v>
      </c>
      <c r="E72" s="69"/>
      <c r="F72" s="77">
        <v>0</v>
      </c>
      <c r="G72" s="46">
        <v>0</v>
      </c>
      <c r="H72" s="46">
        <v>0</v>
      </c>
      <c r="I72" s="46">
        <v>0</v>
      </c>
      <c r="J72" s="46">
        <v>0</v>
      </c>
      <c r="K72" s="69"/>
      <c r="L72" s="46">
        <v>0</v>
      </c>
      <c r="M72" s="46">
        <v>0</v>
      </c>
      <c r="N72" s="69">
        <v>0</v>
      </c>
      <c r="O72" s="45">
        <v>0</v>
      </c>
    </row>
    <row r="73" spans="1:15" ht="15.5">
      <c r="A73" s="53"/>
      <c r="B73" s="79"/>
      <c r="C73" s="51">
        <f t="shared" si="2"/>
        <v>0</v>
      </c>
      <c r="D73" s="44">
        <f t="shared" si="3"/>
        <v>0</v>
      </c>
      <c r="E73" s="69"/>
      <c r="F73" s="77">
        <v>0</v>
      </c>
      <c r="G73" s="46">
        <v>0</v>
      </c>
      <c r="H73" s="46">
        <v>0</v>
      </c>
      <c r="I73" s="46">
        <v>0</v>
      </c>
      <c r="J73" s="46">
        <v>0</v>
      </c>
      <c r="K73" s="69"/>
      <c r="L73" s="46">
        <v>0</v>
      </c>
      <c r="M73" s="46">
        <v>0</v>
      </c>
      <c r="N73" s="69">
        <v>0</v>
      </c>
      <c r="O73" s="45">
        <v>0</v>
      </c>
    </row>
    <row r="74" spans="1:15" ht="15.5">
      <c r="A74" s="53"/>
      <c r="B74" s="79"/>
      <c r="C74" s="51">
        <f t="shared" si="2"/>
        <v>0</v>
      </c>
      <c r="D74" s="44">
        <f t="shared" si="3"/>
        <v>0</v>
      </c>
      <c r="E74" s="69"/>
      <c r="F74" s="77">
        <v>0</v>
      </c>
      <c r="G74" s="46">
        <v>0</v>
      </c>
      <c r="H74" s="46">
        <v>0</v>
      </c>
      <c r="I74" s="46">
        <v>0</v>
      </c>
      <c r="J74" s="46">
        <v>0</v>
      </c>
      <c r="K74" s="69"/>
      <c r="L74" s="46">
        <v>0</v>
      </c>
      <c r="M74" s="46">
        <v>0</v>
      </c>
      <c r="N74" s="69">
        <v>0</v>
      </c>
      <c r="O74" s="45">
        <v>0</v>
      </c>
    </row>
    <row r="75" spans="1:15" ht="15.5">
      <c r="A75" s="53"/>
      <c r="B75" s="79"/>
      <c r="C75" s="51">
        <f t="shared" si="2"/>
        <v>0</v>
      </c>
      <c r="D75" s="44">
        <f t="shared" si="3"/>
        <v>0</v>
      </c>
      <c r="E75" s="69"/>
      <c r="F75" s="77">
        <v>0</v>
      </c>
      <c r="G75" s="46">
        <v>0</v>
      </c>
      <c r="H75" s="46">
        <v>0</v>
      </c>
      <c r="I75" s="46">
        <v>0</v>
      </c>
      <c r="J75" s="46">
        <v>0</v>
      </c>
      <c r="K75" s="69"/>
      <c r="L75" s="46">
        <v>0</v>
      </c>
      <c r="M75" s="46">
        <v>0</v>
      </c>
      <c r="N75" s="69">
        <v>0</v>
      </c>
      <c r="O75" s="45">
        <v>0</v>
      </c>
    </row>
    <row r="76" spans="1:15" ht="15.5">
      <c r="A76" s="53"/>
      <c r="B76" s="63"/>
      <c r="C76" s="51">
        <f t="shared" si="2"/>
        <v>0</v>
      </c>
      <c r="D76" s="44">
        <f t="shared" si="3"/>
        <v>0</v>
      </c>
      <c r="E76" s="69"/>
      <c r="F76" s="77">
        <v>0</v>
      </c>
      <c r="G76" s="46">
        <v>0</v>
      </c>
      <c r="H76" s="46">
        <v>0</v>
      </c>
      <c r="I76" s="46">
        <v>0</v>
      </c>
      <c r="J76" s="46">
        <v>0</v>
      </c>
      <c r="K76" s="69"/>
      <c r="L76" s="46">
        <v>0</v>
      </c>
      <c r="M76" s="46">
        <v>0</v>
      </c>
      <c r="N76" s="69">
        <v>0</v>
      </c>
      <c r="O76" s="45">
        <v>0</v>
      </c>
    </row>
    <row r="77" spans="1:15" ht="15.5">
      <c r="A77" s="53"/>
      <c r="B77" s="63"/>
      <c r="C77" s="51">
        <f t="shared" si="2"/>
        <v>0</v>
      </c>
      <c r="D77" s="44">
        <f t="shared" si="3"/>
        <v>0</v>
      </c>
      <c r="E77" s="69"/>
      <c r="F77" s="77">
        <v>0</v>
      </c>
      <c r="G77" s="46">
        <v>0</v>
      </c>
      <c r="H77" s="46">
        <v>0</v>
      </c>
      <c r="I77" s="46">
        <v>0</v>
      </c>
      <c r="J77" s="46">
        <v>0</v>
      </c>
      <c r="K77" s="69"/>
      <c r="L77" s="46">
        <v>0</v>
      </c>
      <c r="M77" s="46">
        <v>0</v>
      </c>
      <c r="N77" s="69">
        <v>0</v>
      </c>
      <c r="O77" s="45">
        <v>0</v>
      </c>
    </row>
    <row r="78" spans="1:15" ht="15.5">
      <c r="A78" s="53"/>
      <c r="B78" s="63"/>
      <c r="C78" s="51">
        <f t="shared" si="2"/>
        <v>0</v>
      </c>
      <c r="D78" s="44">
        <f t="shared" si="3"/>
        <v>0</v>
      </c>
      <c r="E78" s="69"/>
      <c r="F78" s="77">
        <v>0</v>
      </c>
      <c r="G78" s="46">
        <v>0</v>
      </c>
      <c r="H78" s="46">
        <v>0</v>
      </c>
      <c r="I78" s="46">
        <v>0</v>
      </c>
      <c r="J78" s="46">
        <v>0</v>
      </c>
      <c r="K78" s="69"/>
      <c r="L78" s="46">
        <v>0</v>
      </c>
      <c r="M78" s="46">
        <v>0</v>
      </c>
      <c r="N78" s="69">
        <v>0</v>
      </c>
      <c r="O78" s="45">
        <v>0</v>
      </c>
    </row>
    <row r="79" spans="1:15" ht="15.5">
      <c r="A79" s="53"/>
      <c r="B79" s="63"/>
      <c r="C79" s="51">
        <f t="shared" si="2"/>
        <v>0</v>
      </c>
      <c r="D79" s="44">
        <f t="shared" si="3"/>
        <v>0</v>
      </c>
      <c r="E79" s="69"/>
      <c r="F79" s="77">
        <v>0</v>
      </c>
      <c r="G79" s="46">
        <v>0</v>
      </c>
      <c r="H79" s="46">
        <v>0</v>
      </c>
      <c r="I79" s="46">
        <v>0</v>
      </c>
      <c r="J79" s="46">
        <v>0</v>
      </c>
      <c r="K79" s="69"/>
      <c r="L79" s="46">
        <v>0</v>
      </c>
      <c r="M79" s="46">
        <v>0</v>
      </c>
      <c r="N79" s="69">
        <v>0</v>
      </c>
      <c r="O79" s="45">
        <v>0</v>
      </c>
    </row>
    <row r="80" spans="1:15" ht="15.5">
      <c r="A80" s="53"/>
      <c r="B80" s="63"/>
      <c r="C80" s="51">
        <f t="shared" si="2"/>
        <v>0</v>
      </c>
      <c r="D80" s="44">
        <f t="shared" si="3"/>
        <v>0</v>
      </c>
      <c r="E80" s="69"/>
      <c r="F80" s="77">
        <v>0</v>
      </c>
      <c r="G80" s="46">
        <v>0</v>
      </c>
      <c r="H80" s="46">
        <v>0</v>
      </c>
      <c r="I80" s="46">
        <v>0</v>
      </c>
      <c r="J80" s="46">
        <v>0</v>
      </c>
      <c r="K80" s="69"/>
      <c r="L80" s="46">
        <v>0</v>
      </c>
      <c r="M80" s="46">
        <v>0</v>
      </c>
      <c r="N80" s="69">
        <v>0</v>
      </c>
      <c r="O80" s="45">
        <v>0</v>
      </c>
    </row>
    <row r="81" spans="1:15" ht="15.5">
      <c r="A81" s="53"/>
      <c r="B81" s="63"/>
      <c r="C81" s="51">
        <f t="shared" si="2"/>
        <v>0</v>
      </c>
      <c r="D81" s="44">
        <f t="shared" si="3"/>
        <v>0</v>
      </c>
      <c r="E81" s="69"/>
      <c r="F81" s="77">
        <v>0</v>
      </c>
      <c r="G81" s="46">
        <v>0</v>
      </c>
      <c r="H81" s="46">
        <v>0</v>
      </c>
      <c r="I81" s="46">
        <v>0</v>
      </c>
      <c r="J81" s="46">
        <v>0</v>
      </c>
      <c r="K81" s="69"/>
      <c r="L81" s="46">
        <v>0</v>
      </c>
      <c r="M81" s="46">
        <v>0</v>
      </c>
      <c r="N81" s="69">
        <v>0</v>
      </c>
      <c r="O81" s="45">
        <v>0</v>
      </c>
    </row>
    <row r="82" spans="1:15" ht="15.5">
      <c r="A82" s="53"/>
      <c r="B82" s="63"/>
      <c r="C82" s="51"/>
      <c r="D82" s="44"/>
      <c r="E82" s="70" t="s">
        <v>36</v>
      </c>
      <c r="F82" s="77">
        <v>0</v>
      </c>
      <c r="G82" s="46">
        <v>0</v>
      </c>
      <c r="H82" s="46">
        <v>0</v>
      </c>
      <c r="I82" s="46">
        <v>0</v>
      </c>
      <c r="J82" s="46">
        <v>0</v>
      </c>
      <c r="K82" s="70" t="s">
        <v>38</v>
      </c>
      <c r="L82" s="46">
        <v>0</v>
      </c>
      <c r="M82" s="46">
        <v>0</v>
      </c>
      <c r="N82" s="70" t="s">
        <v>40</v>
      </c>
      <c r="O82" s="45">
        <v>0</v>
      </c>
    </row>
    <row r="83" spans="1:15" ht="15.5">
      <c r="A83" s="53"/>
      <c r="B83" s="63"/>
      <c r="C83" s="51"/>
      <c r="D83" s="44"/>
      <c r="E83" s="70" t="s">
        <v>37</v>
      </c>
      <c r="F83" s="77">
        <v>0</v>
      </c>
      <c r="G83" s="46">
        <v>0</v>
      </c>
      <c r="H83" s="46">
        <v>0</v>
      </c>
      <c r="I83" s="46">
        <v>0</v>
      </c>
      <c r="J83" s="46">
        <v>0</v>
      </c>
      <c r="K83" s="70" t="s">
        <v>39</v>
      </c>
      <c r="L83" s="46">
        <v>0</v>
      </c>
      <c r="M83" s="46">
        <v>0</v>
      </c>
      <c r="N83" s="70" t="s">
        <v>41</v>
      </c>
      <c r="O83" s="45">
        <v>0</v>
      </c>
    </row>
    <row r="84" spans="1:15" ht="15.5">
      <c r="A84" s="49"/>
      <c r="B84" s="63"/>
      <c r="C84" s="50"/>
      <c r="D84" s="44"/>
      <c r="E84" s="70" t="s">
        <v>43</v>
      </c>
      <c r="F84" s="77">
        <v>0</v>
      </c>
      <c r="G84" s="46">
        <v>0</v>
      </c>
      <c r="H84" s="46">
        <v>0</v>
      </c>
      <c r="I84" s="46">
        <v>0</v>
      </c>
      <c r="J84" s="46">
        <v>0</v>
      </c>
      <c r="K84" s="70" t="s">
        <v>43</v>
      </c>
      <c r="L84" s="46">
        <v>0</v>
      </c>
      <c r="M84" s="46">
        <v>0</v>
      </c>
      <c r="N84" s="70" t="s">
        <v>42</v>
      </c>
      <c r="O84" s="45">
        <v>0</v>
      </c>
    </row>
  </sheetData>
  <autoFilter ref="A5:O35" xr:uid="{00000000-0009-0000-0000-00000D000000}"/>
  <mergeCells count="2">
    <mergeCell ref="C2:D2"/>
    <mergeCell ref="F2:G2"/>
  </mergeCells>
  <phoneticPr fontId="9" type="noConversion"/>
  <pageMargins left="0.74803149606299213" right="0.74803149606299213" top="0.98425196850393704" bottom="0.98425196850393704" header="0.51181102362204722" footer="0.51181102362204722"/>
  <pageSetup paperSize="9" scale="48"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pageSetUpPr fitToPage="1"/>
  </sheetPr>
  <dimension ref="A1:X136"/>
  <sheetViews>
    <sheetView zoomScale="98" zoomScaleNormal="98" workbookViewId="0">
      <selection activeCell="B2" sqref="B2:C2"/>
    </sheetView>
  </sheetViews>
  <sheetFormatPr defaultColWidth="8.81640625" defaultRowHeight="12.5"/>
  <cols>
    <col min="1" max="1" width="15.54296875" style="84" customWidth="1"/>
    <col min="2" max="2" width="25.1796875" style="84" customWidth="1"/>
    <col min="3" max="3" width="19.453125" style="84" bestFit="1" customWidth="1"/>
    <col min="4" max="4" width="24.81640625" style="93" bestFit="1" customWidth="1"/>
    <col min="5" max="5" width="14.54296875" style="93" customWidth="1"/>
    <col min="6" max="6" width="18.81640625" style="93" bestFit="1" customWidth="1"/>
    <col min="7" max="7" width="14.54296875" style="93" customWidth="1"/>
    <col min="8" max="8" width="18.81640625" style="93" bestFit="1" customWidth="1"/>
    <col min="9" max="9" width="14.54296875" style="93" customWidth="1"/>
    <col min="10" max="10" width="16.81640625" style="93" bestFit="1" customWidth="1"/>
    <col min="11" max="11" width="14.54296875" style="93" customWidth="1"/>
    <col min="12" max="12" width="18.54296875" style="93" customWidth="1"/>
    <col min="13" max="13" width="19.81640625" style="93" customWidth="1"/>
    <col min="14" max="14" width="19.1796875" style="93" bestFit="1" customWidth="1"/>
    <col min="15" max="15" width="15" style="84" customWidth="1"/>
    <col min="16" max="16" width="18.81640625" style="84" bestFit="1" customWidth="1"/>
    <col min="17" max="17" width="12.54296875" style="84" customWidth="1"/>
    <col min="18" max="18" width="19.08984375" style="84" bestFit="1" customWidth="1"/>
    <col min="19" max="19" width="12.54296875" style="84" customWidth="1"/>
    <col min="20" max="20" width="18.81640625" style="84" bestFit="1" customWidth="1"/>
    <col min="21" max="21" width="12.54296875" style="84" customWidth="1"/>
    <col min="22" max="22" width="18.81640625"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180</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97" t="s">
        <v>62</v>
      </c>
      <c r="F5" s="134" t="s">
        <v>63</v>
      </c>
      <c r="G5" s="135" t="s">
        <v>42</v>
      </c>
      <c r="H5" s="140" t="s">
        <v>64</v>
      </c>
      <c r="I5" s="137" t="s">
        <v>65</v>
      </c>
      <c r="J5" s="175" t="s">
        <v>163</v>
      </c>
      <c r="K5" s="93"/>
    </row>
    <row r="6" spans="1:14" ht="15" customHeight="1">
      <c r="A6" s="117" t="s">
        <v>745</v>
      </c>
      <c r="B6" s="81" t="s">
        <v>738</v>
      </c>
      <c r="C6" s="146">
        <f t="shared" ref="C6:C25" si="0">SUM(E6:K6)</f>
        <v>117</v>
      </c>
      <c r="D6" s="138">
        <f t="shared" ref="D6:D25" si="1">SUM(E6:J6)-MIN(E6:G6)</f>
        <v>80</v>
      </c>
      <c r="E6" s="103">
        <f t="shared" ref="E6:E25" si="2">IFERROR(VLOOKUP(B6,$B$93:$C$134,2,FALSE),0)</f>
        <v>37</v>
      </c>
      <c r="F6" s="103">
        <f t="shared" ref="F6:F25" si="3">IFERROR(VLOOKUP(B6,$F$93:$G$134,2,FALSE),0)</f>
        <v>40</v>
      </c>
      <c r="G6" s="103">
        <f t="shared" ref="G6:G25" si="4">IFERROR(VLOOKUP(B6,$J$93:$K$134,2,FALSE),0)</f>
        <v>40</v>
      </c>
      <c r="H6" s="103">
        <f t="shared" ref="H6:H25" si="5">IFERROR(VLOOKUP(B6,$N$93:$O$134,2,FALSE),0)</f>
        <v>0</v>
      </c>
      <c r="I6" s="103">
        <f t="shared" ref="I6:I25" si="6">IFERROR(VLOOKUP(B6,$R$93:$S$134,2,FALSE),0)</f>
        <v>0</v>
      </c>
      <c r="J6" s="176">
        <f t="shared" ref="J6:J25" si="7">IFERROR(VLOOKUP(B6,$V$93:$W$134,2,FALSE),0)</f>
        <v>0</v>
      </c>
      <c r="L6" s="84"/>
      <c r="M6" s="84"/>
      <c r="N6" s="84"/>
    </row>
    <row r="7" spans="1:14" ht="15" customHeight="1">
      <c r="A7" s="117" t="s">
        <v>38</v>
      </c>
      <c r="B7" s="81" t="s">
        <v>740</v>
      </c>
      <c r="C7" s="146">
        <f t="shared" si="0"/>
        <v>95</v>
      </c>
      <c r="D7" s="138">
        <f t="shared" si="1"/>
        <v>70</v>
      </c>
      <c r="E7" s="103">
        <f t="shared" si="2"/>
        <v>25</v>
      </c>
      <c r="F7" s="103">
        <f t="shared" si="3"/>
        <v>34</v>
      </c>
      <c r="G7" s="103">
        <f t="shared" si="4"/>
        <v>36</v>
      </c>
      <c r="H7" s="103">
        <f t="shared" si="5"/>
        <v>0</v>
      </c>
      <c r="I7" s="103">
        <f t="shared" si="6"/>
        <v>0</v>
      </c>
      <c r="J7" s="176">
        <f t="shared" si="7"/>
        <v>0</v>
      </c>
      <c r="L7" s="84"/>
      <c r="M7" s="84"/>
      <c r="N7" s="84"/>
    </row>
    <row r="8" spans="1:14" ht="15" customHeight="1">
      <c r="A8" s="117" t="s">
        <v>38</v>
      </c>
      <c r="B8" s="81" t="s">
        <v>1100</v>
      </c>
      <c r="C8" s="146">
        <f t="shared" si="0"/>
        <v>68</v>
      </c>
      <c r="D8" s="138">
        <f t="shared" si="1"/>
        <v>68</v>
      </c>
      <c r="E8" s="103">
        <f t="shared" si="2"/>
        <v>0</v>
      </c>
      <c r="F8" s="103">
        <f t="shared" si="3"/>
        <v>38</v>
      </c>
      <c r="G8" s="103">
        <f t="shared" si="4"/>
        <v>30</v>
      </c>
      <c r="H8" s="103">
        <f t="shared" si="5"/>
        <v>0</v>
      </c>
      <c r="I8" s="103">
        <f t="shared" si="6"/>
        <v>0</v>
      </c>
      <c r="J8" s="176">
        <f t="shared" si="7"/>
        <v>0</v>
      </c>
      <c r="L8" s="84"/>
      <c r="M8" s="84"/>
      <c r="N8" s="84"/>
    </row>
    <row r="9" spans="1:14" ht="15" customHeight="1">
      <c r="A9" s="117" t="s">
        <v>38</v>
      </c>
      <c r="B9" s="81" t="s">
        <v>1102</v>
      </c>
      <c r="C9" s="146">
        <f t="shared" si="0"/>
        <v>53</v>
      </c>
      <c r="D9" s="138">
        <f t="shared" si="1"/>
        <v>53</v>
      </c>
      <c r="E9" s="103">
        <f t="shared" si="2"/>
        <v>0</v>
      </c>
      <c r="F9" s="103">
        <f t="shared" si="3"/>
        <v>27</v>
      </c>
      <c r="G9" s="103">
        <f t="shared" si="4"/>
        <v>26</v>
      </c>
      <c r="H9" s="103">
        <f t="shared" si="5"/>
        <v>0</v>
      </c>
      <c r="I9" s="103">
        <f t="shared" si="6"/>
        <v>0</v>
      </c>
      <c r="J9" s="176">
        <f t="shared" si="7"/>
        <v>0</v>
      </c>
      <c r="L9" s="84"/>
      <c r="M9" s="84"/>
      <c r="N9" s="84"/>
    </row>
    <row r="10" spans="1:14" ht="15" customHeight="1">
      <c r="A10" s="117" t="s">
        <v>38</v>
      </c>
      <c r="B10" s="81" t="s">
        <v>996</v>
      </c>
      <c r="C10" s="146">
        <f t="shared" si="0"/>
        <v>74</v>
      </c>
      <c r="D10" s="138">
        <f t="shared" si="1"/>
        <v>53</v>
      </c>
      <c r="E10" s="103">
        <f t="shared" si="2"/>
        <v>21</v>
      </c>
      <c r="F10" s="103">
        <f t="shared" si="3"/>
        <v>25</v>
      </c>
      <c r="G10" s="103">
        <f t="shared" si="4"/>
        <v>28</v>
      </c>
      <c r="H10" s="103">
        <f t="shared" si="5"/>
        <v>0</v>
      </c>
      <c r="I10" s="103">
        <f t="shared" si="6"/>
        <v>0</v>
      </c>
      <c r="J10" s="176">
        <f t="shared" si="7"/>
        <v>0</v>
      </c>
      <c r="L10" s="84"/>
      <c r="M10" s="84"/>
      <c r="N10" s="84"/>
    </row>
    <row r="11" spans="1:14" ht="15" customHeight="1">
      <c r="A11" s="117" t="s">
        <v>38</v>
      </c>
      <c r="B11" s="81" t="s">
        <v>997</v>
      </c>
      <c r="C11" s="146">
        <f t="shared" si="0"/>
        <v>62</v>
      </c>
      <c r="D11" s="138">
        <f t="shared" si="1"/>
        <v>44</v>
      </c>
      <c r="E11" s="103">
        <f t="shared" si="2"/>
        <v>18</v>
      </c>
      <c r="F11" s="103">
        <f t="shared" si="3"/>
        <v>21</v>
      </c>
      <c r="G11" s="103">
        <f t="shared" si="4"/>
        <v>23</v>
      </c>
      <c r="H11" s="103">
        <f t="shared" si="5"/>
        <v>0</v>
      </c>
      <c r="I11" s="103">
        <f t="shared" si="6"/>
        <v>0</v>
      </c>
      <c r="J11" s="176">
        <f t="shared" si="7"/>
        <v>0</v>
      </c>
      <c r="L11" s="84"/>
      <c r="M11" s="84"/>
      <c r="N11" s="84"/>
    </row>
    <row r="12" spans="1:14" ht="15" customHeight="1">
      <c r="A12" s="117" t="s">
        <v>38</v>
      </c>
      <c r="B12" s="81" t="s">
        <v>732</v>
      </c>
      <c r="C12" s="146">
        <f t="shared" si="0"/>
        <v>38</v>
      </c>
      <c r="D12" s="138">
        <f t="shared" si="1"/>
        <v>38</v>
      </c>
      <c r="E12" s="103">
        <f t="shared" si="2"/>
        <v>0</v>
      </c>
      <c r="F12" s="103">
        <f t="shared" si="3"/>
        <v>0</v>
      </c>
      <c r="G12" s="103">
        <f t="shared" si="4"/>
        <v>38</v>
      </c>
      <c r="H12" s="103">
        <f t="shared" si="5"/>
        <v>0</v>
      </c>
      <c r="I12" s="103">
        <f t="shared" si="6"/>
        <v>0</v>
      </c>
      <c r="J12" s="176">
        <f t="shared" si="7"/>
        <v>0</v>
      </c>
      <c r="L12" s="84"/>
      <c r="M12" s="84"/>
      <c r="N12" s="84"/>
    </row>
    <row r="13" spans="1:14" ht="15" customHeight="1">
      <c r="A13" s="117" t="s">
        <v>745</v>
      </c>
      <c r="B13" s="81" t="s">
        <v>737</v>
      </c>
      <c r="C13" s="146">
        <f t="shared" si="0"/>
        <v>36</v>
      </c>
      <c r="D13" s="138">
        <f t="shared" si="1"/>
        <v>36</v>
      </c>
      <c r="E13" s="103">
        <f t="shared" si="2"/>
        <v>17</v>
      </c>
      <c r="F13" s="103">
        <f t="shared" si="3"/>
        <v>0</v>
      </c>
      <c r="G13" s="103">
        <f t="shared" si="4"/>
        <v>19</v>
      </c>
      <c r="H13" s="103">
        <f t="shared" si="5"/>
        <v>0</v>
      </c>
      <c r="I13" s="103">
        <f t="shared" si="6"/>
        <v>0</v>
      </c>
      <c r="J13" s="176">
        <f t="shared" si="7"/>
        <v>0</v>
      </c>
      <c r="L13" s="84"/>
      <c r="M13" s="84"/>
      <c r="N13" s="84"/>
    </row>
    <row r="14" spans="1:14" ht="15" customHeight="1">
      <c r="A14" s="117" t="s">
        <v>38</v>
      </c>
      <c r="B14" s="81" t="s">
        <v>735</v>
      </c>
      <c r="C14" s="146">
        <f t="shared" si="0"/>
        <v>32</v>
      </c>
      <c r="D14" s="138">
        <f t="shared" si="1"/>
        <v>32</v>
      </c>
      <c r="E14" s="103">
        <f t="shared" si="2"/>
        <v>0</v>
      </c>
      <c r="F14" s="103">
        <f t="shared" si="3"/>
        <v>32</v>
      </c>
      <c r="G14" s="103">
        <f t="shared" si="4"/>
        <v>0</v>
      </c>
      <c r="H14" s="103">
        <f t="shared" si="5"/>
        <v>0</v>
      </c>
      <c r="I14" s="103">
        <f t="shared" si="6"/>
        <v>0</v>
      </c>
      <c r="J14" s="176">
        <f t="shared" si="7"/>
        <v>0</v>
      </c>
      <c r="L14" s="84"/>
      <c r="M14" s="84"/>
      <c r="N14" s="84"/>
    </row>
    <row r="15" spans="1:14" ht="15" customHeight="1">
      <c r="A15" s="117" t="s">
        <v>38</v>
      </c>
      <c r="B15" s="81" t="s">
        <v>769</v>
      </c>
      <c r="C15" s="146">
        <f t="shared" si="0"/>
        <v>44</v>
      </c>
      <c r="D15" s="138">
        <f t="shared" si="1"/>
        <v>30</v>
      </c>
      <c r="E15" s="103">
        <f t="shared" si="2"/>
        <v>16</v>
      </c>
      <c r="F15" s="103">
        <f t="shared" si="3"/>
        <v>14</v>
      </c>
      <c r="G15" s="103">
        <f t="shared" si="4"/>
        <v>14</v>
      </c>
      <c r="H15" s="103">
        <f t="shared" si="5"/>
        <v>0</v>
      </c>
      <c r="I15" s="103">
        <f t="shared" si="6"/>
        <v>0</v>
      </c>
      <c r="J15" s="176">
        <f t="shared" si="7"/>
        <v>0</v>
      </c>
      <c r="L15" s="84"/>
      <c r="M15" s="84"/>
      <c r="N15" s="84"/>
    </row>
    <row r="16" spans="1:14" ht="15" customHeight="1">
      <c r="A16" s="117" t="s">
        <v>38</v>
      </c>
      <c r="B16" s="81" t="s">
        <v>1104</v>
      </c>
      <c r="C16" s="146">
        <f t="shared" si="0"/>
        <v>24</v>
      </c>
      <c r="D16" s="138">
        <f t="shared" si="1"/>
        <v>24</v>
      </c>
      <c r="E16" s="103">
        <f t="shared" si="2"/>
        <v>0</v>
      </c>
      <c r="F16" s="103">
        <f t="shared" si="3"/>
        <v>24</v>
      </c>
      <c r="G16" s="103">
        <f t="shared" si="4"/>
        <v>0</v>
      </c>
      <c r="H16" s="103">
        <f t="shared" si="5"/>
        <v>0</v>
      </c>
      <c r="I16" s="103">
        <f t="shared" si="6"/>
        <v>0</v>
      </c>
      <c r="J16" s="176">
        <f t="shared" si="7"/>
        <v>0</v>
      </c>
      <c r="L16" s="84"/>
      <c r="M16" s="84"/>
      <c r="N16" s="84"/>
    </row>
    <row r="17" spans="1:14" ht="15" customHeight="1">
      <c r="A17" s="117" t="s">
        <v>38</v>
      </c>
      <c r="B17" s="81" t="s">
        <v>648</v>
      </c>
      <c r="C17" s="146">
        <f t="shared" si="0"/>
        <v>24</v>
      </c>
      <c r="D17" s="138">
        <f t="shared" si="1"/>
        <v>24</v>
      </c>
      <c r="E17" s="103">
        <f t="shared" si="2"/>
        <v>0</v>
      </c>
      <c r="F17" s="103">
        <f t="shared" si="3"/>
        <v>0</v>
      </c>
      <c r="G17" s="103">
        <f t="shared" si="4"/>
        <v>24</v>
      </c>
      <c r="H17" s="103">
        <f t="shared" si="5"/>
        <v>0</v>
      </c>
      <c r="I17" s="103">
        <f t="shared" si="6"/>
        <v>0</v>
      </c>
      <c r="J17" s="176">
        <f t="shared" si="7"/>
        <v>0</v>
      </c>
      <c r="L17" s="84"/>
      <c r="M17" s="84"/>
      <c r="N17" s="84"/>
    </row>
    <row r="18" spans="1:14" ht="15" customHeight="1">
      <c r="A18" s="117" t="s">
        <v>38</v>
      </c>
      <c r="B18" s="81" t="s">
        <v>1166</v>
      </c>
      <c r="C18" s="146">
        <f t="shared" si="0"/>
        <v>22</v>
      </c>
      <c r="D18" s="138">
        <f t="shared" si="1"/>
        <v>22</v>
      </c>
      <c r="E18" s="103">
        <f t="shared" si="2"/>
        <v>0</v>
      </c>
      <c r="F18" s="103">
        <f t="shared" si="3"/>
        <v>0</v>
      </c>
      <c r="G18" s="103">
        <f t="shared" si="4"/>
        <v>22</v>
      </c>
      <c r="H18" s="103">
        <f t="shared" si="5"/>
        <v>0</v>
      </c>
      <c r="I18" s="103">
        <f t="shared" si="6"/>
        <v>0</v>
      </c>
      <c r="J18" s="176">
        <f t="shared" si="7"/>
        <v>0</v>
      </c>
      <c r="L18" s="84"/>
      <c r="M18" s="84"/>
      <c r="N18" s="84"/>
    </row>
    <row r="19" spans="1:14" ht="15" customHeight="1">
      <c r="A19" s="117" t="s">
        <v>38</v>
      </c>
      <c r="B19" s="81" t="s">
        <v>1167</v>
      </c>
      <c r="C19" s="146">
        <f t="shared" si="0"/>
        <v>21</v>
      </c>
      <c r="D19" s="138">
        <f t="shared" si="1"/>
        <v>21</v>
      </c>
      <c r="E19" s="103">
        <f t="shared" si="2"/>
        <v>0</v>
      </c>
      <c r="F19" s="103">
        <f t="shared" si="3"/>
        <v>0</v>
      </c>
      <c r="G19" s="103">
        <f t="shared" si="4"/>
        <v>21</v>
      </c>
      <c r="H19" s="103">
        <f t="shared" si="5"/>
        <v>0</v>
      </c>
      <c r="I19" s="103">
        <f t="shared" si="6"/>
        <v>0</v>
      </c>
      <c r="J19" s="176">
        <f t="shared" si="7"/>
        <v>0</v>
      </c>
      <c r="L19" s="84"/>
      <c r="M19" s="84"/>
      <c r="N19" s="84"/>
    </row>
    <row r="20" spans="1:14" ht="15" customHeight="1">
      <c r="A20" s="117" t="s">
        <v>38</v>
      </c>
      <c r="B20" s="81" t="s">
        <v>768</v>
      </c>
      <c r="C20" s="146">
        <f t="shared" si="0"/>
        <v>14</v>
      </c>
      <c r="D20" s="138">
        <f t="shared" si="1"/>
        <v>14</v>
      </c>
      <c r="E20" s="103">
        <f t="shared" si="2"/>
        <v>0</v>
      </c>
      <c r="F20" s="103">
        <f t="shared" si="3"/>
        <v>14</v>
      </c>
      <c r="G20" s="103">
        <f t="shared" si="4"/>
        <v>0</v>
      </c>
      <c r="H20" s="103">
        <f t="shared" si="5"/>
        <v>0</v>
      </c>
      <c r="I20" s="103">
        <f t="shared" si="6"/>
        <v>0</v>
      </c>
      <c r="J20" s="176">
        <f t="shared" si="7"/>
        <v>0</v>
      </c>
      <c r="L20" s="84"/>
      <c r="M20" s="84"/>
      <c r="N20" s="84"/>
    </row>
    <row r="21" spans="1:14" ht="15" customHeight="1">
      <c r="A21" s="117" t="s">
        <v>38</v>
      </c>
      <c r="B21" s="81" t="s">
        <v>1110</v>
      </c>
      <c r="C21" s="146">
        <f t="shared" si="0"/>
        <v>0</v>
      </c>
      <c r="D21" s="138">
        <f t="shared" si="1"/>
        <v>0</v>
      </c>
      <c r="E21" s="103">
        <f t="shared" si="2"/>
        <v>0</v>
      </c>
      <c r="F21" s="103">
        <f t="shared" si="3"/>
        <v>0</v>
      </c>
      <c r="G21" s="103">
        <f t="shared" si="4"/>
        <v>0</v>
      </c>
      <c r="H21" s="103">
        <f t="shared" si="5"/>
        <v>0</v>
      </c>
      <c r="I21" s="103">
        <f t="shared" si="6"/>
        <v>0</v>
      </c>
      <c r="J21" s="176">
        <f t="shared" si="7"/>
        <v>0</v>
      </c>
      <c r="L21" s="84"/>
      <c r="M21" s="84"/>
      <c r="N21" s="84"/>
    </row>
    <row r="22" spans="1:14" ht="15" customHeight="1">
      <c r="A22" s="117"/>
      <c r="B22" s="81"/>
      <c r="C22" s="146">
        <f t="shared" si="0"/>
        <v>0</v>
      </c>
      <c r="D22" s="138">
        <f t="shared" si="1"/>
        <v>0</v>
      </c>
      <c r="E22" s="103">
        <f t="shared" si="2"/>
        <v>0</v>
      </c>
      <c r="F22" s="103">
        <f t="shared" si="3"/>
        <v>0</v>
      </c>
      <c r="G22" s="103">
        <f t="shared" si="4"/>
        <v>0</v>
      </c>
      <c r="H22" s="103">
        <f t="shared" si="5"/>
        <v>0</v>
      </c>
      <c r="I22" s="103">
        <f t="shared" si="6"/>
        <v>0</v>
      </c>
      <c r="J22" s="176">
        <f t="shared" si="7"/>
        <v>0</v>
      </c>
      <c r="L22" s="84"/>
      <c r="M22" s="84"/>
      <c r="N22" s="84"/>
    </row>
    <row r="23" spans="1:14" ht="15" customHeight="1">
      <c r="A23" s="49"/>
      <c r="B23" s="81"/>
      <c r="C23" s="146">
        <f t="shared" si="0"/>
        <v>0</v>
      </c>
      <c r="D23" s="138">
        <f t="shared" si="1"/>
        <v>0</v>
      </c>
      <c r="E23" s="103">
        <f t="shared" si="2"/>
        <v>0</v>
      </c>
      <c r="F23" s="103">
        <f t="shared" si="3"/>
        <v>0</v>
      </c>
      <c r="G23" s="103">
        <f t="shared" si="4"/>
        <v>0</v>
      </c>
      <c r="H23" s="103">
        <f t="shared" si="5"/>
        <v>0</v>
      </c>
      <c r="I23" s="103">
        <f t="shared" si="6"/>
        <v>0</v>
      </c>
      <c r="J23" s="176">
        <f t="shared" si="7"/>
        <v>0</v>
      </c>
      <c r="L23" s="84"/>
      <c r="M23" s="84"/>
      <c r="N23" s="84"/>
    </row>
    <row r="24" spans="1:14" ht="15" customHeight="1">
      <c r="A24" s="49"/>
      <c r="B24" s="81"/>
      <c r="C24" s="146">
        <f t="shared" si="0"/>
        <v>0</v>
      </c>
      <c r="D24" s="138">
        <f t="shared" si="1"/>
        <v>0</v>
      </c>
      <c r="E24" s="103">
        <f t="shared" si="2"/>
        <v>0</v>
      </c>
      <c r="F24" s="103">
        <f t="shared" si="3"/>
        <v>0</v>
      </c>
      <c r="G24" s="103">
        <f t="shared" si="4"/>
        <v>0</v>
      </c>
      <c r="H24" s="103">
        <f t="shared" si="5"/>
        <v>0</v>
      </c>
      <c r="I24" s="103">
        <f t="shared" si="6"/>
        <v>0</v>
      </c>
      <c r="J24" s="176">
        <f t="shared" si="7"/>
        <v>0</v>
      </c>
      <c r="L24" s="84"/>
      <c r="M24" s="84"/>
      <c r="N24" s="84"/>
    </row>
    <row r="25" spans="1:14" ht="15" customHeight="1">
      <c r="A25" s="53"/>
      <c r="B25" s="81"/>
      <c r="C25" s="146">
        <f t="shared" si="0"/>
        <v>0</v>
      </c>
      <c r="D25" s="138">
        <f t="shared" si="1"/>
        <v>0</v>
      </c>
      <c r="E25" s="103">
        <f t="shared" si="2"/>
        <v>0</v>
      </c>
      <c r="F25" s="103">
        <f t="shared" si="3"/>
        <v>0</v>
      </c>
      <c r="G25" s="103">
        <f t="shared" si="4"/>
        <v>0</v>
      </c>
      <c r="H25" s="103">
        <f t="shared" si="5"/>
        <v>0</v>
      </c>
      <c r="I25" s="103">
        <f t="shared" si="6"/>
        <v>0</v>
      </c>
      <c r="J25" s="176">
        <f t="shared" si="7"/>
        <v>0</v>
      </c>
      <c r="L25" s="84"/>
      <c r="M25" s="84"/>
      <c r="N25" s="84"/>
    </row>
    <row r="26" spans="1:14" ht="15" hidden="1" customHeight="1">
      <c r="A26" s="53"/>
      <c r="B26" s="81"/>
      <c r="C26" s="146">
        <f t="shared" ref="C26:C37" si="8">SUM(E26:K26)</f>
        <v>0</v>
      </c>
      <c r="D26" s="138">
        <f t="shared" ref="D26:D70" si="9">SUM(E26:J26)-MIN(E26:G26)</f>
        <v>0</v>
      </c>
      <c r="E26" s="103">
        <f t="shared" ref="E26:E37" si="10">IFERROR(VLOOKUP(B26,$B$93:$C$134,2,FALSE),0)</f>
        <v>0</v>
      </c>
      <c r="F26" s="103">
        <f t="shared" ref="F26:F37" si="11">IFERROR(VLOOKUP(B26,$F$93:$G$134,2,FALSE),0)</f>
        <v>0</v>
      </c>
      <c r="G26" s="103">
        <f t="shared" ref="G26:G37" si="12">IFERROR(VLOOKUP(B26,$J$93:$K$134,2,FALSE),0)</f>
        <v>0</v>
      </c>
      <c r="H26" s="103">
        <f t="shared" ref="H26:H37" si="13">IFERROR(VLOOKUP(B26,$N$93:$O$134,2,FALSE),0)</f>
        <v>0</v>
      </c>
      <c r="I26" s="103">
        <f t="shared" ref="I26:I37" si="14">IFERROR(VLOOKUP(B26,$R$93:$S$134,2,FALSE),0)</f>
        <v>0</v>
      </c>
      <c r="J26" s="176">
        <f t="shared" ref="J26:J37" si="15">IFERROR(VLOOKUP(B26,$V$93:$W$134,2,FALSE),0)</f>
        <v>0</v>
      </c>
      <c r="L26" s="84"/>
      <c r="M26" s="84"/>
      <c r="N26" s="84"/>
    </row>
    <row r="27" spans="1:14" ht="15" hidden="1" customHeight="1">
      <c r="A27" s="53"/>
      <c r="B27" s="143"/>
      <c r="C27" s="146">
        <f t="shared" si="8"/>
        <v>0</v>
      </c>
      <c r="D27" s="138">
        <f t="shared" si="9"/>
        <v>0</v>
      </c>
      <c r="E27" s="103">
        <f t="shared" si="10"/>
        <v>0</v>
      </c>
      <c r="F27" s="103">
        <f t="shared" si="11"/>
        <v>0</v>
      </c>
      <c r="G27" s="103">
        <f t="shared" si="12"/>
        <v>0</v>
      </c>
      <c r="H27" s="103">
        <f t="shared" si="13"/>
        <v>0</v>
      </c>
      <c r="I27" s="103">
        <f t="shared" si="14"/>
        <v>0</v>
      </c>
      <c r="J27" s="176">
        <f t="shared" si="15"/>
        <v>0</v>
      </c>
      <c r="L27" s="84"/>
      <c r="M27" s="84"/>
      <c r="N27" s="84"/>
    </row>
    <row r="28" spans="1:14" ht="15" hidden="1" customHeight="1">
      <c r="A28" s="53"/>
      <c r="B28" s="81"/>
      <c r="C28" s="146">
        <f t="shared" si="8"/>
        <v>0</v>
      </c>
      <c r="D28" s="138">
        <f t="shared" si="9"/>
        <v>0</v>
      </c>
      <c r="E28" s="103">
        <f t="shared" si="10"/>
        <v>0</v>
      </c>
      <c r="F28" s="103">
        <f t="shared" si="11"/>
        <v>0</v>
      </c>
      <c r="G28" s="103">
        <f t="shared" si="12"/>
        <v>0</v>
      </c>
      <c r="H28" s="103">
        <f t="shared" si="13"/>
        <v>0</v>
      </c>
      <c r="I28" s="103">
        <f t="shared" si="14"/>
        <v>0</v>
      </c>
      <c r="J28" s="176">
        <f t="shared" si="15"/>
        <v>0</v>
      </c>
      <c r="L28" s="84"/>
      <c r="M28" s="84"/>
      <c r="N28" s="84"/>
    </row>
    <row r="29" spans="1:14" ht="15" hidden="1" customHeight="1">
      <c r="A29" s="53"/>
      <c r="B29" s="143"/>
      <c r="C29" s="146">
        <f t="shared" si="8"/>
        <v>0</v>
      </c>
      <c r="D29" s="138">
        <f t="shared" si="9"/>
        <v>0</v>
      </c>
      <c r="E29" s="103">
        <f t="shared" si="10"/>
        <v>0</v>
      </c>
      <c r="F29" s="103">
        <f t="shared" si="11"/>
        <v>0</v>
      </c>
      <c r="G29" s="103">
        <f t="shared" si="12"/>
        <v>0</v>
      </c>
      <c r="H29" s="103">
        <f t="shared" si="13"/>
        <v>0</v>
      </c>
      <c r="I29" s="103">
        <f t="shared" si="14"/>
        <v>0</v>
      </c>
      <c r="J29" s="176">
        <f t="shared" si="15"/>
        <v>0</v>
      </c>
      <c r="L29" s="84"/>
      <c r="M29" s="84"/>
      <c r="N29" s="84"/>
    </row>
    <row r="30" spans="1:14" ht="15" hidden="1" customHeight="1">
      <c r="A30" s="53"/>
      <c r="B30" s="143"/>
      <c r="C30" s="146">
        <f t="shared" si="8"/>
        <v>0</v>
      </c>
      <c r="D30" s="138">
        <f t="shared" si="9"/>
        <v>0</v>
      </c>
      <c r="E30" s="103">
        <f t="shared" si="10"/>
        <v>0</v>
      </c>
      <c r="F30" s="103">
        <f t="shared" si="11"/>
        <v>0</v>
      </c>
      <c r="G30" s="103">
        <f t="shared" si="12"/>
        <v>0</v>
      </c>
      <c r="H30" s="103">
        <f t="shared" si="13"/>
        <v>0</v>
      </c>
      <c r="I30" s="103">
        <f t="shared" si="14"/>
        <v>0</v>
      </c>
      <c r="J30" s="176">
        <f t="shared" si="15"/>
        <v>0</v>
      </c>
      <c r="L30" s="84"/>
      <c r="M30" s="84"/>
      <c r="N30" s="84"/>
    </row>
    <row r="31" spans="1:14" ht="15" hidden="1" customHeight="1">
      <c r="A31" s="53"/>
      <c r="B31" s="81"/>
      <c r="C31" s="146">
        <f t="shared" si="8"/>
        <v>0</v>
      </c>
      <c r="D31" s="138">
        <f t="shared" si="9"/>
        <v>0</v>
      </c>
      <c r="E31" s="103">
        <f t="shared" si="10"/>
        <v>0</v>
      </c>
      <c r="F31" s="103">
        <f t="shared" si="11"/>
        <v>0</v>
      </c>
      <c r="G31" s="103">
        <f t="shared" si="12"/>
        <v>0</v>
      </c>
      <c r="H31" s="103">
        <f t="shared" si="13"/>
        <v>0</v>
      </c>
      <c r="I31" s="103">
        <f t="shared" si="14"/>
        <v>0</v>
      </c>
      <c r="J31" s="166">
        <f t="shared" si="15"/>
        <v>0</v>
      </c>
      <c r="L31" s="84"/>
      <c r="M31" s="84"/>
      <c r="N31" s="84"/>
    </row>
    <row r="32" spans="1:14" ht="15" hidden="1" customHeight="1">
      <c r="A32" s="80"/>
      <c r="B32" s="81"/>
      <c r="C32" s="146">
        <f t="shared" si="8"/>
        <v>0</v>
      </c>
      <c r="D32" s="138">
        <f t="shared" si="9"/>
        <v>0</v>
      </c>
      <c r="E32" s="103">
        <f t="shared" si="10"/>
        <v>0</v>
      </c>
      <c r="F32" s="103">
        <f t="shared" si="11"/>
        <v>0</v>
      </c>
      <c r="G32" s="103">
        <f t="shared" si="12"/>
        <v>0</v>
      </c>
      <c r="H32" s="103">
        <f t="shared" si="13"/>
        <v>0</v>
      </c>
      <c r="I32" s="103">
        <f t="shared" si="14"/>
        <v>0</v>
      </c>
      <c r="J32" s="166">
        <f t="shared" si="15"/>
        <v>0</v>
      </c>
      <c r="L32" s="84"/>
      <c r="M32" s="84"/>
      <c r="N32" s="84"/>
    </row>
    <row r="33" spans="1:14" ht="15" hidden="1" customHeight="1">
      <c r="A33" s="53"/>
      <c r="B33" s="143"/>
      <c r="C33" s="146">
        <f t="shared" si="8"/>
        <v>0</v>
      </c>
      <c r="D33" s="138">
        <f t="shared" si="9"/>
        <v>0</v>
      </c>
      <c r="E33" s="103">
        <f t="shared" si="10"/>
        <v>0</v>
      </c>
      <c r="F33" s="103">
        <f t="shared" si="11"/>
        <v>0</v>
      </c>
      <c r="G33" s="103">
        <f t="shared" si="12"/>
        <v>0</v>
      </c>
      <c r="H33" s="103">
        <f t="shared" si="13"/>
        <v>0</v>
      </c>
      <c r="I33" s="103">
        <f t="shared" si="14"/>
        <v>0</v>
      </c>
      <c r="J33" s="166">
        <f t="shared" si="15"/>
        <v>0</v>
      </c>
      <c r="L33" s="84"/>
      <c r="M33" s="84"/>
      <c r="N33" s="84"/>
    </row>
    <row r="34" spans="1:14" ht="15" hidden="1" customHeight="1">
      <c r="A34" s="53"/>
      <c r="B34" s="143"/>
      <c r="C34" s="146">
        <f t="shared" si="8"/>
        <v>0</v>
      </c>
      <c r="D34" s="138">
        <f t="shared" si="9"/>
        <v>0</v>
      </c>
      <c r="E34" s="103">
        <f t="shared" si="10"/>
        <v>0</v>
      </c>
      <c r="F34" s="103">
        <f t="shared" si="11"/>
        <v>0</v>
      </c>
      <c r="G34" s="103">
        <f t="shared" si="12"/>
        <v>0</v>
      </c>
      <c r="H34" s="103">
        <f t="shared" si="13"/>
        <v>0</v>
      </c>
      <c r="I34" s="103">
        <f t="shared" si="14"/>
        <v>0</v>
      </c>
      <c r="J34" s="166">
        <f t="shared" si="15"/>
        <v>0</v>
      </c>
      <c r="L34" s="84"/>
      <c r="M34" s="84"/>
      <c r="N34" s="84"/>
    </row>
    <row r="35" spans="1:14" ht="15" hidden="1" customHeight="1">
      <c r="A35" s="53"/>
      <c r="B35" s="81"/>
      <c r="C35" s="146">
        <f t="shared" si="8"/>
        <v>0</v>
      </c>
      <c r="D35" s="138">
        <f t="shared" si="9"/>
        <v>0</v>
      </c>
      <c r="E35" s="103">
        <f t="shared" si="10"/>
        <v>0</v>
      </c>
      <c r="F35" s="103">
        <f t="shared" si="11"/>
        <v>0</v>
      </c>
      <c r="G35" s="103">
        <f t="shared" si="12"/>
        <v>0</v>
      </c>
      <c r="H35" s="103">
        <f t="shared" si="13"/>
        <v>0</v>
      </c>
      <c r="I35" s="103">
        <f t="shared" si="14"/>
        <v>0</v>
      </c>
      <c r="J35" s="166">
        <f t="shared" si="15"/>
        <v>0</v>
      </c>
      <c r="L35" s="84"/>
      <c r="M35" s="84"/>
      <c r="N35" s="84"/>
    </row>
    <row r="36" spans="1:14" ht="15" hidden="1" customHeight="1">
      <c r="A36" s="53"/>
      <c r="B36" s="81"/>
      <c r="C36" s="146">
        <f t="shared" si="8"/>
        <v>0</v>
      </c>
      <c r="D36" s="138">
        <f t="shared" si="9"/>
        <v>0</v>
      </c>
      <c r="E36" s="103">
        <f t="shared" si="10"/>
        <v>0</v>
      </c>
      <c r="F36" s="103">
        <f t="shared" si="11"/>
        <v>0</v>
      </c>
      <c r="G36" s="103">
        <f t="shared" si="12"/>
        <v>0</v>
      </c>
      <c r="H36" s="103">
        <f t="shared" si="13"/>
        <v>0</v>
      </c>
      <c r="I36" s="103">
        <f t="shared" si="14"/>
        <v>0</v>
      </c>
      <c r="J36" s="166">
        <f t="shared" si="15"/>
        <v>0</v>
      </c>
      <c r="L36" s="84"/>
      <c r="M36" s="84"/>
      <c r="N36" s="84"/>
    </row>
    <row r="37" spans="1:14" ht="15" hidden="1" customHeight="1">
      <c r="A37" s="53"/>
      <c r="B37" s="81"/>
      <c r="C37" s="146">
        <f t="shared" si="8"/>
        <v>0</v>
      </c>
      <c r="D37" s="138">
        <f t="shared" si="9"/>
        <v>0</v>
      </c>
      <c r="E37" s="103">
        <f t="shared" si="10"/>
        <v>0</v>
      </c>
      <c r="F37" s="103">
        <f t="shared" si="11"/>
        <v>0</v>
      </c>
      <c r="G37" s="103">
        <f t="shared" si="12"/>
        <v>0</v>
      </c>
      <c r="H37" s="103">
        <f t="shared" si="13"/>
        <v>0</v>
      </c>
      <c r="I37" s="103">
        <f t="shared" si="14"/>
        <v>0</v>
      </c>
      <c r="J37" s="166">
        <f t="shared" si="15"/>
        <v>0</v>
      </c>
      <c r="L37" s="84"/>
      <c r="M37" s="84"/>
      <c r="N37" s="84"/>
    </row>
    <row r="38" spans="1:14" ht="15" hidden="1" customHeight="1">
      <c r="A38" s="53"/>
      <c r="B38" s="81"/>
      <c r="C38" s="146">
        <f t="shared" ref="C38:C69" si="16">SUM(E38:K38)</f>
        <v>0</v>
      </c>
      <c r="D38" s="138">
        <f t="shared" si="9"/>
        <v>0</v>
      </c>
      <c r="E38" s="103">
        <f t="shared" ref="E38:E69" si="17">IFERROR(VLOOKUP(B38,$B$93:$C$134,2,FALSE),0)</f>
        <v>0</v>
      </c>
      <c r="F38" s="103">
        <f t="shared" ref="F38:F69" si="18">IFERROR(VLOOKUP(B38,$F$93:$G$134,2,FALSE),0)</f>
        <v>0</v>
      </c>
      <c r="G38" s="103">
        <f t="shared" ref="G38:G69" si="19">IFERROR(VLOOKUP(B38,$J$93:$K$134,2,FALSE),0)</f>
        <v>0</v>
      </c>
      <c r="H38" s="103">
        <f t="shared" ref="H38:H69" si="20">IFERROR(VLOOKUP(B38,$N$93:$O$134,2,FALSE),0)</f>
        <v>0</v>
      </c>
      <c r="I38" s="103">
        <f t="shared" ref="I38:I69" si="21">IFERROR(VLOOKUP(B38,$R$93:$S$134,2,FALSE),0)</f>
        <v>0</v>
      </c>
      <c r="J38" s="166">
        <f t="shared" ref="J38:J69" si="22">IFERROR(VLOOKUP(B38,$V$93:$W$134,2,FALSE),0)</f>
        <v>0</v>
      </c>
      <c r="L38" s="84"/>
      <c r="M38" s="84"/>
      <c r="N38" s="84"/>
    </row>
    <row r="39" spans="1:14" ht="15" hidden="1" customHeight="1">
      <c r="A39" s="53"/>
      <c r="B39" s="81"/>
      <c r="C39" s="146">
        <f t="shared" si="16"/>
        <v>0</v>
      </c>
      <c r="D39" s="138">
        <f t="shared" si="9"/>
        <v>0</v>
      </c>
      <c r="E39" s="103">
        <f t="shared" si="17"/>
        <v>0</v>
      </c>
      <c r="F39" s="103">
        <f t="shared" si="18"/>
        <v>0</v>
      </c>
      <c r="G39" s="103">
        <f t="shared" si="19"/>
        <v>0</v>
      </c>
      <c r="H39" s="103">
        <f t="shared" si="20"/>
        <v>0</v>
      </c>
      <c r="I39" s="103">
        <f t="shared" si="21"/>
        <v>0</v>
      </c>
      <c r="J39" s="166">
        <f t="shared" si="22"/>
        <v>0</v>
      </c>
      <c r="L39" s="84"/>
      <c r="M39" s="84"/>
      <c r="N39" s="84"/>
    </row>
    <row r="40" spans="1:14" ht="15" hidden="1" customHeight="1">
      <c r="A40" s="53"/>
      <c r="B40" s="81"/>
      <c r="C40" s="146">
        <f t="shared" si="16"/>
        <v>0</v>
      </c>
      <c r="D40" s="138">
        <f t="shared" si="9"/>
        <v>0</v>
      </c>
      <c r="E40" s="103">
        <f t="shared" si="17"/>
        <v>0</v>
      </c>
      <c r="F40" s="103">
        <f t="shared" si="18"/>
        <v>0</v>
      </c>
      <c r="G40" s="103">
        <f t="shared" si="19"/>
        <v>0</v>
      </c>
      <c r="H40" s="103">
        <f t="shared" si="20"/>
        <v>0</v>
      </c>
      <c r="I40" s="103">
        <f t="shared" si="21"/>
        <v>0</v>
      </c>
      <c r="J40" s="103">
        <f t="shared" si="22"/>
        <v>0</v>
      </c>
      <c r="L40" s="84"/>
      <c r="M40" s="84"/>
      <c r="N40" s="84"/>
    </row>
    <row r="41" spans="1:14" ht="15" hidden="1" customHeight="1">
      <c r="A41" s="53"/>
      <c r="B41" s="81"/>
      <c r="C41" s="146">
        <f t="shared" si="16"/>
        <v>0</v>
      </c>
      <c r="D41" s="138">
        <f t="shared" si="9"/>
        <v>0</v>
      </c>
      <c r="E41" s="103">
        <f t="shared" si="17"/>
        <v>0</v>
      </c>
      <c r="F41" s="103">
        <f t="shared" si="18"/>
        <v>0</v>
      </c>
      <c r="G41" s="103">
        <f t="shared" si="19"/>
        <v>0</v>
      </c>
      <c r="H41" s="103">
        <f t="shared" si="20"/>
        <v>0</v>
      </c>
      <c r="I41" s="103">
        <f t="shared" si="21"/>
        <v>0</v>
      </c>
      <c r="J41" s="103">
        <f t="shared" si="22"/>
        <v>0</v>
      </c>
      <c r="L41" s="84"/>
      <c r="M41" s="84"/>
      <c r="N41" s="84"/>
    </row>
    <row r="42" spans="1:14" ht="15" hidden="1" customHeight="1">
      <c r="A42" s="53"/>
      <c r="B42" s="81"/>
      <c r="C42" s="146">
        <f t="shared" si="16"/>
        <v>0</v>
      </c>
      <c r="D42" s="138">
        <f t="shared" si="9"/>
        <v>0</v>
      </c>
      <c r="E42" s="103">
        <f t="shared" si="17"/>
        <v>0</v>
      </c>
      <c r="F42" s="103">
        <f t="shared" si="18"/>
        <v>0</v>
      </c>
      <c r="G42" s="103">
        <f t="shared" si="19"/>
        <v>0</v>
      </c>
      <c r="H42" s="103">
        <f t="shared" si="20"/>
        <v>0</v>
      </c>
      <c r="I42" s="103">
        <f t="shared" si="21"/>
        <v>0</v>
      </c>
      <c r="J42" s="103">
        <f t="shared" si="22"/>
        <v>0</v>
      </c>
      <c r="L42" s="84"/>
      <c r="M42" s="84"/>
      <c r="N42" s="84"/>
    </row>
    <row r="43" spans="1:14" ht="15" hidden="1" customHeight="1">
      <c r="A43" s="53"/>
      <c r="B43" s="81"/>
      <c r="C43" s="146">
        <f t="shared" si="16"/>
        <v>0</v>
      </c>
      <c r="D43" s="138">
        <f t="shared" si="9"/>
        <v>0</v>
      </c>
      <c r="E43" s="103">
        <f t="shared" si="17"/>
        <v>0</v>
      </c>
      <c r="F43" s="103">
        <f t="shared" si="18"/>
        <v>0</v>
      </c>
      <c r="G43" s="103">
        <f t="shared" si="19"/>
        <v>0</v>
      </c>
      <c r="H43" s="103">
        <f t="shared" si="20"/>
        <v>0</v>
      </c>
      <c r="I43" s="103">
        <f t="shared" si="21"/>
        <v>0</v>
      </c>
      <c r="J43" s="103">
        <f t="shared" si="22"/>
        <v>0</v>
      </c>
      <c r="L43" s="84"/>
      <c r="M43" s="84"/>
      <c r="N43" s="84"/>
    </row>
    <row r="44" spans="1:14" ht="15" hidden="1" customHeight="1">
      <c r="A44" s="53"/>
      <c r="B44" s="81"/>
      <c r="C44" s="146">
        <f t="shared" si="16"/>
        <v>0</v>
      </c>
      <c r="D44" s="138">
        <f t="shared" si="9"/>
        <v>0</v>
      </c>
      <c r="E44" s="103">
        <f t="shared" si="17"/>
        <v>0</v>
      </c>
      <c r="F44" s="103">
        <f t="shared" si="18"/>
        <v>0</v>
      </c>
      <c r="G44" s="103">
        <f t="shared" si="19"/>
        <v>0</v>
      </c>
      <c r="H44" s="103">
        <f t="shared" si="20"/>
        <v>0</v>
      </c>
      <c r="I44" s="103">
        <f t="shared" si="21"/>
        <v>0</v>
      </c>
      <c r="J44" s="103">
        <f t="shared" si="22"/>
        <v>0</v>
      </c>
      <c r="L44" s="84"/>
      <c r="M44" s="84"/>
      <c r="N44" s="84"/>
    </row>
    <row r="45" spans="1:14" ht="15" hidden="1" customHeight="1">
      <c r="A45" s="53"/>
      <c r="B45" s="81"/>
      <c r="C45" s="146">
        <f t="shared" si="16"/>
        <v>0</v>
      </c>
      <c r="D45" s="138">
        <f t="shared" si="9"/>
        <v>0</v>
      </c>
      <c r="E45" s="103">
        <f t="shared" si="17"/>
        <v>0</v>
      </c>
      <c r="F45" s="103">
        <f t="shared" si="18"/>
        <v>0</v>
      </c>
      <c r="G45" s="103">
        <f t="shared" si="19"/>
        <v>0</v>
      </c>
      <c r="H45" s="103">
        <f t="shared" si="20"/>
        <v>0</v>
      </c>
      <c r="I45" s="103">
        <f t="shared" si="21"/>
        <v>0</v>
      </c>
      <c r="J45" s="103">
        <f t="shared" si="22"/>
        <v>0</v>
      </c>
      <c r="L45" s="84"/>
      <c r="M45" s="84"/>
      <c r="N45" s="84"/>
    </row>
    <row r="46" spans="1:14" ht="15" hidden="1" customHeight="1">
      <c r="A46" s="53"/>
      <c r="B46" s="81"/>
      <c r="C46" s="146">
        <f t="shared" si="16"/>
        <v>0</v>
      </c>
      <c r="D46" s="138">
        <f t="shared" si="9"/>
        <v>0</v>
      </c>
      <c r="E46" s="103">
        <f t="shared" si="17"/>
        <v>0</v>
      </c>
      <c r="F46" s="103">
        <f t="shared" si="18"/>
        <v>0</v>
      </c>
      <c r="G46" s="103">
        <f t="shared" si="19"/>
        <v>0</v>
      </c>
      <c r="H46" s="103">
        <f t="shared" si="20"/>
        <v>0</v>
      </c>
      <c r="I46" s="103">
        <f t="shared" si="21"/>
        <v>0</v>
      </c>
      <c r="J46" s="103">
        <f t="shared" si="22"/>
        <v>0</v>
      </c>
      <c r="L46" s="84"/>
      <c r="M46" s="84"/>
      <c r="N46" s="84"/>
    </row>
    <row r="47" spans="1:14" ht="15" hidden="1" customHeight="1">
      <c r="A47" s="53"/>
      <c r="B47" s="81"/>
      <c r="C47" s="146">
        <f t="shared" si="16"/>
        <v>0</v>
      </c>
      <c r="D47" s="138">
        <f t="shared" si="9"/>
        <v>0</v>
      </c>
      <c r="E47" s="103">
        <f t="shared" si="17"/>
        <v>0</v>
      </c>
      <c r="F47" s="103">
        <f t="shared" si="18"/>
        <v>0</v>
      </c>
      <c r="G47" s="103">
        <f t="shared" si="19"/>
        <v>0</v>
      </c>
      <c r="H47" s="103">
        <f t="shared" si="20"/>
        <v>0</v>
      </c>
      <c r="I47" s="103">
        <f t="shared" si="21"/>
        <v>0</v>
      </c>
      <c r="J47" s="103">
        <f t="shared" si="22"/>
        <v>0</v>
      </c>
      <c r="L47" s="84"/>
      <c r="M47" s="84"/>
      <c r="N47" s="84"/>
    </row>
    <row r="48" spans="1:14" ht="15" hidden="1" customHeight="1">
      <c r="A48" s="53"/>
      <c r="B48" s="81"/>
      <c r="C48" s="146">
        <f t="shared" si="16"/>
        <v>0</v>
      </c>
      <c r="D48" s="138">
        <f t="shared" si="9"/>
        <v>0</v>
      </c>
      <c r="E48" s="103">
        <f t="shared" si="17"/>
        <v>0</v>
      </c>
      <c r="F48" s="103">
        <f t="shared" si="18"/>
        <v>0</v>
      </c>
      <c r="G48" s="103">
        <f t="shared" si="19"/>
        <v>0</v>
      </c>
      <c r="H48" s="103">
        <f t="shared" si="20"/>
        <v>0</v>
      </c>
      <c r="I48" s="103">
        <f t="shared" si="21"/>
        <v>0</v>
      </c>
      <c r="J48" s="103">
        <f t="shared" si="22"/>
        <v>0</v>
      </c>
      <c r="L48" s="84"/>
      <c r="M48" s="84"/>
      <c r="N48" s="84"/>
    </row>
    <row r="49" spans="1:14" ht="15" hidden="1" customHeight="1">
      <c r="A49" s="53"/>
      <c r="B49" s="81"/>
      <c r="C49" s="146">
        <f t="shared" si="16"/>
        <v>0</v>
      </c>
      <c r="D49" s="138">
        <f t="shared" si="9"/>
        <v>0</v>
      </c>
      <c r="E49" s="103">
        <f t="shared" si="17"/>
        <v>0</v>
      </c>
      <c r="F49" s="103">
        <f t="shared" si="18"/>
        <v>0</v>
      </c>
      <c r="G49" s="103">
        <f t="shared" si="19"/>
        <v>0</v>
      </c>
      <c r="H49" s="103">
        <f t="shared" si="20"/>
        <v>0</v>
      </c>
      <c r="I49" s="103">
        <f t="shared" si="21"/>
        <v>0</v>
      </c>
      <c r="J49" s="103">
        <f t="shared" si="22"/>
        <v>0</v>
      </c>
      <c r="L49" s="84"/>
      <c r="M49" s="84"/>
      <c r="N49" s="84"/>
    </row>
    <row r="50" spans="1:14" ht="15" hidden="1" customHeight="1">
      <c r="A50" s="53"/>
      <c r="B50" s="81"/>
      <c r="C50" s="146">
        <f t="shared" si="16"/>
        <v>0</v>
      </c>
      <c r="D50" s="138">
        <f t="shared" si="9"/>
        <v>0</v>
      </c>
      <c r="E50" s="103">
        <f t="shared" si="17"/>
        <v>0</v>
      </c>
      <c r="F50" s="103">
        <f t="shared" si="18"/>
        <v>0</v>
      </c>
      <c r="G50" s="103">
        <f t="shared" si="19"/>
        <v>0</v>
      </c>
      <c r="H50" s="103">
        <f t="shared" si="20"/>
        <v>0</v>
      </c>
      <c r="I50" s="103">
        <f t="shared" si="21"/>
        <v>0</v>
      </c>
      <c r="J50" s="103">
        <f t="shared" si="22"/>
        <v>0</v>
      </c>
      <c r="L50" s="84"/>
      <c r="M50" s="84"/>
      <c r="N50" s="84"/>
    </row>
    <row r="51" spans="1:14" ht="15" hidden="1" customHeight="1">
      <c r="A51" s="53"/>
      <c r="B51" s="81"/>
      <c r="C51" s="146">
        <f t="shared" si="16"/>
        <v>0</v>
      </c>
      <c r="D51" s="138">
        <f t="shared" si="9"/>
        <v>0</v>
      </c>
      <c r="E51" s="103">
        <f t="shared" si="17"/>
        <v>0</v>
      </c>
      <c r="F51" s="103">
        <f t="shared" si="18"/>
        <v>0</v>
      </c>
      <c r="G51" s="103">
        <f t="shared" si="19"/>
        <v>0</v>
      </c>
      <c r="H51" s="103">
        <f t="shared" si="20"/>
        <v>0</v>
      </c>
      <c r="I51" s="103">
        <f t="shared" si="21"/>
        <v>0</v>
      </c>
      <c r="J51" s="103">
        <f t="shared" si="22"/>
        <v>0</v>
      </c>
      <c r="L51" s="84"/>
      <c r="M51" s="84"/>
      <c r="N51" s="84"/>
    </row>
    <row r="52" spans="1:14" ht="15" hidden="1" customHeight="1">
      <c r="A52" s="53"/>
      <c r="B52" s="81"/>
      <c r="C52" s="146">
        <f t="shared" si="16"/>
        <v>0</v>
      </c>
      <c r="D52" s="138">
        <f t="shared" si="9"/>
        <v>0</v>
      </c>
      <c r="E52" s="103">
        <f t="shared" si="17"/>
        <v>0</v>
      </c>
      <c r="F52" s="103">
        <f t="shared" si="18"/>
        <v>0</v>
      </c>
      <c r="G52" s="103">
        <f t="shared" si="19"/>
        <v>0</v>
      </c>
      <c r="H52" s="103">
        <f t="shared" si="20"/>
        <v>0</v>
      </c>
      <c r="I52" s="103">
        <f t="shared" si="21"/>
        <v>0</v>
      </c>
      <c r="J52" s="103">
        <f t="shared" si="22"/>
        <v>0</v>
      </c>
      <c r="L52" s="84"/>
      <c r="M52" s="84"/>
      <c r="N52" s="84"/>
    </row>
    <row r="53" spans="1:14" ht="15" hidden="1" customHeight="1">
      <c r="A53" s="53"/>
      <c r="B53" s="81"/>
      <c r="C53" s="146">
        <f t="shared" si="16"/>
        <v>0</v>
      </c>
      <c r="D53" s="138">
        <f t="shared" si="9"/>
        <v>0</v>
      </c>
      <c r="E53" s="103">
        <f t="shared" si="17"/>
        <v>0</v>
      </c>
      <c r="F53" s="103">
        <f t="shared" si="18"/>
        <v>0</v>
      </c>
      <c r="G53" s="103">
        <f t="shared" si="19"/>
        <v>0</v>
      </c>
      <c r="H53" s="103">
        <f t="shared" si="20"/>
        <v>0</v>
      </c>
      <c r="I53" s="103">
        <f t="shared" si="21"/>
        <v>0</v>
      </c>
      <c r="J53" s="103">
        <f t="shared" si="22"/>
        <v>0</v>
      </c>
      <c r="L53" s="84"/>
      <c r="M53" s="84"/>
      <c r="N53" s="84"/>
    </row>
    <row r="54" spans="1:14" ht="15" hidden="1" customHeight="1">
      <c r="A54" s="53"/>
      <c r="B54" s="81"/>
      <c r="C54" s="146">
        <f t="shared" si="16"/>
        <v>0</v>
      </c>
      <c r="D54" s="138">
        <f t="shared" si="9"/>
        <v>0</v>
      </c>
      <c r="E54" s="103">
        <f t="shared" si="17"/>
        <v>0</v>
      </c>
      <c r="F54" s="103">
        <f t="shared" si="18"/>
        <v>0</v>
      </c>
      <c r="G54" s="103">
        <f t="shared" si="19"/>
        <v>0</v>
      </c>
      <c r="H54" s="103">
        <f t="shared" si="20"/>
        <v>0</v>
      </c>
      <c r="I54" s="103">
        <f t="shared" si="21"/>
        <v>0</v>
      </c>
      <c r="J54" s="103">
        <f t="shared" si="22"/>
        <v>0</v>
      </c>
      <c r="L54" s="84"/>
      <c r="M54" s="84"/>
      <c r="N54" s="84"/>
    </row>
    <row r="55" spans="1:14" ht="15" hidden="1" customHeight="1">
      <c r="A55" s="53"/>
      <c r="B55" s="81"/>
      <c r="C55" s="146">
        <f t="shared" si="16"/>
        <v>0</v>
      </c>
      <c r="D55" s="138">
        <f t="shared" si="9"/>
        <v>0</v>
      </c>
      <c r="E55" s="103">
        <f t="shared" si="17"/>
        <v>0</v>
      </c>
      <c r="F55" s="103">
        <f t="shared" si="18"/>
        <v>0</v>
      </c>
      <c r="G55" s="103">
        <f t="shared" si="19"/>
        <v>0</v>
      </c>
      <c r="H55" s="103">
        <f t="shared" si="20"/>
        <v>0</v>
      </c>
      <c r="I55" s="103">
        <f t="shared" si="21"/>
        <v>0</v>
      </c>
      <c r="J55" s="103">
        <f t="shared" si="22"/>
        <v>0</v>
      </c>
      <c r="L55" s="84"/>
      <c r="M55" s="84"/>
      <c r="N55" s="84"/>
    </row>
    <row r="56" spans="1:14" ht="15" hidden="1" customHeight="1">
      <c r="A56" s="53"/>
      <c r="B56" s="81"/>
      <c r="C56" s="146">
        <f t="shared" si="16"/>
        <v>0</v>
      </c>
      <c r="D56" s="138">
        <f t="shared" si="9"/>
        <v>0</v>
      </c>
      <c r="E56" s="103">
        <f t="shared" si="17"/>
        <v>0</v>
      </c>
      <c r="F56" s="103">
        <f t="shared" si="18"/>
        <v>0</v>
      </c>
      <c r="G56" s="103">
        <f t="shared" si="19"/>
        <v>0</v>
      </c>
      <c r="H56" s="103">
        <f t="shared" si="20"/>
        <v>0</v>
      </c>
      <c r="I56" s="103">
        <f t="shared" si="21"/>
        <v>0</v>
      </c>
      <c r="J56" s="103">
        <f t="shared" si="22"/>
        <v>0</v>
      </c>
      <c r="L56" s="84"/>
      <c r="M56" s="84"/>
      <c r="N56" s="84"/>
    </row>
    <row r="57" spans="1:14" ht="15" hidden="1" customHeight="1">
      <c r="A57" s="53"/>
      <c r="B57" s="81"/>
      <c r="C57" s="146">
        <f t="shared" si="16"/>
        <v>0</v>
      </c>
      <c r="D57" s="138">
        <f t="shared" si="9"/>
        <v>0</v>
      </c>
      <c r="E57" s="103">
        <f t="shared" si="17"/>
        <v>0</v>
      </c>
      <c r="F57" s="103">
        <f t="shared" si="18"/>
        <v>0</v>
      </c>
      <c r="G57" s="103">
        <f t="shared" si="19"/>
        <v>0</v>
      </c>
      <c r="H57" s="103">
        <f t="shared" si="20"/>
        <v>0</v>
      </c>
      <c r="I57" s="103">
        <f t="shared" si="21"/>
        <v>0</v>
      </c>
      <c r="J57" s="103">
        <f t="shared" si="22"/>
        <v>0</v>
      </c>
      <c r="L57" s="84"/>
      <c r="M57" s="84"/>
      <c r="N57" s="84"/>
    </row>
    <row r="58" spans="1:14" ht="15" hidden="1" customHeight="1">
      <c r="A58" s="53"/>
      <c r="B58" s="81"/>
      <c r="C58" s="146">
        <f t="shared" si="16"/>
        <v>0</v>
      </c>
      <c r="D58" s="138">
        <f t="shared" si="9"/>
        <v>0</v>
      </c>
      <c r="E58" s="103">
        <f t="shared" si="17"/>
        <v>0</v>
      </c>
      <c r="F58" s="103">
        <f t="shared" si="18"/>
        <v>0</v>
      </c>
      <c r="G58" s="103">
        <f t="shared" si="19"/>
        <v>0</v>
      </c>
      <c r="H58" s="103">
        <f t="shared" si="20"/>
        <v>0</v>
      </c>
      <c r="I58" s="103">
        <f t="shared" si="21"/>
        <v>0</v>
      </c>
      <c r="J58" s="103">
        <f t="shared" si="22"/>
        <v>0</v>
      </c>
      <c r="L58" s="84"/>
      <c r="M58" s="84"/>
      <c r="N58" s="84"/>
    </row>
    <row r="59" spans="1:14" ht="15" hidden="1" customHeight="1">
      <c r="A59" s="53"/>
      <c r="B59" s="81"/>
      <c r="C59" s="146">
        <f t="shared" si="16"/>
        <v>0</v>
      </c>
      <c r="D59" s="138">
        <f t="shared" si="9"/>
        <v>0</v>
      </c>
      <c r="E59" s="103">
        <f t="shared" si="17"/>
        <v>0</v>
      </c>
      <c r="F59" s="103">
        <f t="shared" si="18"/>
        <v>0</v>
      </c>
      <c r="G59" s="103">
        <f t="shared" si="19"/>
        <v>0</v>
      </c>
      <c r="H59" s="103">
        <f t="shared" si="20"/>
        <v>0</v>
      </c>
      <c r="I59" s="103">
        <f t="shared" si="21"/>
        <v>0</v>
      </c>
      <c r="J59" s="103">
        <f t="shared" si="22"/>
        <v>0</v>
      </c>
      <c r="L59" s="84"/>
      <c r="M59" s="84"/>
      <c r="N59" s="84"/>
    </row>
    <row r="60" spans="1:14" ht="15" hidden="1" customHeight="1">
      <c r="A60" s="53"/>
      <c r="B60" s="81"/>
      <c r="C60" s="146">
        <f t="shared" si="16"/>
        <v>0</v>
      </c>
      <c r="D60" s="138">
        <f t="shared" si="9"/>
        <v>0</v>
      </c>
      <c r="E60" s="103">
        <f t="shared" si="17"/>
        <v>0</v>
      </c>
      <c r="F60" s="103">
        <f t="shared" si="18"/>
        <v>0</v>
      </c>
      <c r="G60" s="103">
        <f t="shared" si="19"/>
        <v>0</v>
      </c>
      <c r="H60" s="103">
        <f t="shared" si="20"/>
        <v>0</v>
      </c>
      <c r="I60" s="103">
        <f t="shared" si="21"/>
        <v>0</v>
      </c>
      <c r="J60" s="103">
        <f t="shared" si="22"/>
        <v>0</v>
      </c>
      <c r="L60" s="84"/>
      <c r="M60" s="84"/>
      <c r="N60" s="84"/>
    </row>
    <row r="61" spans="1:14" ht="15" hidden="1" customHeight="1">
      <c r="A61" s="53"/>
      <c r="B61" s="81"/>
      <c r="C61" s="146">
        <f t="shared" si="16"/>
        <v>0</v>
      </c>
      <c r="D61" s="138">
        <f t="shared" si="9"/>
        <v>0</v>
      </c>
      <c r="E61" s="103">
        <f t="shared" si="17"/>
        <v>0</v>
      </c>
      <c r="F61" s="103">
        <f t="shared" si="18"/>
        <v>0</v>
      </c>
      <c r="G61" s="103">
        <f t="shared" si="19"/>
        <v>0</v>
      </c>
      <c r="H61" s="103">
        <f t="shared" si="20"/>
        <v>0</v>
      </c>
      <c r="I61" s="103">
        <f t="shared" si="21"/>
        <v>0</v>
      </c>
      <c r="J61" s="103">
        <f t="shared" si="22"/>
        <v>0</v>
      </c>
      <c r="L61" s="84"/>
      <c r="M61" s="84"/>
      <c r="N61" s="84"/>
    </row>
    <row r="62" spans="1:14" ht="13" hidden="1">
      <c r="A62" s="53"/>
      <c r="B62" s="81"/>
      <c r="C62" s="146">
        <f t="shared" si="16"/>
        <v>0</v>
      </c>
      <c r="D62" s="138">
        <f t="shared" si="9"/>
        <v>0</v>
      </c>
      <c r="E62" s="103">
        <f t="shared" si="17"/>
        <v>0</v>
      </c>
      <c r="F62" s="103">
        <f t="shared" si="18"/>
        <v>0</v>
      </c>
      <c r="G62" s="103">
        <f t="shared" si="19"/>
        <v>0</v>
      </c>
      <c r="H62" s="103">
        <f t="shared" si="20"/>
        <v>0</v>
      </c>
      <c r="I62" s="103">
        <f t="shared" si="21"/>
        <v>0</v>
      </c>
      <c r="J62" s="103">
        <f t="shared" si="22"/>
        <v>0</v>
      </c>
      <c r="L62" s="84"/>
      <c r="M62" s="84"/>
      <c r="N62" s="84"/>
    </row>
    <row r="63" spans="1:14" ht="13" hidden="1">
      <c r="A63" s="53"/>
      <c r="B63" s="81"/>
      <c r="C63" s="146">
        <f t="shared" si="16"/>
        <v>0</v>
      </c>
      <c r="D63" s="138">
        <f t="shared" si="9"/>
        <v>0</v>
      </c>
      <c r="E63" s="103">
        <f t="shared" si="17"/>
        <v>0</v>
      </c>
      <c r="F63" s="103">
        <f t="shared" si="18"/>
        <v>0</v>
      </c>
      <c r="G63" s="103">
        <f t="shared" si="19"/>
        <v>0</v>
      </c>
      <c r="H63" s="103">
        <f t="shared" si="20"/>
        <v>0</v>
      </c>
      <c r="I63" s="103">
        <f t="shared" si="21"/>
        <v>0</v>
      </c>
      <c r="J63" s="103">
        <f t="shared" si="22"/>
        <v>0</v>
      </c>
      <c r="L63" s="84"/>
      <c r="M63" s="84"/>
      <c r="N63" s="84"/>
    </row>
    <row r="64" spans="1:14" ht="13" hidden="1">
      <c r="A64" s="53"/>
      <c r="B64" s="81"/>
      <c r="C64" s="146">
        <f t="shared" si="16"/>
        <v>0</v>
      </c>
      <c r="D64" s="138">
        <f t="shared" si="9"/>
        <v>0</v>
      </c>
      <c r="E64" s="103">
        <f t="shared" si="17"/>
        <v>0</v>
      </c>
      <c r="F64" s="103">
        <f t="shared" si="18"/>
        <v>0</v>
      </c>
      <c r="G64" s="103">
        <f t="shared" si="19"/>
        <v>0</v>
      </c>
      <c r="H64" s="103">
        <f t="shared" si="20"/>
        <v>0</v>
      </c>
      <c r="I64" s="103">
        <f t="shared" si="21"/>
        <v>0</v>
      </c>
      <c r="J64" s="103">
        <f t="shared" si="22"/>
        <v>0</v>
      </c>
      <c r="L64" s="84"/>
      <c r="M64" s="84"/>
      <c r="N64" s="84"/>
    </row>
    <row r="65" spans="1:14" ht="13" hidden="1">
      <c r="A65" s="53"/>
      <c r="B65" s="81"/>
      <c r="C65" s="146">
        <f t="shared" si="16"/>
        <v>0</v>
      </c>
      <c r="D65" s="138">
        <f t="shared" si="9"/>
        <v>0</v>
      </c>
      <c r="E65" s="103">
        <f t="shared" si="17"/>
        <v>0</v>
      </c>
      <c r="F65" s="103">
        <f t="shared" si="18"/>
        <v>0</v>
      </c>
      <c r="G65" s="103">
        <f t="shared" si="19"/>
        <v>0</v>
      </c>
      <c r="H65" s="103">
        <f t="shared" si="20"/>
        <v>0</v>
      </c>
      <c r="I65" s="103">
        <f t="shared" si="21"/>
        <v>0</v>
      </c>
      <c r="J65" s="103">
        <f t="shared" si="22"/>
        <v>0</v>
      </c>
      <c r="L65" s="84"/>
      <c r="M65" s="84"/>
      <c r="N65" s="84"/>
    </row>
    <row r="66" spans="1:14" ht="13" hidden="1">
      <c r="A66" s="53"/>
      <c r="B66" s="81"/>
      <c r="C66" s="146">
        <f t="shared" si="16"/>
        <v>0</v>
      </c>
      <c r="D66" s="138">
        <f t="shared" si="9"/>
        <v>0</v>
      </c>
      <c r="E66" s="103">
        <f t="shared" si="17"/>
        <v>0</v>
      </c>
      <c r="F66" s="103">
        <f t="shared" si="18"/>
        <v>0</v>
      </c>
      <c r="G66" s="103">
        <f t="shared" si="19"/>
        <v>0</v>
      </c>
      <c r="H66" s="103">
        <f t="shared" si="20"/>
        <v>0</v>
      </c>
      <c r="I66" s="103">
        <f t="shared" si="21"/>
        <v>0</v>
      </c>
      <c r="J66" s="103">
        <f t="shared" si="22"/>
        <v>0</v>
      </c>
      <c r="L66" s="84"/>
      <c r="M66" s="84"/>
      <c r="N66" s="84"/>
    </row>
    <row r="67" spans="1:14" ht="13" hidden="1">
      <c r="A67" s="53"/>
      <c r="B67" s="81"/>
      <c r="C67" s="146">
        <f t="shared" si="16"/>
        <v>0</v>
      </c>
      <c r="D67" s="138">
        <f t="shared" si="9"/>
        <v>0</v>
      </c>
      <c r="E67" s="103">
        <f t="shared" si="17"/>
        <v>0</v>
      </c>
      <c r="F67" s="103">
        <f t="shared" si="18"/>
        <v>0</v>
      </c>
      <c r="G67" s="103">
        <f t="shared" si="19"/>
        <v>0</v>
      </c>
      <c r="H67" s="103">
        <f t="shared" si="20"/>
        <v>0</v>
      </c>
      <c r="I67" s="103">
        <f t="shared" si="21"/>
        <v>0</v>
      </c>
      <c r="J67" s="103">
        <f t="shared" si="22"/>
        <v>0</v>
      </c>
      <c r="L67" s="84"/>
      <c r="M67" s="84"/>
      <c r="N67" s="84"/>
    </row>
    <row r="68" spans="1:14" ht="13" hidden="1">
      <c r="A68" s="53"/>
      <c r="B68" s="81"/>
      <c r="C68" s="146">
        <f t="shared" si="16"/>
        <v>0</v>
      </c>
      <c r="D68" s="138">
        <f t="shared" si="9"/>
        <v>0</v>
      </c>
      <c r="E68" s="103">
        <f t="shared" si="17"/>
        <v>0</v>
      </c>
      <c r="F68" s="103">
        <f t="shared" si="18"/>
        <v>0</v>
      </c>
      <c r="G68" s="103">
        <f t="shared" si="19"/>
        <v>0</v>
      </c>
      <c r="H68" s="103">
        <f t="shared" si="20"/>
        <v>0</v>
      </c>
      <c r="I68" s="103">
        <f t="shared" si="21"/>
        <v>0</v>
      </c>
      <c r="J68" s="103">
        <f t="shared" si="22"/>
        <v>0</v>
      </c>
      <c r="L68" s="84"/>
      <c r="M68" s="84"/>
      <c r="N68" s="84"/>
    </row>
    <row r="69" spans="1:14" ht="13" hidden="1">
      <c r="A69" s="53"/>
      <c r="B69" s="81"/>
      <c r="C69" s="146">
        <f t="shared" si="16"/>
        <v>0</v>
      </c>
      <c r="D69" s="138">
        <f t="shared" si="9"/>
        <v>0</v>
      </c>
      <c r="E69" s="103">
        <f t="shared" si="17"/>
        <v>0</v>
      </c>
      <c r="F69" s="103">
        <f t="shared" si="18"/>
        <v>0</v>
      </c>
      <c r="G69" s="103">
        <f t="shared" si="19"/>
        <v>0</v>
      </c>
      <c r="H69" s="103">
        <f t="shared" si="20"/>
        <v>0</v>
      </c>
      <c r="I69" s="103">
        <f t="shared" si="21"/>
        <v>0</v>
      </c>
      <c r="J69" s="103">
        <f t="shared" si="22"/>
        <v>0</v>
      </c>
      <c r="L69" s="84"/>
      <c r="M69" s="84"/>
      <c r="N69" s="84"/>
    </row>
    <row r="70" spans="1:14" ht="13" hidden="1">
      <c r="A70" s="53"/>
      <c r="B70" s="81"/>
      <c r="C70" s="146">
        <f t="shared" ref="C70:C84" si="23">SUM(E70:K70)</f>
        <v>0</v>
      </c>
      <c r="D70" s="138">
        <f t="shared" si="9"/>
        <v>0</v>
      </c>
      <c r="E70" s="103">
        <f t="shared" ref="E70:E84" si="24">IFERROR(VLOOKUP(B70,$B$93:$C$134,2,FALSE),0)</f>
        <v>0</v>
      </c>
      <c r="F70" s="103">
        <f t="shared" ref="F70:F84" si="25">IFERROR(VLOOKUP(B70,$F$93:$G$134,2,FALSE),0)</f>
        <v>0</v>
      </c>
      <c r="G70" s="103">
        <f t="shared" ref="G70:G84" si="26">IFERROR(VLOOKUP(B70,$J$93:$K$134,2,FALSE),0)</f>
        <v>0</v>
      </c>
      <c r="H70" s="103">
        <f t="shared" ref="H70:H84" si="27">IFERROR(VLOOKUP(B70,$N$93:$O$134,2,FALSE),0)</f>
        <v>0</v>
      </c>
      <c r="I70" s="103">
        <f t="shared" ref="I70:I84" si="28">IFERROR(VLOOKUP(B70,$R$93:$S$134,2,FALSE),0)</f>
        <v>0</v>
      </c>
      <c r="J70" s="103">
        <f t="shared" ref="J70:J84" si="29">IFERROR(VLOOKUP(B70,$V$93:$W$134,2,FALSE),0)</f>
        <v>0</v>
      </c>
      <c r="L70" s="84"/>
      <c r="M70" s="84"/>
      <c r="N70" s="84"/>
    </row>
    <row r="71" spans="1:14" ht="13" hidden="1">
      <c r="A71" s="53"/>
      <c r="B71" s="81"/>
      <c r="C71" s="146">
        <f t="shared" si="23"/>
        <v>0</v>
      </c>
      <c r="D71" s="138">
        <f t="shared" ref="D71:D84" si="30">SUM(E71:J71)-MIN(E71:G71)</f>
        <v>0</v>
      </c>
      <c r="E71" s="103">
        <f t="shared" si="24"/>
        <v>0</v>
      </c>
      <c r="F71" s="103">
        <f t="shared" si="25"/>
        <v>0</v>
      </c>
      <c r="G71" s="103">
        <f t="shared" si="26"/>
        <v>0</v>
      </c>
      <c r="H71" s="103">
        <f t="shared" si="27"/>
        <v>0</v>
      </c>
      <c r="I71" s="103">
        <f t="shared" si="28"/>
        <v>0</v>
      </c>
      <c r="J71" s="103">
        <f t="shared" si="29"/>
        <v>0</v>
      </c>
      <c r="L71" s="84"/>
      <c r="M71" s="84"/>
      <c r="N71" s="84"/>
    </row>
    <row r="72" spans="1:14" ht="13" hidden="1">
      <c r="A72" s="53"/>
      <c r="B72" s="81"/>
      <c r="C72" s="146">
        <f t="shared" si="23"/>
        <v>0</v>
      </c>
      <c r="D72" s="138">
        <f t="shared" si="30"/>
        <v>0</v>
      </c>
      <c r="E72" s="103">
        <f t="shared" si="24"/>
        <v>0</v>
      </c>
      <c r="F72" s="103">
        <f t="shared" si="25"/>
        <v>0</v>
      </c>
      <c r="G72" s="103">
        <f t="shared" si="26"/>
        <v>0</v>
      </c>
      <c r="H72" s="103">
        <f t="shared" si="27"/>
        <v>0</v>
      </c>
      <c r="I72" s="103">
        <f t="shared" si="28"/>
        <v>0</v>
      </c>
      <c r="J72" s="103">
        <f t="shared" si="29"/>
        <v>0</v>
      </c>
      <c r="L72" s="84"/>
      <c r="M72" s="84"/>
      <c r="N72" s="84"/>
    </row>
    <row r="73" spans="1:14" ht="13" hidden="1">
      <c r="A73" s="53"/>
      <c r="B73" s="81"/>
      <c r="C73" s="146">
        <f t="shared" si="23"/>
        <v>0</v>
      </c>
      <c r="D73" s="138">
        <f t="shared" si="30"/>
        <v>0</v>
      </c>
      <c r="E73" s="103">
        <f t="shared" si="24"/>
        <v>0</v>
      </c>
      <c r="F73" s="103">
        <f t="shared" si="25"/>
        <v>0</v>
      </c>
      <c r="G73" s="103">
        <f t="shared" si="26"/>
        <v>0</v>
      </c>
      <c r="H73" s="103">
        <f t="shared" si="27"/>
        <v>0</v>
      </c>
      <c r="I73" s="103">
        <f t="shared" si="28"/>
        <v>0</v>
      </c>
      <c r="J73" s="103">
        <f t="shared" si="29"/>
        <v>0</v>
      </c>
      <c r="L73" s="84"/>
      <c r="M73" s="84"/>
      <c r="N73" s="84"/>
    </row>
    <row r="74" spans="1:14" ht="13" hidden="1">
      <c r="A74" s="53"/>
      <c r="B74" s="81"/>
      <c r="C74" s="146">
        <f t="shared" si="23"/>
        <v>0</v>
      </c>
      <c r="D74" s="138">
        <f t="shared" si="30"/>
        <v>0</v>
      </c>
      <c r="E74" s="103">
        <f t="shared" si="24"/>
        <v>0</v>
      </c>
      <c r="F74" s="103">
        <f t="shared" si="25"/>
        <v>0</v>
      </c>
      <c r="G74" s="103">
        <f t="shared" si="26"/>
        <v>0</v>
      </c>
      <c r="H74" s="103">
        <f t="shared" si="27"/>
        <v>0</v>
      </c>
      <c r="I74" s="103">
        <f t="shared" si="28"/>
        <v>0</v>
      </c>
      <c r="J74" s="103">
        <f t="shared" si="29"/>
        <v>0</v>
      </c>
      <c r="L74" s="84"/>
      <c r="M74" s="84"/>
      <c r="N74" s="84"/>
    </row>
    <row r="75" spans="1:14" ht="13" hidden="1">
      <c r="A75" s="53"/>
      <c r="B75" s="81"/>
      <c r="C75" s="146">
        <f t="shared" si="23"/>
        <v>0</v>
      </c>
      <c r="D75" s="138">
        <f t="shared" si="30"/>
        <v>0</v>
      </c>
      <c r="E75" s="103">
        <f t="shared" si="24"/>
        <v>0</v>
      </c>
      <c r="F75" s="103">
        <f t="shared" si="25"/>
        <v>0</v>
      </c>
      <c r="G75" s="103">
        <f t="shared" si="26"/>
        <v>0</v>
      </c>
      <c r="H75" s="103">
        <f t="shared" si="27"/>
        <v>0</v>
      </c>
      <c r="I75" s="103">
        <f t="shared" si="28"/>
        <v>0</v>
      </c>
      <c r="J75" s="103">
        <f t="shared" si="29"/>
        <v>0</v>
      </c>
      <c r="L75" s="84"/>
      <c r="M75" s="84"/>
      <c r="N75" s="84"/>
    </row>
    <row r="76" spans="1:14" ht="15.5" hidden="1">
      <c r="A76" s="53"/>
      <c r="B76" s="82"/>
      <c r="C76" s="146">
        <f t="shared" si="23"/>
        <v>0</v>
      </c>
      <c r="D76" s="138">
        <f t="shared" si="30"/>
        <v>0</v>
      </c>
      <c r="E76" s="103">
        <f t="shared" si="24"/>
        <v>0</v>
      </c>
      <c r="F76" s="103">
        <f t="shared" si="25"/>
        <v>0</v>
      </c>
      <c r="G76" s="103">
        <f t="shared" si="26"/>
        <v>0</v>
      </c>
      <c r="H76" s="103">
        <f t="shared" si="27"/>
        <v>0</v>
      </c>
      <c r="I76" s="103">
        <f t="shared" si="28"/>
        <v>0</v>
      </c>
      <c r="J76" s="103">
        <f t="shared" si="29"/>
        <v>0</v>
      </c>
      <c r="L76" s="84"/>
      <c r="M76" s="84"/>
      <c r="N76" s="84"/>
    </row>
    <row r="77" spans="1:14" ht="15.5" hidden="1">
      <c r="A77" s="53"/>
      <c r="B77" s="82"/>
      <c r="C77" s="146">
        <f t="shared" si="23"/>
        <v>0</v>
      </c>
      <c r="D77" s="138">
        <f t="shared" si="30"/>
        <v>0</v>
      </c>
      <c r="E77" s="103">
        <f t="shared" si="24"/>
        <v>0</v>
      </c>
      <c r="F77" s="103">
        <f t="shared" si="25"/>
        <v>0</v>
      </c>
      <c r="G77" s="103">
        <f t="shared" si="26"/>
        <v>0</v>
      </c>
      <c r="H77" s="103">
        <f t="shared" si="27"/>
        <v>0</v>
      </c>
      <c r="I77" s="103">
        <f t="shared" si="28"/>
        <v>0</v>
      </c>
      <c r="J77" s="103">
        <f t="shared" si="29"/>
        <v>0</v>
      </c>
      <c r="L77" s="84"/>
      <c r="M77" s="84"/>
      <c r="N77" s="84"/>
    </row>
    <row r="78" spans="1:14" ht="15.5" hidden="1">
      <c r="A78" s="53"/>
      <c r="B78" s="82"/>
      <c r="C78" s="146">
        <f t="shared" si="23"/>
        <v>0</v>
      </c>
      <c r="D78" s="138">
        <f t="shared" si="30"/>
        <v>0</v>
      </c>
      <c r="E78" s="103">
        <f t="shared" si="24"/>
        <v>0</v>
      </c>
      <c r="F78" s="103">
        <f t="shared" si="25"/>
        <v>0</v>
      </c>
      <c r="G78" s="103">
        <f t="shared" si="26"/>
        <v>0</v>
      </c>
      <c r="H78" s="103">
        <f t="shared" si="27"/>
        <v>0</v>
      </c>
      <c r="I78" s="103">
        <f t="shared" si="28"/>
        <v>0</v>
      </c>
      <c r="J78" s="103">
        <f t="shared" si="29"/>
        <v>0</v>
      </c>
      <c r="L78" s="84"/>
      <c r="M78" s="84"/>
      <c r="N78" s="84"/>
    </row>
    <row r="79" spans="1:14" ht="15.5" hidden="1">
      <c r="A79" s="53"/>
      <c r="B79" s="82"/>
      <c r="C79" s="146">
        <f t="shared" si="23"/>
        <v>0</v>
      </c>
      <c r="D79" s="138">
        <f t="shared" si="30"/>
        <v>0</v>
      </c>
      <c r="E79" s="103">
        <f t="shared" si="24"/>
        <v>0</v>
      </c>
      <c r="F79" s="103">
        <f t="shared" si="25"/>
        <v>0</v>
      </c>
      <c r="G79" s="103">
        <f t="shared" si="26"/>
        <v>0</v>
      </c>
      <c r="H79" s="103">
        <f t="shared" si="27"/>
        <v>0</v>
      </c>
      <c r="I79" s="103">
        <f t="shared" si="28"/>
        <v>0</v>
      </c>
      <c r="J79" s="103">
        <f t="shared" si="29"/>
        <v>0</v>
      </c>
      <c r="L79" s="84"/>
      <c r="M79" s="84"/>
      <c r="N79" s="84"/>
    </row>
    <row r="80" spans="1:14" ht="15.5" hidden="1">
      <c r="A80" s="53"/>
      <c r="B80" s="82"/>
      <c r="C80" s="146">
        <f t="shared" si="23"/>
        <v>0</v>
      </c>
      <c r="D80" s="138">
        <f t="shared" si="30"/>
        <v>0</v>
      </c>
      <c r="E80" s="103">
        <f t="shared" si="24"/>
        <v>0</v>
      </c>
      <c r="F80" s="103">
        <f t="shared" si="25"/>
        <v>0</v>
      </c>
      <c r="G80" s="103">
        <f t="shared" si="26"/>
        <v>0</v>
      </c>
      <c r="H80" s="103">
        <f t="shared" si="27"/>
        <v>0</v>
      </c>
      <c r="I80" s="103">
        <f t="shared" si="28"/>
        <v>0</v>
      </c>
      <c r="J80" s="103">
        <f t="shared" si="29"/>
        <v>0</v>
      </c>
      <c r="L80" s="84"/>
      <c r="M80" s="84"/>
      <c r="N80" s="84"/>
    </row>
    <row r="81" spans="1:24" ht="15.5" hidden="1">
      <c r="A81" s="53"/>
      <c r="B81" s="82"/>
      <c r="C81" s="146">
        <f t="shared" si="23"/>
        <v>0</v>
      </c>
      <c r="D81" s="138">
        <f t="shared" si="30"/>
        <v>0</v>
      </c>
      <c r="E81" s="103">
        <f t="shared" si="24"/>
        <v>0</v>
      </c>
      <c r="F81" s="103">
        <f t="shared" si="25"/>
        <v>0</v>
      </c>
      <c r="G81" s="103">
        <f t="shared" si="26"/>
        <v>0</v>
      </c>
      <c r="H81" s="103">
        <f t="shared" si="27"/>
        <v>0</v>
      </c>
      <c r="I81" s="103">
        <f t="shared" si="28"/>
        <v>0</v>
      </c>
      <c r="J81" s="103">
        <f t="shared" si="29"/>
        <v>0</v>
      </c>
      <c r="L81" s="84"/>
      <c r="M81" s="84"/>
      <c r="N81" s="84"/>
    </row>
    <row r="82" spans="1:24" ht="15.5" hidden="1">
      <c r="A82" s="53"/>
      <c r="B82" s="82"/>
      <c r="C82" s="146">
        <f t="shared" si="23"/>
        <v>0</v>
      </c>
      <c r="D82" s="138">
        <f t="shared" si="30"/>
        <v>0</v>
      </c>
      <c r="E82" s="103">
        <f t="shared" si="24"/>
        <v>0</v>
      </c>
      <c r="F82" s="103">
        <f t="shared" si="25"/>
        <v>0</v>
      </c>
      <c r="G82" s="103">
        <f t="shared" si="26"/>
        <v>0</v>
      </c>
      <c r="H82" s="103">
        <f t="shared" si="27"/>
        <v>0</v>
      </c>
      <c r="I82" s="103">
        <f t="shared" si="28"/>
        <v>0</v>
      </c>
      <c r="J82" s="103">
        <f t="shared" si="29"/>
        <v>0</v>
      </c>
      <c r="L82" s="84"/>
      <c r="M82" s="84"/>
      <c r="N82" s="84"/>
    </row>
    <row r="83" spans="1:24" ht="15.5" hidden="1">
      <c r="A83" s="53"/>
      <c r="B83" s="82"/>
      <c r="C83" s="146">
        <f t="shared" si="23"/>
        <v>0</v>
      </c>
      <c r="D83" s="138">
        <f t="shared" si="30"/>
        <v>0</v>
      </c>
      <c r="E83" s="103">
        <f t="shared" si="24"/>
        <v>0</v>
      </c>
      <c r="F83" s="103">
        <f t="shared" si="25"/>
        <v>0</v>
      </c>
      <c r="G83" s="103">
        <f t="shared" si="26"/>
        <v>0</v>
      </c>
      <c r="H83" s="103">
        <f t="shared" si="27"/>
        <v>0</v>
      </c>
      <c r="I83" s="103">
        <f t="shared" si="28"/>
        <v>0</v>
      </c>
      <c r="J83" s="103">
        <f t="shared" si="29"/>
        <v>0</v>
      </c>
      <c r="L83" s="84"/>
      <c r="M83" s="84"/>
      <c r="N83" s="84"/>
    </row>
    <row r="84" spans="1:24" ht="15.5" hidden="1">
      <c r="A84" s="49"/>
      <c r="B84" s="82"/>
      <c r="C84" s="146">
        <f t="shared" si="23"/>
        <v>0</v>
      </c>
      <c r="D84" s="138">
        <f t="shared" si="30"/>
        <v>0</v>
      </c>
      <c r="E84" s="103">
        <f t="shared" si="24"/>
        <v>0</v>
      </c>
      <c r="F84" s="103">
        <f t="shared" si="25"/>
        <v>0</v>
      </c>
      <c r="G84" s="103">
        <f t="shared" si="26"/>
        <v>0</v>
      </c>
      <c r="H84" s="103">
        <f t="shared" si="27"/>
        <v>0</v>
      </c>
      <c r="I84" s="103">
        <f t="shared" si="28"/>
        <v>0</v>
      </c>
      <c r="J84" s="103">
        <f t="shared" si="29"/>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7</v>
      </c>
      <c r="C92" s="120"/>
      <c r="D92" s="94"/>
      <c r="E92" s="95"/>
      <c r="F92" s="96">
        <f>COUNTA(F93:F136)</f>
        <v>18</v>
      </c>
      <c r="H92" s="94"/>
      <c r="I92" s="95"/>
      <c r="J92" s="96">
        <f>COUNTA(J93:J136)</f>
        <v>20</v>
      </c>
      <c r="L92" s="94"/>
      <c r="M92" s="95"/>
      <c r="N92" s="96">
        <f>COUNTA(N93:N136)</f>
        <v>0</v>
      </c>
      <c r="O92" s="120"/>
      <c r="P92" s="126"/>
      <c r="Q92" s="125"/>
      <c r="R92" s="89">
        <f>COUNTA(R93:R136)</f>
        <v>0</v>
      </c>
      <c r="S92" s="120"/>
      <c r="T92" s="126"/>
      <c r="U92" s="125"/>
      <c r="V92" s="89">
        <f>COUNTA(V93:V136)</f>
        <v>0</v>
      </c>
      <c r="W92" s="120"/>
      <c r="X92" s="126"/>
    </row>
    <row r="93" spans="1:24">
      <c r="A93" s="87">
        <v>1</v>
      </c>
      <c r="B93" s="84" t="s">
        <v>738</v>
      </c>
      <c r="C93" s="84">
        <f>VLOOKUP(B92,'POINTS SCORE'!$B$8:$AK$37,2,FALSE)</f>
        <v>37</v>
      </c>
      <c r="D93" s="93">
        <f>VLOOKUP(B92,'POINTS SCORE'!$B$37:$AK$78,2,FALSE)</f>
        <v>40</v>
      </c>
      <c r="E93" s="95">
        <v>1</v>
      </c>
      <c r="F93" s="84" t="s">
        <v>738</v>
      </c>
      <c r="G93" s="93">
        <f>VLOOKUP(F92,'POINTS SCORE'!$B$8:$AK$37,2,FALSE)</f>
        <v>40</v>
      </c>
      <c r="H93" s="93">
        <f>VLOOKUP(F92,'POINTS SCORE'!$B$37:$AK$78,2,FALSE)</f>
        <v>40</v>
      </c>
      <c r="I93" s="95">
        <v>1</v>
      </c>
      <c r="J93" s="84" t="s">
        <v>738</v>
      </c>
      <c r="K93" s="93">
        <f>VLOOKUP(J92,'POINTS SCORE'!$B$8:$AK$37,2,FALSE)</f>
        <v>40</v>
      </c>
      <c r="L93" s="93">
        <f>VLOOKUP(J92,'POINTS SCORE'!$B$37:$AK$78,2,FALSE)</f>
        <v>40</v>
      </c>
      <c r="M93" s="95">
        <v>1</v>
      </c>
      <c r="N93" s="84"/>
      <c r="O93" s="84" t="e">
        <f>VLOOKUP(N92,'POINTS SCORE'!$B$8:$AK$37,2,FALSE)</f>
        <v>#N/A</v>
      </c>
      <c r="P93" s="84"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B94" s="84" t="s">
        <v>995</v>
      </c>
      <c r="C94" s="84">
        <v>0</v>
      </c>
      <c r="D94" s="93">
        <v>0</v>
      </c>
      <c r="E94" s="95">
        <v>2</v>
      </c>
      <c r="F94" s="84" t="s">
        <v>1100</v>
      </c>
      <c r="G94" s="93">
        <f>VLOOKUP(F92,'POINTS SCORE'!$B$8:$AK$37,3,FALSE)</f>
        <v>38</v>
      </c>
      <c r="H94" s="93">
        <f>VLOOKUP(F92,'POINTS SCORE'!$B$37:$AK$78,3,FALSE)</f>
        <v>39</v>
      </c>
      <c r="I94" s="95">
        <v>2</v>
      </c>
      <c r="J94" s="84" t="s">
        <v>732</v>
      </c>
      <c r="K94" s="93">
        <f>VLOOKUP(J92,'POINTS SCORE'!$B$8:$AK$37,3,FALSE)</f>
        <v>38</v>
      </c>
      <c r="L94" s="93">
        <f>VLOOKUP(J92,'POINTS SCORE'!$B$37:$AK$78,3,FALSE)</f>
        <v>39</v>
      </c>
      <c r="M94" s="95">
        <v>2</v>
      </c>
      <c r="N94" s="84"/>
      <c r="O94" s="84">
        <v>0</v>
      </c>
      <c r="P94" s="84">
        <v>0</v>
      </c>
      <c r="Q94" s="87">
        <v>2</v>
      </c>
      <c r="S94" s="84">
        <v>0</v>
      </c>
      <c r="T94" s="84">
        <v>0</v>
      </c>
      <c r="U94" s="87">
        <v>2</v>
      </c>
      <c r="W94" s="84">
        <v>0</v>
      </c>
      <c r="X94" s="88">
        <v>0</v>
      </c>
    </row>
    <row r="95" spans="1:24">
      <c r="A95" s="87">
        <v>3</v>
      </c>
      <c r="B95" s="84" t="s">
        <v>740</v>
      </c>
      <c r="C95" s="93">
        <f>VLOOKUP(B92,'POINTS SCORE'!$B$8:$AK$37,4,FALSE)</f>
        <v>25</v>
      </c>
      <c r="D95" s="93">
        <f>VLOOKUP(B92,'POINTS SCORE'!$B$37:$AK$78,4,FALSE)</f>
        <v>38</v>
      </c>
      <c r="E95" s="95">
        <v>3</v>
      </c>
      <c r="F95" s="84" t="s">
        <v>740</v>
      </c>
      <c r="G95" s="93">
        <f>VLOOKUP(F92,'POINTS SCORE'!$B$8:$AK$37,4,FALSE)</f>
        <v>34</v>
      </c>
      <c r="H95" s="93">
        <f>VLOOKUP(F92,'POINTS SCORE'!$B$37:$AK$78,4,FALSE)</f>
        <v>38</v>
      </c>
      <c r="I95" s="95">
        <v>3</v>
      </c>
      <c r="J95" s="84" t="s">
        <v>740</v>
      </c>
      <c r="K95" s="93">
        <f>VLOOKUP(J92,'POINTS SCORE'!$B$8:$AK$37,4,FALSE)</f>
        <v>36</v>
      </c>
      <c r="L95" s="93">
        <f>VLOOKUP(J92,'POINTS SCORE'!$B$37:$AK$78,4,FALSE)</f>
        <v>38</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B96" s="84" t="s">
        <v>996</v>
      </c>
      <c r="C96" s="93">
        <f>VLOOKUP(B92,'POINTS SCORE'!$B$8:$AK$37,5,FALSE)</f>
        <v>21</v>
      </c>
      <c r="D96" s="93">
        <f>VLOOKUP(B92,'POINTS SCORE'!$B$37:$AK$78,5,FALSE)</f>
        <v>37</v>
      </c>
      <c r="E96" s="95">
        <v>4</v>
      </c>
      <c r="F96" s="84" t="s">
        <v>735</v>
      </c>
      <c r="G96" s="93">
        <f>VLOOKUP(F92,'POINTS SCORE'!$B$8:$AK$37,5,FALSE)</f>
        <v>32</v>
      </c>
      <c r="H96" s="93">
        <f>VLOOKUP(F92,'POINTS SCORE'!$B$37:$AK$78,5,FALSE)</f>
        <v>37</v>
      </c>
      <c r="I96" s="95">
        <v>4</v>
      </c>
      <c r="J96" s="84" t="s">
        <v>1163</v>
      </c>
      <c r="K96" s="93">
        <v>0</v>
      </c>
      <c r="L96" s="93">
        <v>0</v>
      </c>
      <c r="M96" s="95">
        <v>4</v>
      </c>
      <c r="N96" s="84"/>
      <c r="O96" s="84">
        <v>0</v>
      </c>
      <c r="P96" s="84">
        <v>0</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B97" s="84" t="s">
        <v>997</v>
      </c>
      <c r="C97" s="93">
        <f>VLOOKUP(B92,'POINTS SCORE'!$B$8:$AK$37,6,FALSE)</f>
        <v>18</v>
      </c>
      <c r="D97" s="93">
        <f>VLOOKUP(B92,'POINTS SCORE'!$B$37:$AK$78,6,FALSE)</f>
        <v>36</v>
      </c>
      <c r="E97" s="95">
        <v>5</v>
      </c>
      <c r="F97" s="84" t="s">
        <v>1101</v>
      </c>
      <c r="G97" s="93">
        <v>0</v>
      </c>
      <c r="H97" s="93">
        <v>0</v>
      </c>
      <c r="I97" s="95">
        <v>5</v>
      </c>
      <c r="J97" s="84" t="s">
        <v>1164</v>
      </c>
      <c r="K97" s="93">
        <v>0</v>
      </c>
      <c r="L97" s="93">
        <v>0</v>
      </c>
      <c r="M97" s="95">
        <v>5</v>
      </c>
      <c r="N97" s="84"/>
      <c r="O97" s="84">
        <v>0</v>
      </c>
      <c r="P97" s="84">
        <v>0</v>
      </c>
      <c r="Q97" s="87">
        <v>5</v>
      </c>
      <c r="S97" s="84">
        <v>0</v>
      </c>
      <c r="T97" s="84">
        <v>0</v>
      </c>
      <c r="U97" s="87">
        <v>5</v>
      </c>
      <c r="W97" s="84" t="e">
        <f>VLOOKUP(V92,'POINTS SCORE'!$B$8:$AK$37,6,FALSE)</f>
        <v>#N/A</v>
      </c>
      <c r="X97" s="88" t="e">
        <f>VLOOKUP(V92,'POINTS SCORE'!$B$37:$AK$78,6,FALSE)</f>
        <v>#N/A</v>
      </c>
    </row>
    <row r="98" spans="1:24">
      <c r="A98" s="87">
        <v>6</v>
      </c>
      <c r="B98" s="84" t="s">
        <v>737</v>
      </c>
      <c r="C98" s="93">
        <f>VLOOKUP(B92,'POINTS SCORE'!$B$8:$AK$37,7,FALSE)</f>
        <v>17</v>
      </c>
      <c r="D98" s="93">
        <f>VLOOKUP(B92,'POINTS SCORE'!$B$37:$AK$78,7,FALSE)</f>
        <v>35</v>
      </c>
      <c r="E98" s="95">
        <v>6</v>
      </c>
      <c r="F98" s="84" t="s">
        <v>1102</v>
      </c>
      <c r="G98" s="93">
        <f>VLOOKUP(F92,'POINTS SCORE'!$B$8:$AK$37,7,FALSE)</f>
        <v>27</v>
      </c>
      <c r="H98" s="93">
        <f>VLOOKUP(F92,'POINTS SCORE'!$B$37:$AK$78,7,FALSE)</f>
        <v>35</v>
      </c>
      <c r="I98" s="95">
        <v>6</v>
      </c>
      <c r="J98" s="84" t="s">
        <v>1100</v>
      </c>
      <c r="K98" s="93">
        <f>VLOOKUP(J92,'POINTS SCORE'!$B$8:$AK$37,7,FALSE)</f>
        <v>30</v>
      </c>
      <c r="L98" s="93">
        <f>VLOOKUP(J92,'POINTS SCORE'!$B$37:$AK$78,7,FALSE)</f>
        <v>35</v>
      </c>
      <c r="M98" s="95">
        <v>6</v>
      </c>
      <c r="N98" s="84"/>
      <c r="O98" s="84">
        <v>0</v>
      </c>
      <c r="P98" s="84">
        <v>0</v>
      </c>
      <c r="Q98" s="87">
        <v>6</v>
      </c>
      <c r="S98" s="84">
        <v>0</v>
      </c>
      <c r="T98" s="84">
        <v>0</v>
      </c>
      <c r="U98" s="87">
        <v>6</v>
      </c>
      <c r="W98" s="84" t="e">
        <f>VLOOKUP(V92,'POINTS SCORE'!$B$8:$AK$37,7,FALSE)</f>
        <v>#N/A</v>
      </c>
      <c r="X98" s="88" t="e">
        <f>VLOOKUP(V92,'POINTS SCORE'!$B$37:$AK$78,7,FALSE)</f>
        <v>#N/A</v>
      </c>
    </row>
    <row r="99" spans="1:24">
      <c r="A99" s="87">
        <v>7</v>
      </c>
      <c r="B99" s="98" t="s">
        <v>769</v>
      </c>
      <c r="C99" s="84">
        <f>VLOOKUP(B92,'POINTS SCORE'!$B$8:$AK$37,8,FALSE)</f>
        <v>16</v>
      </c>
      <c r="D99" s="93">
        <f>VLOOKUP(B92,'POINTS SCORE'!$B$37:$AK$78,8,FALSE)</f>
        <v>34</v>
      </c>
      <c r="E99" s="95">
        <v>7</v>
      </c>
      <c r="F99" s="84" t="s">
        <v>1103</v>
      </c>
      <c r="G99" s="93">
        <v>0</v>
      </c>
      <c r="H99" s="93">
        <v>0</v>
      </c>
      <c r="I99" s="95">
        <v>7</v>
      </c>
      <c r="J99" s="84" t="s">
        <v>996</v>
      </c>
      <c r="K99" s="84">
        <f>VLOOKUP(J92,'POINTS SCORE'!$B$8:$AK$37,8,FALSE)</f>
        <v>28</v>
      </c>
      <c r="L99" s="93">
        <f>VLOOKUP(J92,'POINTS SCORE'!$B$37:$AK$78,8,FALSE)</f>
        <v>34</v>
      </c>
      <c r="M99" s="95">
        <v>7</v>
      </c>
      <c r="N99" s="84"/>
      <c r="O99" s="84" t="e">
        <f>VLOOKUP(N92,'POINTS SCORE'!$B$8:$AK$37,8,FALSE)</f>
        <v>#N/A</v>
      </c>
      <c r="P99" s="84" t="e">
        <f>VLOOKUP(N92,'POINTS SCORE'!$B$37:$AK$78,8,FALSE)</f>
        <v>#N/A</v>
      </c>
      <c r="Q99" s="87">
        <v>7</v>
      </c>
      <c r="S99" s="84">
        <v>0</v>
      </c>
      <c r="T99" s="84">
        <v>0</v>
      </c>
      <c r="U99" s="87">
        <v>7</v>
      </c>
      <c r="W99" s="84" t="e">
        <f>VLOOKUP(V92,'POINTS SCORE'!$B$8:$AK$37,8,FALSE)</f>
        <v>#N/A</v>
      </c>
      <c r="X99" s="88" t="e">
        <f>VLOOKUP(V92,'POINTS SCORE'!$B$37:$AK$78,8,FALSE)</f>
        <v>#N/A</v>
      </c>
    </row>
    <row r="100" spans="1:24">
      <c r="A100" s="87">
        <v>8</v>
      </c>
      <c r="B100" s="98"/>
      <c r="C100" s="84">
        <f>VLOOKUP(B92,'POINTS SCORE'!$B$8:$AK$37,9,FALSE)</f>
        <v>0</v>
      </c>
      <c r="D100" s="93">
        <f>VLOOKUP(B92,'POINTS SCORE'!$B$37:$AK$78,9,FALSE)</f>
        <v>0</v>
      </c>
      <c r="E100" s="95">
        <v>8</v>
      </c>
      <c r="F100" s="84" t="s">
        <v>996</v>
      </c>
      <c r="G100" s="84">
        <f>VLOOKUP(F92,'POINTS SCORE'!$B$8:$AK$37,9,FALSE)</f>
        <v>25</v>
      </c>
      <c r="H100" s="93">
        <f>VLOOKUP(F92,'POINTS SCORE'!$B$37:$AK$78,9,FALSE)</f>
        <v>33</v>
      </c>
      <c r="I100" s="95">
        <v>8</v>
      </c>
      <c r="J100" s="84" t="s">
        <v>1165</v>
      </c>
      <c r="K100" s="93">
        <v>0</v>
      </c>
      <c r="L100" s="93">
        <v>0</v>
      </c>
      <c r="M100" s="95">
        <v>8</v>
      </c>
      <c r="N100" s="84"/>
      <c r="O100" s="93" t="e">
        <f>VLOOKUP(N92,'POINTS SCORE'!$B$8:$AK$37,9,FALSE)</f>
        <v>#N/A</v>
      </c>
      <c r="P100" s="93"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84">
        <v>0</v>
      </c>
      <c r="D101" s="93">
        <v>0</v>
      </c>
      <c r="E101" s="95">
        <v>9</v>
      </c>
      <c r="F101" s="84" t="s">
        <v>1104</v>
      </c>
      <c r="G101" s="93">
        <f>VLOOKUP(F92,'POINTS SCORE'!$B$8:$AK$37,10,FALSE)</f>
        <v>24</v>
      </c>
      <c r="H101" s="93">
        <f>VLOOKUP(F92,'POINTS SCORE'!$B$37:$AK$78,10,FALSE)</f>
        <v>32</v>
      </c>
      <c r="I101" s="95">
        <v>9</v>
      </c>
      <c r="J101" s="84" t="s">
        <v>1102</v>
      </c>
      <c r="K101" s="93">
        <f>VLOOKUP(J92,'POINTS SCORE'!$B$8:$AK$37,10,FALSE)</f>
        <v>26</v>
      </c>
      <c r="L101" s="93">
        <f>VLOOKUP(J92,'POINTS SCORE'!$B$37:$AK$78,10,FALSE)</f>
        <v>32</v>
      </c>
      <c r="M101" s="95">
        <v>9</v>
      </c>
      <c r="N101" s="84"/>
      <c r="O101" s="93" t="e">
        <f>VLOOKUP(N92,'POINTS SCORE'!$B$8:$AK$37,10,FALSE)</f>
        <v>#N/A</v>
      </c>
      <c r="P101" s="93" t="e">
        <f>VLOOKUP(N92,'POINTS SCORE'!$B$37:$AK$78,10,FALSE)</f>
        <v>#N/A</v>
      </c>
      <c r="Q101" s="87">
        <v>9</v>
      </c>
      <c r="S101" s="84" t="e">
        <f>VLOOKUP(R92,'POINTS SCORE'!$B$8:$AK$37,10,FALSE)</f>
        <v>#N/A</v>
      </c>
      <c r="T101" s="84" t="e">
        <f>VLOOKUP(R92,'POINTS SCORE'!$B$37:$AK$78,10,FALSE)</f>
        <v>#N/A</v>
      </c>
      <c r="U101" s="87">
        <v>9</v>
      </c>
      <c r="W101" s="84">
        <v>0</v>
      </c>
      <c r="X101" s="88">
        <v>0</v>
      </c>
    </row>
    <row r="102" spans="1:24">
      <c r="A102" s="87">
        <v>10</v>
      </c>
      <c r="B102" s="98"/>
      <c r="C102" s="84">
        <f>VLOOKUP(B92,'POINTS SCORE'!$B$8:$AK$37,11,FALSE)</f>
        <v>0</v>
      </c>
      <c r="D102" s="93">
        <f>VLOOKUP(B92,'POINTS SCORE'!$B$37:$AK$78,11,FALSE)</f>
        <v>0</v>
      </c>
      <c r="E102" s="95">
        <v>10</v>
      </c>
      <c r="F102" s="84" t="s">
        <v>1105</v>
      </c>
      <c r="G102" s="93">
        <v>0</v>
      </c>
      <c r="H102" s="93">
        <v>0</v>
      </c>
      <c r="I102" s="95">
        <v>10</v>
      </c>
      <c r="J102" s="84" t="s">
        <v>1106</v>
      </c>
      <c r="K102" s="93">
        <v>0</v>
      </c>
      <c r="L102" s="93">
        <v>0</v>
      </c>
      <c r="M102" s="95">
        <v>10</v>
      </c>
      <c r="N102" s="84"/>
      <c r="O102" s="84">
        <v>0</v>
      </c>
      <c r="P102" s="84">
        <v>0</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c r="A103" s="87">
        <v>11</v>
      </c>
      <c r="B103" s="98"/>
      <c r="C103" s="84">
        <f>VLOOKUP(B92,'POINTS SCORE'!$B$8:$AK$37,12,FALSE)</f>
        <v>0</v>
      </c>
      <c r="D103" s="93">
        <f>VLOOKUP(B92,'POINTS SCORE'!$B$37:$AK$78,12,FALSE)</f>
        <v>0</v>
      </c>
      <c r="E103" s="95">
        <v>11</v>
      </c>
      <c r="F103" s="84" t="s">
        <v>1106</v>
      </c>
      <c r="G103" s="93">
        <v>0</v>
      </c>
      <c r="H103" s="93">
        <v>0</v>
      </c>
      <c r="I103" s="95">
        <v>11</v>
      </c>
      <c r="J103" s="84" t="s">
        <v>648</v>
      </c>
      <c r="K103" s="93">
        <f>VLOOKUP(J92,'POINTS SCORE'!$B$8:$AK$37,12,FALSE)</f>
        <v>24</v>
      </c>
      <c r="L103" s="93">
        <f>VLOOKUP(J92,'POINTS SCORE'!$B$37:$AK$78,12,FALSE)</f>
        <v>30</v>
      </c>
      <c r="M103" s="95">
        <v>11</v>
      </c>
      <c r="N103" s="84"/>
      <c r="O103" s="84" t="e">
        <f>VLOOKUP(N92,'POINTS SCORE'!$B$8:$AK$37,12,FALSE)</f>
        <v>#N/A</v>
      </c>
      <c r="P103" s="84" t="e">
        <f>VLOOKUP(N92,'POINTS SCORE'!$B$37:$AK$78,12,FALSE)</f>
        <v>#N/A</v>
      </c>
      <c r="Q103" s="87">
        <v>11</v>
      </c>
      <c r="S103" s="84">
        <v>0</v>
      </c>
      <c r="T103" s="84">
        <v>0</v>
      </c>
      <c r="U103" s="87">
        <v>11</v>
      </c>
      <c r="W103" s="84">
        <v>0</v>
      </c>
      <c r="X103" s="88">
        <v>0</v>
      </c>
    </row>
    <row r="104" spans="1:24">
      <c r="A104" s="87">
        <v>12</v>
      </c>
      <c r="B104" s="98"/>
      <c r="C104" s="84">
        <v>0</v>
      </c>
      <c r="D104" s="93">
        <v>0</v>
      </c>
      <c r="E104" s="95">
        <v>12</v>
      </c>
      <c r="F104" s="84" t="s">
        <v>997</v>
      </c>
      <c r="G104" s="93">
        <f>VLOOKUP(F92,'POINTS SCORE'!$B$8:$AK$37,13,FALSE)</f>
        <v>21</v>
      </c>
      <c r="H104" s="93">
        <f>VLOOKUP(F92,'POINTS SCORE'!$B$37:$AK$78,13,FALSE)</f>
        <v>29</v>
      </c>
      <c r="I104" s="95">
        <v>12</v>
      </c>
      <c r="J104" s="84" t="s">
        <v>997</v>
      </c>
      <c r="K104" s="93">
        <f>VLOOKUP(J92,'POINTS SCORE'!$B$8:$AK$37,13,FALSE)</f>
        <v>23</v>
      </c>
      <c r="L104" s="93">
        <f>VLOOKUP(J92,'POINTS SCORE'!$B$37:$AK$78,13,FALSE)</f>
        <v>29</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t="s">
        <v>1107</v>
      </c>
      <c r="G105" s="93">
        <v>0</v>
      </c>
      <c r="H105" s="93">
        <v>0</v>
      </c>
      <c r="I105" s="95">
        <v>13</v>
      </c>
      <c r="J105" s="84" t="s">
        <v>1166</v>
      </c>
      <c r="K105" s="93">
        <f>VLOOKUP(J92,'POINTS SCORE'!$B$8:$AK$37,14,FALSE)</f>
        <v>22</v>
      </c>
      <c r="L105" s="93">
        <f>VLOOKUP(J92,'POINTS SCORE'!$B$37:$AK$78,14,FALSE)</f>
        <v>28</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t="s">
        <v>1108</v>
      </c>
      <c r="G106" s="93">
        <v>0</v>
      </c>
      <c r="H106" s="93">
        <v>0</v>
      </c>
      <c r="I106" s="95">
        <v>14</v>
      </c>
      <c r="J106" s="84" t="s">
        <v>1167</v>
      </c>
      <c r="K106" s="93">
        <f>VLOOKUP(J92,'POINTS SCORE'!$B$8:$AK$37,15,FALSE)</f>
        <v>21</v>
      </c>
      <c r="L106" s="93">
        <f>VLOOKUP(J92,'POINTS SCORE'!$B$37:$AK$78,15,FALSE)</f>
        <v>27</v>
      </c>
      <c r="M106" s="95">
        <v>14</v>
      </c>
      <c r="N106" s="84"/>
      <c r="O106" s="84" t="e">
        <f>VLOOKUP(N92,'POINTS SCORE'!$B$8:$AK$37,15,FALSE)</f>
        <v>#N/A</v>
      </c>
      <c r="P106" s="84" t="e">
        <f>VLOOKUP(N92,'POINTS SCORE'!$B$37:$AK$78,15,FALSE)</f>
        <v>#N/A</v>
      </c>
      <c r="Q106" s="87">
        <v>14</v>
      </c>
      <c r="S106" s="84">
        <v>0</v>
      </c>
      <c r="T106" s="84">
        <v>0</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18</v>
      </c>
      <c r="H107" s="93">
        <f>VLOOKUP(F92,'POINTS SCORE'!$B$37:$AK$78,16,FALSE)</f>
        <v>26</v>
      </c>
      <c r="I107" s="95">
        <v>15</v>
      </c>
      <c r="J107" s="84" t="s">
        <v>1168</v>
      </c>
      <c r="K107" s="93">
        <v>0</v>
      </c>
      <c r="L107" s="93">
        <v>0</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17</v>
      </c>
      <c r="H108" s="93">
        <f>VLOOKUP(F92,'POINTS SCORE'!$B$37:$AK$78,17,FALSE)</f>
        <v>25</v>
      </c>
      <c r="I108" s="95">
        <v>16</v>
      </c>
      <c r="J108" s="84" t="s">
        <v>737</v>
      </c>
      <c r="K108" s="93">
        <f>VLOOKUP(J92,'POINTS SCORE'!$B$8:$AK$37,17,FALSE)</f>
        <v>19</v>
      </c>
      <c r="L108" s="93">
        <f>VLOOKUP(J92,'POINTS SCORE'!$B$37:$AK$78,17,FALSE)</f>
        <v>25</v>
      </c>
      <c r="M108" s="95">
        <v>16</v>
      </c>
      <c r="N108" s="84"/>
      <c r="O108" s="84" t="e">
        <f>VLOOKUP(N92,'POINTS SCORE'!$B$8:$AK$37,17,FALSE)</f>
        <v>#N/A</v>
      </c>
      <c r="P108" s="84" t="e">
        <f>VLOOKUP(N92,'POINTS SCORE'!$B$37:$AK$78,17,FALSE)</f>
        <v>#N/A</v>
      </c>
      <c r="Q108" s="87">
        <v>16</v>
      </c>
      <c r="S108" s="84">
        <v>0</v>
      </c>
      <c r="T108" s="84">
        <v>0</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16</v>
      </c>
      <c r="H109" s="93">
        <f>VLOOKUP(F92,'POINTS SCORE'!$B$37:$AK$78,18,FALSE)</f>
        <v>24</v>
      </c>
      <c r="I109" s="95">
        <v>17</v>
      </c>
      <c r="J109" s="84" t="s">
        <v>1169</v>
      </c>
      <c r="K109" s="93">
        <v>0</v>
      </c>
      <c r="L109" s="93">
        <v>0</v>
      </c>
      <c r="M109" s="95">
        <v>17</v>
      </c>
      <c r="N109" s="84"/>
      <c r="O109" s="84" t="e">
        <f>VLOOKUP(N92,'POINTS SCORE'!$B$8:$AK$37,18,FALSE)</f>
        <v>#N/A</v>
      </c>
      <c r="P109" s="84" t="e">
        <f>VLOOKUP(N92,'POINTS SCORE'!$B$37:$AK$78,18,FALSE)</f>
        <v>#N/A</v>
      </c>
      <c r="Q109" s="87">
        <v>17</v>
      </c>
      <c r="S109" s="84">
        <v>0</v>
      </c>
      <c r="T109" s="84">
        <v>0</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f>VLOOKUP(F92,'POINTS SCORE'!$B$8:$AK$37,19,FALSE)</f>
        <v>16</v>
      </c>
      <c r="H110" s="93">
        <f>VLOOKUP(F92,'POINTS SCORE'!$B$37:$AK$78,19,FALSE)</f>
        <v>23</v>
      </c>
      <c r="I110" s="95">
        <v>18</v>
      </c>
      <c r="J110" s="84" t="s">
        <v>1170</v>
      </c>
      <c r="K110" s="93">
        <v>0</v>
      </c>
      <c r="L110" s="93">
        <v>0</v>
      </c>
      <c r="M110" s="95">
        <v>18</v>
      </c>
      <c r="N110" s="84"/>
      <c r="O110" s="84" t="e">
        <f>VLOOKUP(N92,'POINTS SCORE'!$B$8:$AK$37,19,FALSE)</f>
        <v>#N/A</v>
      </c>
      <c r="P110" s="84" t="e">
        <f>VLOOKUP(N92,'POINTS SCORE'!$B$37:$AK$78,19,FALSE)</f>
        <v>#N/A</v>
      </c>
      <c r="Q110" s="87">
        <v>18</v>
      </c>
      <c r="S110" s="84">
        <v>0</v>
      </c>
      <c r="T110" s="84">
        <v>0</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f>VLOOKUP(J92,'POINTS SCORE'!$B$8:$AK$37,20,FALSE)</f>
        <v>16</v>
      </c>
      <c r="L111" s="93">
        <f>VLOOKUP(J92,'POINTS SCORE'!$B$37:$AK$78,20,FALSE)</f>
        <v>22</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f>VLOOKUP(J92,'POINTS SCORE'!$B$8:$AK$37,21,FALSE)</f>
        <v>16</v>
      </c>
      <c r="L112" s="93">
        <f>VLOOKUP(J92,'POINTS SCORE'!$B$37:$AK$78,21,FALSE)</f>
        <v>21</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f>VLOOKUP(J92,'POINTS SCORE'!$B$8:$AK$37,22,FALSE)</f>
        <v>0</v>
      </c>
      <c r="L113" s="93">
        <f>VLOOKUP(J92,'POINTS SCORE'!$B$37:$AK$78,22,FALSE)</f>
        <v>0</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f>VLOOKUP(J92,'POINTS SCORE'!$B$8:$AK$37,23,FALSE)</f>
        <v>0</v>
      </c>
      <c r="L114" s="93">
        <f>VLOOKUP(J92,'POINTS SCORE'!$B$37:$AK$78,23,FALSE)</f>
        <v>0</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f>VLOOKUP(J92,'POINTS SCORE'!$B$8:$AK$37,24,FALSE)</f>
        <v>0</v>
      </c>
      <c r="L115" s="93">
        <f>VLOOKUP(J92,'POINTS SCORE'!$B$37:$AK$78,24,FALSE)</f>
        <v>0</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f>VLOOKUP(J92,'POINTS SCORE'!$B$8:$AK$37,25,FALSE)</f>
        <v>0</v>
      </c>
      <c r="L116" s="93">
        <f>VLOOKUP(J92,'POINTS SCORE'!$B$37:$AK$78,25,FALSE)</f>
        <v>0</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f>VLOOKUP(J92,'POINTS SCORE'!$B$8:$AK$37,26,FALSE)</f>
        <v>0</v>
      </c>
      <c r="L117" s="93">
        <f>VLOOKUP(J92,'POINTS SCORE'!$B$37:$AK$78,26,FALSE)</f>
        <v>0</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f>VLOOKUP(J92,'POINTS SCORE'!$B$8:$AK$37,27,FALSE)</f>
        <v>0</v>
      </c>
      <c r="L118" s="93">
        <f>VLOOKUP(J92,'POINTS SCORE'!$B$37:$AK$78,27,FALSE)</f>
        <v>0</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f>VLOOKUP(J92,'POINTS SCORE'!$B$8:$AK$37,28,FALSE)</f>
        <v>0</v>
      </c>
      <c r="L119" s="93">
        <f>VLOOKUP(J92,'POINTS SCORE'!$B$37:$AK$78,28,FALSE)</f>
        <v>0</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f>VLOOKUP(J92,'POINTS SCORE'!$B$8:$AK$37,29,FALSE)</f>
        <v>0</v>
      </c>
      <c r="L120" s="93">
        <f>VLOOKUP(J92,'POINTS SCORE'!$B$37:$AK$78,29,FALSE)</f>
        <v>0</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f>VLOOKUP(J92,'POINTS SCORE'!$B$8:$AK$37,30,FALSE)</f>
        <v>0</v>
      </c>
      <c r="L121" s="93">
        <f>VLOOKUP(J92,'POINTS SCORE'!$B$37:$AK$78,30,FALSE)</f>
        <v>0</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f>VLOOKUP(J92,'POINTS SCORE'!$B$8:$AK$37,31,FALSE)</f>
        <v>0</v>
      </c>
      <c r="L122" s="93">
        <f>VLOOKUP(J92,'POINTS SCORE'!$B$37:$AK$78,31,FALSE)</f>
        <v>0</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v>0</v>
      </c>
      <c r="D123" s="84">
        <v>0</v>
      </c>
      <c r="E123" s="95" t="s">
        <v>59</v>
      </c>
      <c r="F123" s="84" t="s">
        <v>768</v>
      </c>
      <c r="G123" s="84">
        <f>VLOOKUP(F92,'POINTS SCORE'!$B$8:$AK$37,34,FALSE)</f>
        <v>14</v>
      </c>
      <c r="H123" s="84">
        <f>VLOOKUP(F92,'POINTS SCORE'!$B$37:$AK$78,34,FALSE)</f>
        <v>14</v>
      </c>
      <c r="I123" s="95" t="s">
        <v>59</v>
      </c>
      <c r="J123" s="84" t="s">
        <v>1108</v>
      </c>
      <c r="K123" s="84">
        <v>0</v>
      </c>
      <c r="L123" s="84">
        <v>0</v>
      </c>
      <c r="M123" s="95" t="s">
        <v>59</v>
      </c>
      <c r="N123" s="84"/>
      <c r="O123" s="84">
        <v>0</v>
      </c>
      <c r="P123" s="93">
        <v>0</v>
      </c>
      <c r="Q123" s="87" t="s">
        <v>59</v>
      </c>
      <c r="S123" s="84" t="e">
        <f>VLOOKUP(R92,'POINTS SCORE'!$B$8:$AK$37,34,FALSE)</f>
        <v>#N/A</v>
      </c>
      <c r="T123" s="84" t="e">
        <f>VLOOKUP(R92,'POINTS SCORE'!$B$37:$AK$78,34,FALSE)</f>
        <v>#N/A</v>
      </c>
      <c r="U123" s="87" t="s">
        <v>59</v>
      </c>
      <c r="W123" s="84"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t="s">
        <v>1109</v>
      </c>
      <c r="G124" s="84">
        <v>0</v>
      </c>
      <c r="H124" s="84">
        <v>0</v>
      </c>
      <c r="I124" s="95" t="s">
        <v>59</v>
      </c>
      <c r="J124" s="84" t="s">
        <v>769</v>
      </c>
      <c r="K124" s="84">
        <f>VLOOKUP(J92,'POINTS SCORE'!$B$8:$AK$37,34,FALSE)</f>
        <v>14</v>
      </c>
      <c r="L124" s="84">
        <f>VLOOKUP(J92,'POINTS SCORE'!$B$37:$AK$78,34,FALSE)</f>
        <v>14</v>
      </c>
      <c r="M124" s="95" t="s">
        <v>59</v>
      </c>
      <c r="N124" s="84"/>
      <c r="O124" s="84">
        <v>0</v>
      </c>
      <c r="P124" s="93">
        <v>0</v>
      </c>
      <c r="Q124" s="87" t="s">
        <v>59</v>
      </c>
      <c r="S124" s="84">
        <v>0</v>
      </c>
      <c r="T124" s="93">
        <v>0</v>
      </c>
      <c r="U124" s="87" t="s">
        <v>59</v>
      </c>
      <c r="W124" s="84"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t="s">
        <v>769</v>
      </c>
      <c r="G125" s="84">
        <f>VLOOKUP(F92,'POINTS SCORE'!$B$8:$AK$37,34,FALSE)</f>
        <v>14</v>
      </c>
      <c r="H125" s="84">
        <f>VLOOKUP(F92,'POINTS SCORE'!$B$37:$AK$78,34,FALSE)</f>
        <v>14</v>
      </c>
      <c r="I125" s="95" t="s">
        <v>59</v>
      </c>
      <c r="J125" s="84"/>
      <c r="K125" s="84">
        <f>VLOOKUP(J92,'POINTS SCORE'!$B$8:$AK$37,34,FALSE)</f>
        <v>14</v>
      </c>
      <c r="L125" s="84">
        <f>VLOOKUP(J92,'POINTS SCORE'!$B$37:$AK$78,34,FALSE)</f>
        <v>14</v>
      </c>
      <c r="M125" s="95" t="s">
        <v>59</v>
      </c>
      <c r="N125" s="84"/>
      <c r="O125" s="84">
        <v>0</v>
      </c>
      <c r="P125" s="93">
        <v>0</v>
      </c>
      <c r="Q125" s="87" t="s">
        <v>59</v>
      </c>
      <c r="S125" s="84">
        <v>0</v>
      </c>
      <c r="T125" s="93">
        <v>0</v>
      </c>
      <c r="U125" s="87" t="s">
        <v>59</v>
      </c>
      <c r="W125" s="84"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84">
        <f>VLOOKUP(J92,'POINTS SCORE'!$B$8:$AK$37,34,FALSE)</f>
        <v>14</v>
      </c>
      <c r="L126" s="84">
        <f>VLOOKUP(J92,'POINTS SCORE'!$B$37:$AK$78,34,FALSE)</f>
        <v>14</v>
      </c>
      <c r="M126" s="95" t="s">
        <v>59</v>
      </c>
      <c r="N126" s="84"/>
      <c r="O126" s="84" t="e">
        <f>VLOOKUP(N92,'POINTS SCORE'!$B$8:$AK$37,34,FALSE)</f>
        <v>#N/A</v>
      </c>
      <c r="P126" s="93" t="e">
        <f>VLOOKUP(N92,'POINTS SCORE'!$B$37:$AK$78,34,FALSE)</f>
        <v>#N/A</v>
      </c>
      <c r="Q126" s="87" t="s">
        <v>59</v>
      </c>
      <c r="S126" s="84" t="e">
        <f>VLOOKUP(R92,'POINTS SCORE'!$B$8:$AK$37,34,FALSE)</f>
        <v>#N/A</v>
      </c>
      <c r="T126" s="93" t="e">
        <f>VLOOKUP(R92,'POINTS SCORE'!$B$37:$AK$78,34,FALSE)</f>
        <v>#N/A</v>
      </c>
      <c r="U126" s="87" t="s">
        <v>59</v>
      </c>
      <c r="W126" s="84"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84">
        <f>VLOOKUP(J92,'POINTS SCORE'!$B$8:$AK$37,34,FALSE)</f>
        <v>14</v>
      </c>
      <c r="L127" s="84">
        <f>VLOOKUP(J92,'POINTS SCORE'!$B$37:$AK$78,34,FALSE)</f>
        <v>14</v>
      </c>
      <c r="M127" s="95" t="s">
        <v>59</v>
      </c>
      <c r="N127" s="84"/>
      <c r="O127" s="84" t="e">
        <f>VLOOKUP(N92,'POINTS SCORE'!$B$8:$AK$37,34,FALSE)</f>
        <v>#N/A</v>
      </c>
      <c r="P127" s="93" t="e">
        <f>VLOOKUP(N92,'POINTS SCORE'!$B$37:$AK$78,34,FALSE)</f>
        <v>#N/A</v>
      </c>
      <c r="Q127" s="87" t="s">
        <v>59</v>
      </c>
      <c r="S127" s="84" t="e">
        <f>VLOOKUP(R92,'POINTS SCORE'!$B$8:$AK$37,34,FALSE)</f>
        <v>#N/A</v>
      </c>
      <c r="T127" s="93" t="e">
        <f>VLOOKUP(R92,'POINTS SCORE'!$B$37:$AK$78,34,FALSE)</f>
        <v>#N/A</v>
      </c>
      <c r="U127" s="87" t="s">
        <v>59</v>
      </c>
      <c r="W127" s="84"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84">
        <f>VLOOKUP(J92,'POINTS SCORE'!$B$8:$AK$37,34,FALSE)</f>
        <v>14</v>
      </c>
      <c r="L128" s="84">
        <f>VLOOKUP(J92,'POINTS SCORE'!$B$37:$AK$78,34,FALSE)</f>
        <v>14</v>
      </c>
      <c r="M128" s="95" t="s">
        <v>59</v>
      </c>
      <c r="N128" s="84"/>
      <c r="O128" s="84" t="e">
        <f>VLOOKUP(N92,'POINTS SCORE'!$B$8:$AK$37,34,FALSE)</f>
        <v>#N/A</v>
      </c>
      <c r="P128" s="93" t="e">
        <f>VLOOKUP(N92,'POINTS SCORE'!$B$37:$AK$78,34,FALSE)</f>
        <v>#N/A</v>
      </c>
      <c r="Q128" s="87" t="s">
        <v>59</v>
      </c>
      <c r="S128" s="84" t="e">
        <f>VLOOKUP(R92,'POINTS SCORE'!$B$8:$AK$37,34,FALSE)</f>
        <v>#N/A</v>
      </c>
      <c r="T128" s="93" t="e">
        <f>VLOOKUP(R92,'POINTS SCORE'!$B$37:$AK$78,34,FALSE)</f>
        <v>#N/A</v>
      </c>
      <c r="U128" s="87" t="s">
        <v>59</v>
      </c>
      <c r="W128" s="84"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c r="G129" s="84">
        <f>VLOOKUP(F92,'POINTS SCORE'!$B$8:$AK$37,34,FALSE)</f>
        <v>14</v>
      </c>
      <c r="H129" s="84">
        <f>VLOOKUP(F92,'POINTS SCORE'!$B$37:$AK$78,34,FALSE)</f>
        <v>14</v>
      </c>
      <c r="I129" s="95" t="s">
        <v>59</v>
      </c>
      <c r="J129" s="84"/>
      <c r="K129" s="84">
        <f>VLOOKUP(J92,'POINTS SCORE'!$B$8:$AK$37,34,FALSE)</f>
        <v>14</v>
      </c>
      <c r="L129" s="84">
        <f>VLOOKUP(J92,'POINTS SCORE'!$B$37:$AK$78,34,FALSE)</f>
        <v>14</v>
      </c>
      <c r="M129" s="95" t="s">
        <v>60</v>
      </c>
      <c r="N129" s="84"/>
      <c r="O129" s="84">
        <v>0</v>
      </c>
      <c r="P129" s="93">
        <v>0</v>
      </c>
      <c r="Q129" s="87" t="s">
        <v>60</v>
      </c>
      <c r="S129" s="84" t="e">
        <f>VLOOKUP(R92,'POINTS SCORE'!$B$8:$AK$37,34,FALSE)</f>
        <v>#N/A</v>
      </c>
      <c r="T129" s="93" t="e">
        <f>VLOOKUP(R92,'POINTS SCORE'!$B$37:$AK$78,34,FALSE)</f>
        <v>#N/A</v>
      </c>
      <c r="U129" s="87" t="s">
        <v>60</v>
      </c>
      <c r="W129" s="84"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59</v>
      </c>
      <c r="J130" s="84"/>
      <c r="K130" s="84">
        <f>VLOOKUP(J92,'POINTS SCORE'!$B$8:$AK$37,34,FALSE)</f>
        <v>14</v>
      </c>
      <c r="L130" s="84">
        <f>VLOOKUP(J92,'POINTS SCORE'!$B$37:$AK$78,34,FALSE)</f>
        <v>14</v>
      </c>
      <c r="M130" s="95" t="s">
        <v>60</v>
      </c>
      <c r="N130" s="84"/>
      <c r="O130" s="84" t="e">
        <f>VLOOKUP(N92,'POINTS SCORE'!$B$8:$AK$37,34,FALSE)</f>
        <v>#N/A</v>
      </c>
      <c r="P130" s="93" t="e">
        <f>VLOOKUP(N92,'POINTS SCORE'!$B$37:$AK$78,34,FALSE)</f>
        <v>#N/A</v>
      </c>
      <c r="Q130" s="87" t="s">
        <v>60</v>
      </c>
      <c r="S130" s="84" t="e">
        <f>VLOOKUP(R92,'POINTS SCORE'!$B$8:$AK$37,34,FALSE)</f>
        <v>#N/A</v>
      </c>
      <c r="T130" s="93" t="e">
        <f>VLOOKUP(R92,'POINTS SCORE'!$B$37:$AK$78,34,FALSE)</f>
        <v>#N/A</v>
      </c>
      <c r="U130" s="87" t="s">
        <v>60</v>
      </c>
      <c r="W130" s="84"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84">
        <f>VLOOKUP(J92,'POINTS SCORE'!$B$8:$AK$37,34,FALSE)</f>
        <v>14</v>
      </c>
      <c r="L131" s="84">
        <f>VLOOKUP(J92,'POINTS SCORE'!$B$37:$AK$78,34,FALSE)</f>
        <v>14</v>
      </c>
      <c r="M131" s="95" t="s">
        <v>60</v>
      </c>
      <c r="N131" s="84"/>
      <c r="O131" s="84" t="e">
        <f>VLOOKUP(N92,'POINTS SCORE'!$B$8:$AK$37,34,FALSE)</f>
        <v>#N/A</v>
      </c>
      <c r="P131" s="93" t="e">
        <f>VLOOKUP(N92,'POINTS SCORE'!$B$37:$AK$78,34,FALSE)</f>
        <v>#N/A</v>
      </c>
      <c r="Q131" s="87" t="s">
        <v>60</v>
      </c>
      <c r="S131" s="84" t="e">
        <f>VLOOKUP(R92,'POINTS SCORE'!$B$8:$AK$37,34,FALSE)</f>
        <v>#N/A</v>
      </c>
      <c r="T131" s="93" t="e">
        <f>VLOOKUP(R92,'POINTS SCORE'!$B$37:$AK$78,34,FALSE)</f>
        <v>#N/A</v>
      </c>
      <c r="U131" s="87" t="s">
        <v>60</v>
      </c>
      <c r="W131" s="84"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t="s">
        <v>1110</v>
      </c>
      <c r="G132" s="84">
        <f>VLOOKUP(F92,'POINTS SCORE'!$B$8:$AK$37,36,FALSE)</f>
        <v>0</v>
      </c>
      <c r="H132" s="84">
        <f>VLOOKUP(F92,'POINTS SCORE'!$B$37:$AK$78,36,FALSE)</f>
        <v>0</v>
      </c>
      <c r="I132" s="95" t="s">
        <v>61</v>
      </c>
      <c r="J132" s="84"/>
      <c r="K132" s="84">
        <f>VLOOKUP(J92,'POINTS SCORE'!$B$8:$AK$37,36,FALSE)</f>
        <v>0</v>
      </c>
      <c r="L132" s="84">
        <f>VLOOKUP(J92,'POINTS SCORE'!$B$37:$AK$78,36,FALSE)</f>
        <v>0</v>
      </c>
      <c r="M132" s="95" t="s">
        <v>61</v>
      </c>
      <c r="N132" s="84"/>
      <c r="O132" s="84" t="e">
        <f>VLOOKUP(N92,'POINTS SCORE'!$B$8:$AK$37,36,FALSE)</f>
        <v>#N/A</v>
      </c>
      <c r="P132" s="93" t="e">
        <f>VLOOKUP(N92,'POINTS SCORE'!$B$37:$AK$78,36,FALSE)</f>
        <v>#N/A</v>
      </c>
      <c r="Q132" s="87" t="s">
        <v>61</v>
      </c>
      <c r="S132" s="84" t="e">
        <f>VLOOKUP(R92,'POINTS SCORE'!$B$8:$AK$37,36,FALSE)</f>
        <v>#N/A</v>
      </c>
      <c r="T132" s="93" t="e">
        <f>VLOOKUP(R92,'POINTS SCORE'!$B$37:$AK$78,36,FALSE)</f>
        <v>#N/A</v>
      </c>
      <c r="U132" s="87" t="s">
        <v>61</v>
      </c>
      <c r="W132" s="84"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f>VLOOKUP(J92,'POINTS SCORE'!$B$8:$AK$37,36,FALSE)</f>
        <v>0</v>
      </c>
      <c r="L133" s="84">
        <f>VLOOKUP(J92,'POINTS SCORE'!$B$37:$AK$78,36,FALSE)</f>
        <v>0</v>
      </c>
      <c r="M133" s="95" t="s">
        <v>61</v>
      </c>
      <c r="N133" s="84"/>
      <c r="O133" s="84" t="e">
        <f>VLOOKUP(N92,'POINTS SCORE'!$B$8:$AK$37,36,FALSE)</f>
        <v>#N/A</v>
      </c>
      <c r="P133" s="93" t="e">
        <f>VLOOKUP(N92,'POINTS SCORE'!$B$37:$AK$78,36,FALSE)</f>
        <v>#N/A</v>
      </c>
      <c r="Q133" s="87" t="s">
        <v>61</v>
      </c>
      <c r="S133" s="84" t="e">
        <f>VLOOKUP(R92,'POINTS SCORE'!$B$8:$AK$37,36,FALSE)</f>
        <v>#N/A</v>
      </c>
      <c r="T133" s="93" t="e">
        <f>VLOOKUP(R92,'POINTS SCORE'!$B$37:$AK$78,36,FALSE)</f>
        <v>#N/A</v>
      </c>
      <c r="U133" s="87" t="s">
        <v>61</v>
      </c>
      <c r="W133" s="84"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f>VLOOKUP(J92,'POINTS SCORE'!$B$8:$AK$37,36,FALSE)</f>
        <v>0</v>
      </c>
      <c r="L134" s="84">
        <f>VLOOKUP(J92,'POINTS SCORE'!$B$37:$AK$78,36,FALSE)</f>
        <v>0</v>
      </c>
      <c r="M134" s="95" t="s">
        <v>61</v>
      </c>
      <c r="N134" s="84"/>
      <c r="O134" s="84" t="e">
        <f>VLOOKUP(N92,'POINTS SCORE'!$B$8:$AK$37,36,FALSE)</f>
        <v>#N/A</v>
      </c>
      <c r="P134" s="93" t="e">
        <f>VLOOKUP(N92,'POINTS SCORE'!$B$37:$AK$78,36,FALSE)</f>
        <v>#N/A</v>
      </c>
      <c r="Q134" s="87" t="s">
        <v>61</v>
      </c>
      <c r="S134" s="84" t="e">
        <f>VLOOKUP(R92,'POINTS SCORE'!$B$8:$AK$37,36,FALSE)</f>
        <v>#N/A</v>
      </c>
      <c r="T134" s="93" t="e">
        <f>VLOOKUP(R92,'POINTS SCORE'!$B$37:$AK$78,36,FALSE)</f>
        <v>#N/A</v>
      </c>
      <c r="U134" s="87" t="s">
        <v>61</v>
      </c>
      <c r="W134" s="84"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E00-000000000000}">
    <sortState xmlns:xlrd2="http://schemas.microsoft.com/office/spreadsheetml/2017/richdata2" ref="A6:J25">
      <sortCondition descending="1" ref="D5:D84"/>
    </sortState>
  </autoFilter>
  <sortState xmlns:xlrd2="http://schemas.microsoft.com/office/spreadsheetml/2017/richdata2" ref="A6:X17">
    <sortCondition descending="1" ref="D6:D17"/>
    <sortCondition descending="1" ref="C6:C17"/>
  </sortState>
  <mergeCells count="8">
    <mergeCell ref="U89:X89"/>
    <mergeCell ref="E2:F2"/>
    <mergeCell ref="A89:D89"/>
    <mergeCell ref="E89:H89"/>
    <mergeCell ref="I89:L89"/>
    <mergeCell ref="M89:P89"/>
    <mergeCell ref="Q89:T89"/>
    <mergeCell ref="B2:C2"/>
  </mergeCells>
  <phoneticPr fontId="9" type="noConversion"/>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5B6190AC-95EE-4108-B0A1-7004AAA018A1}">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49E5EBD-44D3-43AC-B789-39BD210B466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7C3916F2-AB75-4ED2-81AD-4EEB60E1C684}">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CCEF479-4ED7-4FA7-8A9C-D24FB0DAC47F}">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59C8F362-4F24-45CB-B635-DCC210FB9649}">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CF75149D-EEE1-4C93-BF8E-BE44B5345717}">
            <xm:f>VLOOKUP(V93,'Member list R6'!$D:$D,1,FALSE)=V93</xm:f>
            <x14:dxf>
              <fill>
                <patternFill>
                  <bgColor rgb="FFFFFF00"/>
                </patternFill>
              </fill>
            </x14:dxf>
          </x14:cfRule>
          <xm:sqref>V93:V134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249977111117893"/>
    <pageSetUpPr fitToPage="1"/>
  </sheetPr>
  <dimension ref="A1:X136"/>
  <sheetViews>
    <sheetView workbookViewId="0">
      <selection activeCell="B2" sqref="B2:C2"/>
    </sheetView>
  </sheetViews>
  <sheetFormatPr defaultColWidth="8.81640625" defaultRowHeight="12.5"/>
  <cols>
    <col min="1" max="1" width="15.54296875" style="84" customWidth="1"/>
    <col min="2" max="2" width="23.81640625" style="84" customWidth="1"/>
    <col min="3" max="3" width="19.453125" style="84" bestFit="1" customWidth="1"/>
    <col min="4" max="4" width="24.81640625" style="93" bestFit="1" customWidth="1"/>
    <col min="5" max="5" width="14.54296875" style="93" customWidth="1"/>
    <col min="6" max="6" width="15.81640625" style="93" bestFit="1" customWidth="1"/>
    <col min="7" max="7" width="14.54296875" style="93" customWidth="1"/>
    <col min="8" max="8" width="18.81640625" style="93" bestFit="1" customWidth="1"/>
    <col min="9" max="9" width="14.54296875" style="93" customWidth="1"/>
    <col min="10" max="10" width="17.81640625" style="93" bestFit="1" customWidth="1"/>
    <col min="11" max="11" width="14.54296875" style="93" customWidth="1"/>
    <col min="12" max="13" width="20.1796875" style="93" customWidth="1"/>
    <col min="14" max="14" width="16.453125" style="93" customWidth="1"/>
    <col min="15" max="15" width="16" style="84" bestFit="1" customWidth="1"/>
    <col min="16" max="16" width="18.81640625" style="84" bestFit="1" customWidth="1"/>
    <col min="17" max="17" width="12.54296875" style="84" customWidth="1"/>
    <col min="18" max="18" width="15.54296875" style="84" bestFit="1" customWidth="1"/>
    <col min="19" max="19" width="12.54296875" style="84" customWidth="1"/>
    <col min="20" max="20" width="18.81640625" style="84" bestFit="1" customWidth="1"/>
    <col min="21" max="21" width="12.54296875" style="84" customWidth="1"/>
    <col min="22" max="22" width="16.453125"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179</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97" t="s">
        <v>62</v>
      </c>
      <c r="F5" s="134" t="s">
        <v>63</v>
      </c>
      <c r="G5" s="135" t="s">
        <v>42</v>
      </c>
      <c r="H5" s="140" t="s">
        <v>64</v>
      </c>
      <c r="I5" s="137" t="s">
        <v>65</v>
      </c>
      <c r="J5" s="175" t="s">
        <v>163</v>
      </c>
      <c r="K5" s="93"/>
    </row>
    <row r="6" spans="1:14" ht="15" customHeight="1">
      <c r="A6" s="53" t="s">
        <v>38</v>
      </c>
      <c r="B6" s="143" t="s">
        <v>735</v>
      </c>
      <c r="C6" s="146">
        <f t="shared" ref="C6:C25" si="0">SUM(E6:K6)</f>
        <v>77</v>
      </c>
      <c r="D6" s="138">
        <f t="shared" ref="D6:D25" si="1">SUM(E6:J6)-MIN(E6:G6)</f>
        <v>77</v>
      </c>
      <c r="E6" s="103">
        <f t="shared" ref="E6:E25" si="2">IFERROR(VLOOKUP(B6,$B$93:$C$134,2,FALSE),0)</f>
        <v>37</v>
      </c>
      <c r="F6" s="103">
        <f t="shared" ref="F6:F25" si="3">IFERROR(VLOOKUP(B6,$F$93:$G$134,2,FALSE),0)</f>
        <v>0</v>
      </c>
      <c r="G6" s="103">
        <f t="shared" ref="G6:G25" si="4">IFERROR(VLOOKUP(B6,$J$93:$K$134,2,FALSE),0)</f>
        <v>40</v>
      </c>
      <c r="H6" s="103">
        <f t="shared" ref="H6:H25" si="5">IFERROR(VLOOKUP(B6,$N$93:$O$134,2,FALSE),0)</f>
        <v>0</v>
      </c>
      <c r="I6" s="103">
        <f t="shared" ref="I6:I25" si="6">IFERROR(VLOOKUP(B6,$R$93:$S$134,2,FALSE),0)</f>
        <v>0</v>
      </c>
      <c r="J6" s="176">
        <f t="shared" ref="J6:J25" si="7">IFERROR(VLOOKUP(B6,$V$93:$W$134,2,FALSE),0)</f>
        <v>0</v>
      </c>
      <c r="L6" s="84"/>
      <c r="M6" s="84"/>
      <c r="N6" s="84"/>
    </row>
    <row r="7" spans="1:14" ht="15" customHeight="1">
      <c r="A7" s="53" t="s">
        <v>38</v>
      </c>
      <c r="B7" s="143" t="s">
        <v>1111</v>
      </c>
      <c r="C7" s="146">
        <f t="shared" si="0"/>
        <v>70</v>
      </c>
      <c r="D7" s="138">
        <f t="shared" si="1"/>
        <v>70</v>
      </c>
      <c r="E7" s="103">
        <f t="shared" si="2"/>
        <v>0</v>
      </c>
      <c r="F7" s="103">
        <f t="shared" si="3"/>
        <v>37</v>
      </c>
      <c r="G7" s="103">
        <f t="shared" si="4"/>
        <v>33</v>
      </c>
      <c r="H7" s="103">
        <f t="shared" si="5"/>
        <v>0</v>
      </c>
      <c r="I7" s="103">
        <f t="shared" si="6"/>
        <v>0</v>
      </c>
      <c r="J7" s="176">
        <f t="shared" si="7"/>
        <v>0</v>
      </c>
      <c r="L7" s="84"/>
      <c r="M7" s="84"/>
      <c r="N7" s="84"/>
    </row>
    <row r="8" spans="1:14" ht="15" customHeight="1">
      <c r="A8" s="53" t="s">
        <v>745</v>
      </c>
      <c r="B8" s="143" t="s">
        <v>715</v>
      </c>
      <c r="C8" s="146">
        <f t="shared" si="0"/>
        <v>87</v>
      </c>
      <c r="D8" s="138">
        <f t="shared" si="1"/>
        <v>62</v>
      </c>
      <c r="E8" s="103">
        <f t="shared" si="2"/>
        <v>25</v>
      </c>
      <c r="F8" s="103">
        <f t="shared" si="3"/>
        <v>25</v>
      </c>
      <c r="G8" s="103">
        <f t="shared" si="4"/>
        <v>37</v>
      </c>
      <c r="H8" s="103">
        <f t="shared" si="5"/>
        <v>0</v>
      </c>
      <c r="I8" s="103">
        <f t="shared" si="6"/>
        <v>0</v>
      </c>
      <c r="J8" s="176">
        <f t="shared" si="7"/>
        <v>0</v>
      </c>
      <c r="L8" s="84"/>
      <c r="M8" s="84"/>
      <c r="N8" s="84"/>
    </row>
    <row r="9" spans="1:14" ht="15" customHeight="1">
      <c r="A9" s="53" t="s">
        <v>38</v>
      </c>
      <c r="B9" s="143" t="s">
        <v>330</v>
      </c>
      <c r="C9" s="146">
        <f t="shared" si="0"/>
        <v>65</v>
      </c>
      <c r="D9" s="138">
        <f t="shared" si="1"/>
        <v>51</v>
      </c>
      <c r="E9" s="103">
        <f t="shared" si="2"/>
        <v>21</v>
      </c>
      <c r="F9" s="103">
        <f t="shared" si="3"/>
        <v>30</v>
      </c>
      <c r="G9" s="103">
        <f t="shared" si="4"/>
        <v>14</v>
      </c>
      <c r="H9" s="103">
        <f t="shared" si="5"/>
        <v>0</v>
      </c>
      <c r="I9" s="103">
        <f t="shared" si="6"/>
        <v>0</v>
      </c>
      <c r="J9" s="176">
        <f t="shared" si="7"/>
        <v>0</v>
      </c>
      <c r="L9" s="84"/>
      <c r="M9" s="84"/>
      <c r="N9" s="84"/>
    </row>
    <row r="10" spans="1:14" ht="15" customHeight="1">
      <c r="A10" s="53" t="s">
        <v>38</v>
      </c>
      <c r="B10" s="143" t="s">
        <v>1112</v>
      </c>
      <c r="C10" s="146">
        <f t="shared" si="0"/>
        <v>47</v>
      </c>
      <c r="D10" s="138">
        <f t="shared" si="1"/>
        <v>47</v>
      </c>
      <c r="E10" s="103">
        <f t="shared" si="2"/>
        <v>0</v>
      </c>
      <c r="F10" s="103">
        <f t="shared" si="3"/>
        <v>21</v>
      </c>
      <c r="G10" s="103">
        <f t="shared" si="4"/>
        <v>26</v>
      </c>
      <c r="H10" s="103">
        <f t="shared" si="5"/>
        <v>0</v>
      </c>
      <c r="I10" s="103">
        <f t="shared" si="6"/>
        <v>0</v>
      </c>
      <c r="J10" s="176">
        <f t="shared" si="7"/>
        <v>0</v>
      </c>
      <c r="L10" s="84"/>
      <c r="M10" s="84"/>
      <c r="N10" s="84"/>
    </row>
    <row r="11" spans="1:14" ht="15" customHeight="1">
      <c r="A11" s="53" t="s">
        <v>745</v>
      </c>
      <c r="B11" s="143" t="s">
        <v>998</v>
      </c>
      <c r="C11" s="146">
        <f t="shared" si="0"/>
        <v>58</v>
      </c>
      <c r="D11" s="138">
        <f t="shared" si="1"/>
        <v>42</v>
      </c>
      <c r="E11" s="103">
        <f t="shared" si="2"/>
        <v>16</v>
      </c>
      <c r="F11" s="103">
        <f t="shared" si="3"/>
        <v>18</v>
      </c>
      <c r="G11" s="103">
        <f t="shared" si="4"/>
        <v>24</v>
      </c>
      <c r="H11" s="103">
        <f t="shared" si="5"/>
        <v>0</v>
      </c>
      <c r="I11" s="103">
        <f t="shared" si="6"/>
        <v>0</v>
      </c>
      <c r="J11" s="176">
        <f t="shared" si="7"/>
        <v>0</v>
      </c>
      <c r="L11" s="84"/>
      <c r="M11" s="84"/>
      <c r="N11" s="84"/>
    </row>
    <row r="12" spans="1:14" ht="15" customHeight="1">
      <c r="A12" s="53" t="s">
        <v>745</v>
      </c>
      <c r="B12" s="143" t="s">
        <v>1113</v>
      </c>
      <c r="C12" s="146">
        <f t="shared" si="0"/>
        <v>37</v>
      </c>
      <c r="D12" s="138">
        <f t="shared" si="1"/>
        <v>37</v>
      </c>
      <c r="E12" s="103">
        <f t="shared" si="2"/>
        <v>0</v>
      </c>
      <c r="F12" s="103">
        <f t="shared" si="3"/>
        <v>14</v>
      </c>
      <c r="G12" s="103">
        <f t="shared" si="4"/>
        <v>23</v>
      </c>
      <c r="H12" s="103">
        <f t="shared" si="5"/>
        <v>0</v>
      </c>
      <c r="I12" s="103">
        <f t="shared" si="6"/>
        <v>0</v>
      </c>
      <c r="J12" s="176">
        <f t="shared" si="7"/>
        <v>0</v>
      </c>
      <c r="L12" s="84"/>
      <c r="M12" s="84"/>
      <c r="N12" s="84"/>
    </row>
    <row r="13" spans="1:14" ht="15" customHeight="1">
      <c r="A13" s="53" t="s">
        <v>745</v>
      </c>
      <c r="B13" s="143" t="s">
        <v>714</v>
      </c>
      <c r="C13" s="146">
        <f t="shared" si="0"/>
        <v>32</v>
      </c>
      <c r="D13" s="138">
        <f t="shared" si="1"/>
        <v>32</v>
      </c>
      <c r="E13" s="103">
        <f t="shared" si="2"/>
        <v>18</v>
      </c>
      <c r="F13" s="103">
        <f t="shared" si="3"/>
        <v>0</v>
      </c>
      <c r="G13" s="103">
        <f t="shared" si="4"/>
        <v>14</v>
      </c>
      <c r="H13" s="103">
        <f t="shared" si="5"/>
        <v>0</v>
      </c>
      <c r="I13" s="103">
        <f t="shared" si="6"/>
        <v>0</v>
      </c>
      <c r="J13" s="176">
        <f t="shared" si="7"/>
        <v>0</v>
      </c>
      <c r="L13" s="84"/>
      <c r="M13" s="84"/>
      <c r="N13" s="84"/>
    </row>
    <row r="14" spans="1:14" ht="15" customHeight="1">
      <c r="A14" s="53" t="s">
        <v>745</v>
      </c>
      <c r="B14" s="143" t="s">
        <v>713</v>
      </c>
      <c r="C14" s="146">
        <f t="shared" si="0"/>
        <v>30</v>
      </c>
      <c r="D14" s="138">
        <f t="shared" si="1"/>
        <v>30</v>
      </c>
      <c r="E14" s="103">
        <f t="shared" si="2"/>
        <v>30</v>
      </c>
      <c r="F14" s="103">
        <f t="shared" si="3"/>
        <v>0</v>
      </c>
      <c r="G14" s="103">
        <f t="shared" si="4"/>
        <v>0</v>
      </c>
      <c r="H14" s="103">
        <f t="shared" si="5"/>
        <v>0</v>
      </c>
      <c r="I14" s="103">
        <f t="shared" si="6"/>
        <v>0</v>
      </c>
      <c r="J14" s="176">
        <f t="shared" si="7"/>
        <v>0</v>
      </c>
      <c r="L14" s="84"/>
      <c r="M14" s="84"/>
      <c r="N14" s="84"/>
    </row>
    <row r="15" spans="1:14" ht="15" customHeight="1">
      <c r="A15" s="117" t="s">
        <v>38</v>
      </c>
      <c r="B15" s="143" t="s">
        <v>1171</v>
      </c>
      <c r="C15" s="146">
        <f t="shared" si="0"/>
        <v>29</v>
      </c>
      <c r="D15" s="138">
        <f t="shared" si="1"/>
        <v>29</v>
      </c>
      <c r="E15" s="103">
        <f t="shared" si="2"/>
        <v>0</v>
      </c>
      <c r="F15" s="103">
        <f t="shared" si="3"/>
        <v>0</v>
      </c>
      <c r="G15" s="103">
        <f t="shared" si="4"/>
        <v>29</v>
      </c>
      <c r="H15" s="103">
        <f t="shared" si="5"/>
        <v>0</v>
      </c>
      <c r="I15" s="103">
        <f t="shared" si="6"/>
        <v>0</v>
      </c>
      <c r="J15" s="176">
        <f t="shared" si="7"/>
        <v>0</v>
      </c>
      <c r="L15" s="84"/>
      <c r="M15" s="84"/>
      <c r="N15" s="84"/>
    </row>
    <row r="16" spans="1:14" ht="15" customHeight="1">
      <c r="A16" s="53" t="s">
        <v>38</v>
      </c>
      <c r="B16" s="143" t="s">
        <v>1114</v>
      </c>
      <c r="C16" s="146">
        <f t="shared" si="0"/>
        <v>28</v>
      </c>
      <c r="D16" s="138">
        <f t="shared" si="1"/>
        <v>28</v>
      </c>
      <c r="E16" s="103">
        <f t="shared" si="2"/>
        <v>0</v>
      </c>
      <c r="F16" s="103">
        <f t="shared" si="3"/>
        <v>14</v>
      </c>
      <c r="G16" s="103">
        <f t="shared" si="4"/>
        <v>14</v>
      </c>
      <c r="H16" s="103">
        <f t="shared" si="5"/>
        <v>0</v>
      </c>
      <c r="I16" s="103">
        <f t="shared" si="6"/>
        <v>0</v>
      </c>
      <c r="J16" s="176">
        <f t="shared" si="7"/>
        <v>0</v>
      </c>
      <c r="L16" s="84"/>
      <c r="M16" s="84"/>
      <c r="N16" s="84"/>
    </row>
    <row r="17" spans="1:14" ht="15" customHeight="1">
      <c r="A17" s="53" t="s">
        <v>38</v>
      </c>
      <c r="B17" s="143" t="s">
        <v>1172</v>
      </c>
      <c r="C17" s="146">
        <f t="shared" si="0"/>
        <v>22</v>
      </c>
      <c r="D17" s="138">
        <f t="shared" si="1"/>
        <v>22</v>
      </c>
      <c r="E17" s="103">
        <f t="shared" si="2"/>
        <v>0</v>
      </c>
      <c r="F17" s="103">
        <f t="shared" si="3"/>
        <v>0</v>
      </c>
      <c r="G17" s="103">
        <f t="shared" si="4"/>
        <v>22</v>
      </c>
      <c r="H17" s="103">
        <f t="shared" si="5"/>
        <v>0</v>
      </c>
      <c r="I17" s="103">
        <f t="shared" si="6"/>
        <v>0</v>
      </c>
      <c r="J17" s="176">
        <f t="shared" si="7"/>
        <v>0</v>
      </c>
      <c r="L17" s="84"/>
      <c r="M17" s="84"/>
      <c r="N17" s="84"/>
    </row>
    <row r="18" spans="1:14" ht="15" customHeight="1">
      <c r="A18" s="49" t="s">
        <v>38</v>
      </c>
      <c r="B18" s="143" t="s">
        <v>1176</v>
      </c>
      <c r="C18" s="146">
        <f t="shared" si="0"/>
        <v>14</v>
      </c>
      <c r="D18" s="138">
        <f t="shared" si="1"/>
        <v>14</v>
      </c>
      <c r="E18" s="103">
        <f t="shared" si="2"/>
        <v>0</v>
      </c>
      <c r="F18" s="103">
        <f t="shared" si="3"/>
        <v>0</v>
      </c>
      <c r="G18" s="103">
        <f t="shared" si="4"/>
        <v>14</v>
      </c>
      <c r="H18" s="103">
        <f t="shared" si="5"/>
        <v>0</v>
      </c>
      <c r="I18" s="103">
        <f t="shared" si="6"/>
        <v>0</v>
      </c>
      <c r="J18" s="176">
        <f t="shared" si="7"/>
        <v>0</v>
      </c>
      <c r="L18" s="84"/>
      <c r="M18" s="84"/>
      <c r="N18" s="84"/>
    </row>
    <row r="19" spans="1:14" ht="15" customHeight="1">
      <c r="A19" s="49"/>
      <c r="B19" s="143"/>
      <c r="C19" s="146">
        <f t="shared" si="0"/>
        <v>0</v>
      </c>
      <c r="D19" s="138">
        <f t="shared" si="1"/>
        <v>0</v>
      </c>
      <c r="E19" s="103">
        <f t="shared" si="2"/>
        <v>0</v>
      </c>
      <c r="F19" s="103">
        <f t="shared" si="3"/>
        <v>0</v>
      </c>
      <c r="G19" s="103">
        <f t="shared" si="4"/>
        <v>0</v>
      </c>
      <c r="H19" s="103">
        <f t="shared" si="5"/>
        <v>0</v>
      </c>
      <c r="I19" s="103">
        <f t="shared" si="6"/>
        <v>0</v>
      </c>
      <c r="J19" s="176">
        <f t="shared" si="7"/>
        <v>0</v>
      </c>
      <c r="L19" s="84"/>
      <c r="M19" s="84"/>
      <c r="N19" s="84"/>
    </row>
    <row r="20" spans="1:14" ht="15" customHeight="1">
      <c r="A20" s="49"/>
      <c r="B20" s="143"/>
      <c r="C20" s="146">
        <f t="shared" si="0"/>
        <v>0</v>
      </c>
      <c r="D20" s="138">
        <f t="shared" si="1"/>
        <v>0</v>
      </c>
      <c r="E20" s="103">
        <f t="shared" si="2"/>
        <v>0</v>
      </c>
      <c r="F20" s="103">
        <f t="shared" si="3"/>
        <v>0</v>
      </c>
      <c r="G20" s="103">
        <f t="shared" si="4"/>
        <v>0</v>
      </c>
      <c r="H20" s="103">
        <f t="shared" si="5"/>
        <v>0</v>
      </c>
      <c r="I20" s="103">
        <f t="shared" si="6"/>
        <v>0</v>
      </c>
      <c r="J20" s="176">
        <f t="shared" si="7"/>
        <v>0</v>
      </c>
      <c r="L20" s="84"/>
      <c r="M20" s="84"/>
      <c r="N20" s="84"/>
    </row>
    <row r="21" spans="1:14" ht="15" customHeight="1">
      <c r="A21" s="49"/>
      <c r="B21" s="143"/>
      <c r="C21" s="146">
        <f t="shared" si="0"/>
        <v>0</v>
      </c>
      <c r="D21" s="138">
        <f t="shared" si="1"/>
        <v>0</v>
      </c>
      <c r="E21" s="103">
        <f t="shared" si="2"/>
        <v>0</v>
      </c>
      <c r="F21" s="103">
        <f t="shared" si="3"/>
        <v>0</v>
      </c>
      <c r="G21" s="103">
        <f t="shared" si="4"/>
        <v>0</v>
      </c>
      <c r="H21" s="103">
        <f t="shared" si="5"/>
        <v>0</v>
      </c>
      <c r="I21" s="103">
        <f t="shared" si="6"/>
        <v>0</v>
      </c>
      <c r="J21" s="176">
        <f t="shared" si="7"/>
        <v>0</v>
      </c>
      <c r="L21" s="84"/>
      <c r="M21" s="84"/>
      <c r="N21" s="84"/>
    </row>
    <row r="22" spans="1:14" ht="15" customHeight="1">
      <c r="A22" s="49"/>
      <c r="B22" s="143"/>
      <c r="C22" s="146">
        <f t="shared" si="0"/>
        <v>0</v>
      </c>
      <c r="D22" s="138">
        <f t="shared" si="1"/>
        <v>0</v>
      </c>
      <c r="E22" s="103">
        <f t="shared" si="2"/>
        <v>0</v>
      </c>
      <c r="F22" s="103">
        <f t="shared" si="3"/>
        <v>0</v>
      </c>
      <c r="G22" s="103">
        <f t="shared" si="4"/>
        <v>0</v>
      </c>
      <c r="H22" s="103">
        <f t="shared" si="5"/>
        <v>0</v>
      </c>
      <c r="I22" s="103">
        <f t="shared" si="6"/>
        <v>0</v>
      </c>
      <c r="J22" s="176">
        <f t="shared" si="7"/>
        <v>0</v>
      </c>
      <c r="L22" s="84"/>
      <c r="M22" s="84"/>
      <c r="N22" s="84"/>
    </row>
    <row r="23" spans="1:14" ht="15" customHeight="1">
      <c r="A23" s="49"/>
      <c r="B23" s="81"/>
      <c r="C23" s="146">
        <f t="shared" si="0"/>
        <v>0</v>
      </c>
      <c r="D23" s="138">
        <f t="shared" si="1"/>
        <v>0</v>
      </c>
      <c r="E23" s="103">
        <f t="shared" si="2"/>
        <v>0</v>
      </c>
      <c r="F23" s="103">
        <f t="shared" si="3"/>
        <v>0</v>
      </c>
      <c r="G23" s="103">
        <f t="shared" si="4"/>
        <v>0</v>
      </c>
      <c r="H23" s="103">
        <f t="shared" si="5"/>
        <v>0</v>
      </c>
      <c r="I23" s="103">
        <f t="shared" si="6"/>
        <v>0</v>
      </c>
      <c r="J23" s="176">
        <f t="shared" si="7"/>
        <v>0</v>
      </c>
      <c r="L23" s="84"/>
      <c r="M23" s="84"/>
      <c r="N23" s="84"/>
    </row>
    <row r="24" spans="1:14" ht="15" customHeight="1">
      <c r="A24" s="49"/>
      <c r="B24" s="81"/>
      <c r="C24" s="146">
        <f t="shared" si="0"/>
        <v>0</v>
      </c>
      <c r="D24" s="138">
        <f t="shared" si="1"/>
        <v>0</v>
      </c>
      <c r="E24" s="103">
        <f t="shared" si="2"/>
        <v>0</v>
      </c>
      <c r="F24" s="103">
        <f t="shared" si="3"/>
        <v>0</v>
      </c>
      <c r="G24" s="103">
        <f t="shared" si="4"/>
        <v>0</v>
      </c>
      <c r="H24" s="103">
        <f t="shared" si="5"/>
        <v>0</v>
      </c>
      <c r="I24" s="103">
        <f t="shared" si="6"/>
        <v>0</v>
      </c>
      <c r="J24" s="176">
        <f t="shared" si="7"/>
        <v>0</v>
      </c>
      <c r="L24" s="84"/>
      <c r="M24" s="84"/>
      <c r="N24" s="84"/>
    </row>
    <row r="25" spans="1:14" ht="15" customHeight="1">
      <c r="A25" s="80"/>
      <c r="B25" s="81"/>
      <c r="C25" s="146">
        <f t="shared" si="0"/>
        <v>0</v>
      </c>
      <c r="D25" s="138">
        <f t="shared" si="1"/>
        <v>0</v>
      </c>
      <c r="E25" s="103">
        <f t="shared" si="2"/>
        <v>0</v>
      </c>
      <c r="F25" s="103">
        <f t="shared" si="3"/>
        <v>0</v>
      </c>
      <c r="G25" s="103">
        <f t="shared" si="4"/>
        <v>0</v>
      </c>
      <c r="H25" s="103">
        <f t="shared" si="5"/>
        <v>0</v>
      </c>
      <c r="I25" s="103">
        <f t="shared" si="6"/>
        <v>0</v>
      </c>
      <c r="J25" s="176">
        <f t="shared" si="7"/>
        <v>0</v>
      </c>
      <c r="L25" s="84"/>
      <c r="M25" s="84"/>
      <c r="N25" s="84"/>
    </row>
    <row r="26" spans="1:14" ht="15" hidden="1" customHeight="1">
      <c r="A26" s="53"/>
      <c r="B26" s="81"/>
      <c r="C26" s="146">
        <f t="shared" ref="C26:C37" si="8">SUM(E26:K26)</f>
        <v>0</v>
      </c>
      <c r="D26" s="138">
        <f t="shared" ref="D26:D70" si="9">SUM(E26:J26)-MIN(E26:G26)</f>
        <v>0</v>
      </c>
      <c r="E26" s="103">
        <f t="shared" ref="E26:E37" si="10">IFERROR(VLOOKUP(B26,$B$93:$C$134,2,FALSE),0)</f>
        <v>0</v>
      </c>
      <c r="F26" s="103">
        <f t="shared" ref="F26:F37" si="11">IFERROR(VLOOKUP(B26,$F$93:$G$134,2,FALSE),0)</f>
        <v>0</v>
      </c>
      <c r="G26" s="103">
        <f t="shared" ref="G26:G37" si="12">IFERROR(VLOOKUP(B26,$J$93:$K$134,2,FALSE),0)</f>
        <v>0</v>
      </c>
      <c r="H26" s="103">
        <f t="shared" ref="H26:H37" si="13">IFERROR(VLOOKUP(B26,$N$93:$O$134,2,FALSE),0)</f>
        <v>0</v>
      </c>
      <c r="I26" s="103">
        <f t="shared" ref="I26:I37" si="14">IFERROR(VLOOKUP(B26,$R$93:$S$134,2,FALSE),0)</f>
        <v>0</v>
      </c>
      <c r="J26" s="176">
        <f t="shared" ref="J26:J37" si="15">IFERROR(VLOOKUP(B26,$V$93:$W$134,2,FALSE),0)</f>
        <v>0</v>
      </c>
      <c r="L26" s="84"/>
      <c r="M26" s="84"/>
      <c r="N26" s="84"/>
    </row>
    <row r="27" spans="1:14" ht="15" hidden="1" customHeight="1">
      <c r="A27" s="53"/>
      <c r="B27" s="81"/>
      <c r="C27" s="146">
        <f t="shared" si="8"/>
        <v>0</v>
      </c>
      <c r="D27" s="138">
        <f t="shared" si="9"/>
        <v>0</v>
      </c>
      <c r="E27" s="103">
        <f t="shared" si="10"/>
        <v>0</v>
      </c>
      <c r="F27" s="103">
        <f t="shared" si="11"/>
        <v>0</v>
      </c>
      <c r="G27" s="103">
        <f t="shared" si="12"/>
        <v>0</v>
      </c>
      <c r="H27" s="103">
        <f t="shared" si="13"/>
        <v>0</v>
      </c>
      <c r="I27" s="103">
        <f t="shared" si="14"/>
        <v>0</v>
      </c>
      <c r="J27" s="176">
        <f t="shared" si="15"/>
        <v>0</v>
      </c>
      <c r="L27" s="84"/>
      <c r="M27" s="84"/>
      <c r="N27" s="84"/>
    </row>
    <row r="28" spans="1:14" ht="15" hidden="1" customHeight="1">
      <c r="A28" s="49"/>
      <c r="B28" s="81"/>
      <c r="C28" s="146">
        <f t="shared" si="8"/>
        <v>0</v>
      </c>
      <c r="D28" s="138">
        <f t="shared" si="9"/>
        <v>0</v>
      </c>
      <c r="E28" s="103">
        <f t="shared" si="10"/>
        <v>0</v>
      </c>
      <c r="F28" s="103">
        <f t="shared" si="11"/>
        <v>0</v>
      </c>
      <c r="G28" s="103">
        <f t="shared" si="12"/>
        <v>0</v>
      </c>
      <c r="H28" s="103">
        <f t="shared" si="13"/>
        <v>0</v>
      </c>
      <c r="I28" s="103">
        <f t="shared" si="14"/>
        <v>0</v>
      </c>
      <c r="J28" s="176">
        <f t="shared" si="15"/>
        <v>0</v>
      </c>
      <c r="L28" s="84"/>
      <c r="M28" s="84"/>
      <c r="N28" s="84"/>
    </row>
    <row r="29" spans="1:14" ht="15" hidden="1" customHeight="1">
      <c r="A29" s="49"/>
      <c r="B29" s="81"/>
      <c r="C29" s="146">
        <f t="shared" si="8"/>
        <v>0</v>
      </c>
      <c r="D29" s="138">
        <f t="shared" si="9"/>
        <v>0</v>
      </c>
      <c r="E29" s="103">
        <f t="shared" si="10"/>
        <v>0</v>
      </c>
      <c r="F29" s="103">
        <f t="shared" si="11"/>
        <v>0</v>
      </c>
      <c r="G29" s="103">
        <f t="shared" si="12"/>
        <v>0</v>
      </c>
      <c r="H29" s="103">
        <f t="shared" si="13"/>
        <v>0</v>
      </c>
      <c r="I29" s="103">
        <f t="shared" si="14"/>
        <v>0</v>
      </c>
      <c r="J29" s="176">
        <f t="shared" si="15"/>
        <v>0</v>
      </c>
      <c r="L29" s="84"/>
      <c r="M29" s="84"/>
      <c r="N29" s="84"/>
    </row>
    <row r="30" spans="1:14" ht="15" hidden="1" customHeight="1">
      <c r="A30" s="53"/>
      <c r="B30" s="81"/>
      <c r="C30" s="146">
        <f t="shared" si="8"/>
        <v>0</v>
      </c>
      <c r="D30" s="138">
        <f t="shared" si="9"/>
        <v>0</v>
      </c>
      <c r="E30" s="103">
        <f t="shared" si="10"/>
        <v>0</v>
      </c>
      <c r="F30" s="103">
        <f t="shared" si="11"/>
        <v>0</v>
      </c>
      <c r="G30" s="103">
        <f t="shared" si="12"/>
        <v>0</v>
      </c>
      <c r="H30" s="103">
        <f t="shared" si="13"/>
        <v>0</v>
      </c>
      <c r="I30" s="103">
        <f t="shared" si="14"/>
        <v>0</v>
      </c>
      <c r="J30" s="176">
        <f t="shared" si="15"/>
        <v>0</v>
      </c>
      <c r="L30" s="84"/>
      <c r="M30" s="84"/>
      <c r="N30" s="84"/>
    </row>
    <row r="31" spans="1:14" ht="15" hidden="1" customHeight="1">
      <c r="A31" s="53"/>
      <c r="B31" s="81"/>
      <c r="C31" s="146">
        <f t="shared" si="8"/>
        <v>0</v>
      </c>
      <c r="D31" s="138">
        <f t="shared" si="9"/>
        <v>0</v>
      </c>
      <c r="E31" s="103">
        <f t="shared" si="10"/>
        <v>0</v>
      </c>
      <c r="F31" s="103">
        <f t="shared" si="11"/>
        <v>0</v>
      </c>
      <c r="G31" s="103">
        <f t="shared" si="12"/>
        <v>0</v>
      </c>
      <c r="H31" s="103">
        <f t="shared" si="13"/>
        <v>0</v>
      </c>
      <c r="I31" s="103">
        <f t="shared" si="14"/>
        <v>0</v>
      </c>
      <c r="J31" s="182">
        <f t="shared" si="15"/>
        <v>0</v>
      </c>
      <c r="L31" s="84"/>
      <c r="M31" s="84"/>
      <c r="N31" s="84"/>
    </row>
    <row r="32" spans="1:14" ht="15" hidden="1" customHeight="1">
      <c r="A32" s="53"/>
      <c r="B32" s="81"/>
      <c r="C32" s="146">
        <f t="shared" si="8"/>
        <v>0</v>
      </c>
      <c r="D32" s="138">
        <f t="shared" si="9"/>
        <v>0</v>
      </c>
      <c r="E32" s="103">
        <f t="shared" si="10"/>
        <v>0</v>
      </c>
      <c r="F32" s="103">
        <f t="shared" si="11"/>
        <v>0</v>
      </c>
      <c r="G32" s="103">
        <f t="shared" si="12"/>
        <v>0</v>
      </c>
      <c r="H32" s="103">
        <f t="shared" si="13"/>
        <v>0</v>
      </c>
      <c r="I32" s="103">
        <f t="shared" si="14"/>
        <v>0</v>
      </c>
      <c r="J32" s="182">
        <f t="shared" si="15"/>
        <v>0</v>
      </c>
      <c r="L32" s="84"/>
      <c r="M32" s="84"/>
      <c r="N32" s="84"/>
    </row>
    <row r="33" spans="1:14" ht="15" hidden="1" customHeight="1">
      <c r="A33" s="53"/>
      <c r="B33" s="81"/>
      <c r="C33" s="146">
        <f t="shared" si="8"/>
        <v>0</v>
      </c>
      <c r="D33" s="138">
        <f t="shared" si="9"/>
        <v>0</v>
      </c>
      <c r="E33" s="103">
        <f t="shared" si="10"/>
        <v>0</v>
      </c>
      <c r="F33" s="103">
        <f t="shared" si="11"/>
        <v>0</v>
      </c>
      <c r="G33" s="103">
        <f t="shared" si="12"/>
        <v>0</v>
      </c>
      <c r="H33" s="103">
        <f t="shared" si="13"/>
        <v>0</v>
      </c>
      <c r="I33" s="103">
        <f t="shared" si="14"/>
        <v>0</v>
      </c>
      <c r="J33" s="182">
        <f t="shared" si="15"/>
        <v>0</v>
      </c>
      <c r="L33" s="84"/>
      <c r="M33" s="84"/>
      <c r="N33" s="84"/>
    </row>
    <row r="34" spans="1:14" ht="15" hidden="1" customHeight="1">
      <c r="A34" s="53"/>
      <c r="B34" s="81"/>
      <c r="C34" s="146">
        <f t="shared" si="8"/>
        <v>0</v>
      </c>
      <c r="D34" s="138">
        <f t="shared" si="9"/>
        <v>0</v>
      </c>
      <c r="E34" s="103">
        <f t="shared" si="10"/>
        <v>0</v>
      </c>
      <c r="F34" s="103">
        <f t="shared" si="11"/>
        <v>0</v>
      </c>
      <c r="G34" s="103">
        <f t="shared" si="12"/>
        <v>0</v>
      </c>
      <c r="H34" s="103">
        <f t="shared" si="13"/>
        <v>0</v>
      </c>
      <c r="I34" s="103">
        <f t="shared" si="14"/>
        <v>0</v>
      </c>
      <c r="J34" s="182">
        <f t="shared" si="15"/>
        <v>0</v>
      </c>
      <c r="L34" s="84"/>
      <c r="M34" s="84"/>
      <c r="N34" s="84"/>
    </row>
    <row r="35" spans="1:14" ht="15" hidden="1" customHeight="1">
      <c r="A35" s="53"/>
      <c r="B35" s="81"/>
      <c r="C35" s="146">
        <f t="shared" si="8"/>
        <v>0</v>
      </c>
      <c r="D35" s="138">
        <f t="shared" si="9"/>
        <v>0</v>
      </c>
      <c r="E35" s="103">
        <f t="shared" si="10"/>
        <v>0</v>
      </c>
      <c r="F35" s="103">
        <f t="shared" si="11"/>
        <v>0</v>
      </c>
      <c r="G35" s="103">
        <f t="shared" si="12"/>
        <v>0</v>
      </c>
      <c r="H35" s="103">
        <f t="shared" si="13"/>
        <v>0</v>
      </c>
      <c r="I35" s="103">
        <f t="shared" si="14"/>
        <v>0</v>
      </c>
      <c r="J35" s="182">
        <f t="shared" si="15"/>
        <v>0</v>
      </c>
      <c r="L35" s="84"/>
      <c r="M35" s="84"/>
      <c r="N35" s="84"/>
    </row>
    <row r="36" spans="1:14" ht="15" hidden="1" customHeight="1">
      <c r="A36" s="53"/>
      <c r="B36" s="81"/>
      <c r="C36" s="146">
        <f t="shared" si="8"/>
        <v>0</v>
      </c>
      <c r="D36" s="138">
        <f t="shared" si="9"/>
        <v>0</v>
      </c>
      <c r="E36" s="103">
        <f t="shared" si="10"/>
        <v>0</v>
      </c>
      <c r="F36" s="103">
        <f t="shared" si="11"/>
        <v>0</v>
      </c>
      <c r="G36" s="103">
        <f t="shared" si="12"/>
        <v>0</v>
      </c>
      <c r="H36" s="103">
        <f t="shared" si="13"/>
        <v>0</v>
      </c>
      <c r="I36" s="103">
        <f t="shared" si="14"/>
        <v>0</v>
      </c>
      <c r="J36" s="182">
        <f t="shared" si="15"/>
        <v>0</v>
      </c>
      <c r="L36" s="84"/>
      <c r="M36" s="84"/>
      <c r="N36" s="84"/>
    </row>
    <row r="37" spans="1:14" ht="15" hidden="1" customHeight="1">
      <c r="A37" s="53"/>
      <c r="B37" s="81"/>
      <c r="C37" s="146">
        <f t="shared" si="8"/>
        <v>0</v>
      </c>
      <c r="D37" s="138">
        <f t="shared" si="9"/>
        <v>0</v>
      </c>
      <c r="E37" s="103">
        <f t="shared" si="10"/>
        <v>0</v>
      </c>
      <c r="F37" s="103">
        <f t="shared" si="11"/>
        <v>0</v>
      </c>
      <c r="G37" s="103">
        <f t="shared" si="12"/>
        <v>0</v>
      </c>
      <c r="H37" s="103">
        <f t="shared" si="13"/>
        <v>0</v>
      </c>
      <c r="I37" s="103">
        <f t="shared" si="14"/>
        <v>0</v>
      </c>
      <c r="J37" s="182">
        <f t="shared" si="15"/>
        <v>0</v>
      </c>
      <c r="L37" s="84"/>
      <c r="M37" s="84"/>
      <c r="N37" s="84"/>
    </row>
    <row r="38" spans="1:14" ht="15" hidden="1" customHeight="1">
      <c r="A38" s="53"/>
      <c r="B38" s="81"/>
      <c r="C38" s="146">
        <f t="shared" ref="C38:C69" si="16">SUM(E38:K38)</f>
        <v>0</v>
      </c>
      <c r="D38" s="138">
        <f t="shared" si="9"/>
        <v>0</v>
      </c>
      <c r="E38" s="103">
        <f t="shared" ref="E38:E69" si="17">IFERROR(VLOOKUP(B38,$B$93:$C$134,2,FALSE),0)</f>
        <v>0</v>
      </c>
      <c r="F38" s="103">
        <f t="shared" ref="F38:F69" si="18">IFERROR(VLOOKUP(B38,$F$93:$G$134,2,FALSE),0)</f>
        <v>0</v>
      </c>
      <c r="G38" s="103">
        <f t="shared" ref="G38:G69" si="19">IFERROR(VLOOKUP(B38,$J$93:$K$134,2,FALSE),0)</f>
        <v>0</v>
      </c>
      <c r="H38" s="103">
        <f t="shared" ref="H38:H69" si="20">IFERROR(VLOOKUP(B38,$N$93:$O$134,2,FALSE),0)</f>
        <v>0</v>
      </c>
      <c r="I38" s="103">
        <f t="shared" ref="I38:I69" si="21">IFERROR(VLOOKUP(B38,$R$93:$S$134,2,FALSE),0)</f>
        <v>0</v>
      </c>
      <c r="J38" s="182">
        <f t="shared" ref="J38:J69" si="22">IFERROR(VLOOKUP(B38,$V$93:$W$134,2,FALSE),0)</f>
        <v>0</v>
      </c>
      <c r="L38" s="84"/>
      <c r="M38" s="84"/>
      <c r="N38" s="84"/>
    </row>
    <row r="39" spans="1:14" ht="15" hidden="1" customHeight="1">
      <c r="A39" s="53"/>
      <c r="B39" s="81"/>
      <c r="C39" s="146">
        <f t="shared" si="16"/>
        <v>0</v>
      </c>
      <c r="D39" s="138">
        <f t="shared" si="9"/>
        <v>0</v>
      </c>
      <c r="E39" s="103">
        <f t="shared" si="17"/>
        <v>0</v>
      </c>
      <c r="F39" s="103">
        <f t="shared" si="18"/>
        <v>0</v>
      </c>
      <c r="G39" s="103">
        <f t="shared" si="19"/>
        <v>0</v>
      </c>
      <c r="H39" s="103">
        <f t="shared" si="20"/>
        <v>0</v>
      </c>
      <c r="I39" s="103">
        <f t="shared" si="21"/>
        <v>0</v>
      </c>
      <c r="J39" s="182">
        <f t="shared" si="22"/>
        <v>0</v>
      </c>
      <c r="L39" s="84"/>
      <c r="M39" s="84"/>
      <c r="N39" s="84"/>
    </row>
    <row r="40" spans="1:14" ht="15" hidden="1" customHeight="1">
      <c r="A40" s="53"/>
      <c r="B40" s="81"/>
      <c r="C40" s="146">
        <f t="shared" si="16"/>
        <v>0</v>
      </c>
      <c r="D40" s="138">
        <f t="shared" si="9"/>
        <v>0</v>
      </c>
      <c r="E40" s="103">
        <f t="shared" si="17"/>
        <v>0</v>
      </c>
      <c r="F40" s="103">
        <f t="shared" si="18"/>
        <v>0</v>
      </c>
      <c r="G40" s="103">
        <f t="shared" si="19"/>
        <v>0</v>
      </c>
      <c r="H40" s="103">
        <f t="shared" si="20"/>
        <v>0</v>
      </c>
      <c r="I40" s="103">
        <f t="shared" si="21"/>
        <v>0</v>
      </c>
      <c r="J40" s="182">
        <f t="shared" si="22"/>
        <v>0</v>
      </c>
      <c r="L40" s="84"/>
      <c r="M40" s="84"/>
      <c r="N40" s="84"/>
    </row>
    <row r="41" spans="1:14" ht="15" hidden="1" customHeight="1">
      <c r="A41" s="53"/>
      <c r="B41" s="81"/>
      <c r="C41" s="146">
        <f t="shared" si="16"/>
        <v>0</v>
      </c>
      <c r="D41" s="138">
        <f t="shared" si="9"/>
        <v>0</v>
      </c>
      <c r="E41" s="103">
        <f t="shared" si="17"/>
        <v>0</v>
      </c>
      <c r="F41" s="103">
        <f t="shared" si="18"/>
        <v>0</v>
      </c>
      <c r="G41" s="103">
        <f t="shared" si="19"/>
        <v>0</v>
      </c>
      <c r="H41" s="103">
        <f t="shared" si="20"/>
        <v>0</v>
      </c>
      <c r="I41" s="103">
        <f t="shared" si="21"/>
        <v>0</v>
      </c>
      <c r="J41" s="182">
        <f t="shared" si="22"/>
        <v>0</v>
      </c>
      <c r="L41" s="84"/>
      <c r="M41" s="84"/>
      <c r="N41" s="84"/>
    </row>
    <row r="42" spans="1:14" ht="15" hidden="1" customHeight="1">
      <c r="A42" s="53"/>
      <c r="B42" s="81"/>
      <c r="C42" s="146">
        <f t="shared" si="16"/>
        <v>0</v>
      </c>
      <c r="D42" s="138">
        <f t="shared" si="9"/>
        <v>0</v>
      </c>
      <c r="E42" s="103">
        <f t="shared" si="17"/>
        <v>0</v>
      </c>
      <c r="F42" s="103">
        <f t="shared" si="18"/>
        <v>0</v>
      </c>
      <c r="G42" s="103">
        <f t="shared" si="19"/>
        <v>0</v>
      </c>
      <c r="H42" s="103">
        <f t="shared" si="20"/>
        <v>0</v>
      </c>
      <c r="I42" s="103">
        <f t="shared" si="21"/>
        <v>0</v>
      </c>
      <c r="J42" s="182">
        <f t="shared" si="22"/>
        <v>0</v>
      </c>
      <c r="L42" s="84"/>
      <c r="M42" s="84"/>
      <c r="N42" s="84"/>
    </row>
    <row r="43" spans="1:14" ht="15" hidden="1" customHeight="1">
      <c r="A43" s="53"/>
      <c r="B43" s="81"/>
      <c r="C43" s="146">
        <f t="shared" si="16"/>
        <v>0</v>
      </c>
      <c r="D43" s="138">
        <f t="shared" si="9"/>
        <v>0</v>
      </c>
      <c r="E43" s="103">
        <f t="shared" si="17"/>
        <v>0</v>
      </c>
      <c r="F43" s="103">
        <f t="shared" si="18"/>
        <v>0</v>
      </c>
      <c r="G43" s="103">
        <f t="shared" si="19"/>
        <v>0</v>
      </c>
      <c r="H43" s="103">
        <f t="shared" si="20"/>
        <v>0</v>
      </c>
      <c r="I43" s="103">
        <f t="shared" si="21"/>
        <v>0</v>
      </c>
      <c r="J43" s="182">
        <f t="shared" si="22"/>
        <v>0</v>
      </c>
      <c r="L43" s="84"/>
      <c r="M43" s="84"/>
      <c r="N43" s="84"/>
    </row>
    <row r="44" spans="1:14" ht="15" hidden="1" customHeight="1">
      <c r="A44" s="53"/>
      <c r="B44" s="81"/>
      <c r="C44" s="146">
        <f t="shared" si="16"/>
        <v>0</v>
      </c>
      <c r="D44" s="138">
        <f t="shared" si="9"/>
        <v>0</v>
      </c>
      <c r="E44" s="103">
        <f t="shared" si="17"/>
        <v>0</v>
      </c>
      <c r="F44" s="103">
        <f t="shared" si="18"/>
        <v>0</v>
      </c>
      <c r="G44" s="103">
        <f t="shared" si="19"/>
        <v>0</v>
      </c>
      <c r="H44" s="103">
        <f t="shared" si="20"/>
        <v>0</v>
      </c>
      <c r="I44" s="103">
        <f t="shared" si="21"/>
        <v>0</v>
      </c>
      <c r="J44" s="182">
        <f t="shared" si="22"/>
        <v>0</v>
      </c>
      <c r="L44" s="84"/>
      <c r="M44" s="84"/>
      <c r="N44" s="84"/>
    </row>
    <row r="45" spans="1:14" ht="15" hidden="1" customHeight="1">
      <c r="A45" s="53"/>
      <c r="B45" s="81"/>
      <c r="C45" s="146">
        <f t="shared" si="16"/>
        <v>0</v>
      </c>
      <c r="D45" s="138">
        <f t="shared" si="9"/>
        <v>0</v>
      </c>
      <c r="E45" s="103">
        <f t="shared" si="17"/>
        <v>0</v>
      </c>
      <c r="F45" s="103">
        <f t="shared" si="18"/>
        <v>0</v>
      </c>
      <c r="G45" s="103">
        <f t="shared" si="19"/>
        <v>0</v>
      </c>
      <c r="H45" s="103">
        <f t="shared" si="20"/>
        <v>0</v>
      </c>
      <c r="I45" s="103">
        <f t="shared" si="21"/>
        <v>0</v>
      </c>
      <c r="J45" s="182">
        <f t="shared" si="22"/>
        <v>0</v>
      </c>
      <c r="L45" s="84"/>
      <c r="M45" s="84"/>
      <c r="N45" s="84"/>
    </row>
    <row r="46" spans="1:14" ht="15" hidden="1" customHeight="1">
      <c r="A46" s="53"/>
      <c r="B46" s="81"/>
      <c r="C46" s="146">
        <f t="shared" si="16"/>
        <v>0</v>
      </c>
      <c r="D46" s="138">
        <f t="shared" si="9"/>
        <v>0</v>
      </c>
      <c r="E46" s="103">
        <f t="shared" si="17"/>
        <v>0</v>
      </c>
      <c r="F46" s="103">
        <f t="shared" si="18"/>
        <v>0</v>
      </c>
      <c r="G46" s="103">
        <f t="shared" si="19"/>
        <v>0</v>
      </c>
      <c r="H46" s="103">
        <f t="shared" si="20"/>
        <v>0</v>
      </c>
      <c r="I46" s="103">
        <f t="shared" si="21"/>
        <v>0</v>
      </c>
      <c r="J46" s="182">
        <f t="shared" si="22"/>
        <v>0</v>
      </c>
      <c r="L46" s="84"/>
      <c r="M46" s="84"/>
      <c r="N46" s="84"/>
    </row>
    <row r="47" spans="1:14" ht="15" hidden="1" customHeight="1">
      <c r="A47" s="53"/>
      <c r="B47" s="81"/>
      <c r="C47" s="146">
        <f t="shared" si="16"/>
        <v>0</v>
      </c>
      <c r="D47" s="138">
        <f t="shared" si="9"/>
        <v>0</v>
      </c>
      <c r="E47" s="103">
        <f t="shared" si="17"/>
        <v>0</v>
      </c>
      <c r="F47" s="103">
        <f t="shared" si="18"/>
        <v>0</v>
      </c>
      <c r="G47" s="103">
        <f t="shared" si="19"/>
        <v>0</v>
      </c>
      <c r="H47" s="103">
        <f t="shared" si="20"/>
        <v>0</v>
      </c>
      <c r="I47" s="103">
        <f t="shared" si="21"/>
        <v>0</v>
      </c>
      <c r="J47" s="182">
        <f t="shared" si="22"/>
        <v>0</v>
      </c>
      <c r="L47" s="84"/>
      <c r="M47" s="84"/>
      <c r="N47" s="84"/>
    </row>
    <row r="48" spans="1:14" ht="15" hidden="1" customHeight="1">
      <c r="A48" s="53"/>
      <c r="B48" s="81"/>
      <c r="C48" s="146">
        <f t="shared" si="16"/>
        <v>0</v>
      </c>
      <c r="D48" s="138">
        <f t="shared" si="9"/>
        <v>0</v>
      </c>
      <c r="E48" s="103">
        <f t="shared" si="17"/>
        <v>0</v>
      </c>
      <c r="F48" s="103">
        <f t="shared" si="18"/>
        <v>0</v>
      </c>
      <c r="G48" s="103">
        <f t="shared" si="19"/>
        <v>0</v>
      </c>
      <c r="H48" s="103">
        <f t="shared" si="20"/>
        <v>0</v>
      </c>
      <c r="I48" s="103">
        <f t="shared" si="21"/>
        <v>0</v>
      </c>
      <c r="J48" s="182">
        <f t="shared" si="22"/>
        <v>0</v>
      </c>
      <c r="L48" s="84"/>
      <c r="M48" s="84"/>
      <c r="N48" s="84"/>
    </row>
    <row r="49" spans="1:14" ht="15" hidden="1" customHeight="1">
      <c r="A49" s="53"/>
      <c r="B49" s="81"/>
      <c r="C49" s="146">
        <f t="shared" si="16"/>
        <v>0</v>
      </c>
      <c r="D49" s="138">
        <f t="shared" si="9"/>
        <v>0</v>
      </c>
      <c r="E49" s="103">
        <f t="shared" si="17"/>
        <v>0</v>
      </c>
      <c r="F49" s="103">
        <f t="shared" si="18"/>
        <v>0</v>
      </c>
      <c r="G49" s="103">
        <f t="shared" si="19"/>
        <v>0</v>
      </c>
      <c r="H49" s="103">
        <f t="shared" si="20"/>
        <v>0</v>
      </c>
      <c r="I49" s="103">
        <f t="shared" si="21"/>
        <v>0</v>
      </c>
      <c r="J49" s="182">
        <f t="shared" si="22"/>
        <v>0</v>
      </c>
      <c r="L49" s="84"/>
      <c r="M49" s="84"/>
      <c r="N49" s="84"/>
    </row>
    <row r="50" spans="1:14" ht="15" hidden="1" customHeight="1">
      <c r="A50" s="53"/>
      <c r="B50" s="81"/>
      <c r="C50" s="146">
        <f t="shared" si="16"/>
        <v>0</v>
      </c>
      <c r="D50" s="138">
        <f t="shared" si="9"/>
        <v>0</v>
      </c>
      <c r="E50" s="103">
        <f t="shared" si="17"/>
        <v>0</v>
      </c>
      <c r="F50" s="103">
        <f t="shared" si="18"/>
        <v>0</v>
      </c>
      <c r="G50" s="103">
        <f t="shared" si="19"/>
        <v>0</v>
      </c>
      <c r="H50" s="103">
        <f t="shared" si="20"/>
        <v>0</v>
      </c>
      <c r="I50" s="103">
        <f t="shared" si="21"/>
        <v>0</v>
      </c>
      <c r="J50" s="182">
        <f t="shared" si="22"/>
        <v>0</v>
      </c>
      <c r="L50" s="84"/>
      <c r="M50" s="84"/>
      <c r="N50" s="84"/>
    </row>
    <row r="51" spans="1:14" ht="15" hidden="1" customHeight="1">
      <c r="A51" s="53"/>
      <c r="B51" s="81"/>
      <c r="C51" s="146">
        <f t="shared" si="16"/>
        <v>0</v>
      </c>
      <c r="D51" s="138">
        <f t="shared" si="9"/>
        <v>0</v>
      </c>
      <c r="E51" s="103">
        <f t="shared" si="17"/>
        <v>0</v>
      </c>
      <c r="F51" s="103">
        <f t="shared" si="18"/>
        <v>0</v>
      </c>
      <c r="G51" s="103">
        <f t="shared" si="19"/>
        <v>0</v>
      </c>
      <c r="H51" s="103">
        <f t="shared" si="20"/>
        <v>0</v>
      </c>
      <c r="I51" s="103">
        <f t="shared" si="21"/>
        <v>0</v>
      </c>
      <c r="J51" s="182">
        <f t="shared" si="22"/>
        <v>0</v>
      </c>
      <c r="L51" s="84"/>
      <c r="M51" s="84"/>
      <c r="N51" s="84"/>
    </row>
    <row r="52" spans="1:14" ht="15" hidden="1" customHeight="1">
      <c r="A52" s="53"/>
      <c r="B52" s="81"/>
      <c r="C52" s="146">
        <f t="shared" si="16"/>
        <v>0</v>
      </c>
      <c r="D52" s="138">
        <f t="shared" si="9"/>
        <v>0</v>
      </c>
      <c r="E52" s="103">
        <f t="shared" si="17"/>
        <v>0</v>
      </c>
      <c r="F52" s="103">
        <f t="shared" si="18"/>
        <v>0</v>
      </c>
      <c r="G52" s="103">
        <f t="shared" si="19"/>
        <v>0</v>
      </c>
      <c r="H52" s="103">
        <f t="shared" si="20"/>
        <v>0</v>
      </c>
      <c r="I52" s="103">
        <f t="shared" si="21"/>
        <v>0</v>
      </c>
      <c r="J52" s="182">
        <f t="shared" si="22"/>
        <v>0</v>
      </c>
      <c r="L52" s="84"/>
      <c r="M52" s="84"/>
      <c r="N52" s="84"/>
    </row>
    <row r="53" spans="1:14" ht="15" hidden="1" customHeight="1">
      <c r="A53" s="53"/>
      <c r="B53" s="81"/>
      <c r="C53" s="146">
        <f t="shared" si="16"/>
        <v>0</v>
      </c>
      <c r="D53" s="138">
        <f t="shared" si="9"/>
        <v>0</v>
      </c>
      <c r="E53" s="103">
        <f t="shared" si="17"/>
        <v>0</v>
      </c>
      <c r="F53" s="103">
        <f t="shared" si="18"/>
        <v>0</v>
      </c>
      <c r="G53" s="103">
        <f t="shared" si="19"/>
        <v>0</v>
      </c>
      <c r="H53" s="103">
        <f t="shared" si="20"/>
        <v>0</v>
      </c>
      <c r="I53" s="103">
        <f t="shared" si="21"/>
        <v>0</v>
      </c>
      <c r="J53" s="182">
        <f t="shared" si="22"/>
        <v>0</v>
      </c>
      <c r="L53" s="84"/>
      <c r="M53" s="84"/>
      <c r="N53" s="84"/>
    </row>
    <row r="54" spans="1:14" ht="15" hidden="1" customHeight="1">
      <c r="A54" s="53"/>
      <c r="B54" s="81"/>
      <c r="C54" s="146">
        <f t="shared" si="16"/>
        <v>0</v>
      </c>
      <c r="D54" s="138">
        <f t="shared" si="9"/>
        <v>0</v>
      </c>
      <c r="E54" s="103">
        <f t="shared" si="17"/>
        <v>0</v>
      </c>
      <c r="F54" s="103">
        <f t="shared" si="18"/>
        <v>0</v>
      </c>
      <c r="G54" s="103">
        <f t="shared" si="19"/>
        <v>0</v>
      </c>
      <c r="H54" s="103">
        <f t="shared" si="20"/>
        <v>0</v>
      </c>
      <c r="I54" s="103">
        <f t="shared" si="21"/>
        <v>0</v>
      </c>
      <c r="J54" s="182">
        <f t="shared" si="22"/>
        <v>0</v>
      </c>
      <c r="L54" s="84"/>
      <c r="M54" s="84"/>
      <c r="N54" s="84"/>
    </row>
    <row r="55" spans="1:14" ht="15" hidden="1" customHeight="1">
      <c r="A55" s="53"/>
      <c r="B55" s="81"/>
      <c r="C55" s="146">
        <f t="shared" si="16"/>
        <v>0</v>
      </c>
      <c r="D55" s="138">
        <f t="shared" si="9"/>
        <v>0</v>
      </c>
      <c r="E55" s="103">
        <f t="shared" si="17"/>
        <v>0</v>
      </c>
      <c r="F55" s="103">
        <f t="shared" si="18"/>
        <v>0</v>
      </c>
      <c r="G55" s="103">
        <f t="shared" si="19"/>
        <v>0</v>
      </c>
      <c r="H55" s="103">
        <f t="shared" si="20"/>
        <v>0</v>
      </c>
      <c r="I55" s="103">
        <f t="shared" si="21"/>
        <v>0</v>
      </c>
      <c r="J55" s="182">
        <f t="shared" si="22"/>
        <v>0</v>
      </c>
      <c r="L55" s="84"/>
      <c r="M55" s="84"/>
      <c r="N55" s="84"/>
    </row>
    <row r="56" spans="1:14" ht="15" hidden="1" customHeight="1">
      <c r="A56" s="53"/>
      <c r="B56" s="81"/>
      <c r="C56" s="146">
        <f t="shared" si="16"/>
        <v>0</v>
      </c>
      <c r="D56" s="138">
        <f t="shared" si="9"/>
        <v>0</v>
      </c>
      <c r="E56" s="103">
        <f t="shared" si="17"/>
        <v>0</v>
      </c>
      <c r="F56" s="103">
        <f t="shared" si="18"/>
        <v>0</v>
      </c>
      <c r="G56" s="103">
        <f t="shared" si="19"/>
        <v>0</v>
      </c>
      <c r="H56" s="103">
        <f t="shared" si="20"/>
        <v>0</v>
      </c>
      <c r="I56" s="103">
        <f t="shared" si="21"/>
        <v>0</v>
      </c>
      <c r="J56" s="182">
        <f t="shared" si="22"/>
        <v>0</v>
      </c>
      <c r="L56" s="84"/>
      <c r="M56" s="84"/>
      <c r="N56" s="84"/>
    </row>
    <row r="57" spans="1:14" ht="15" hidden="1" customHeight="1">
      <c r="A57" s="53"/>
      <c r="B57" s="81"/>
      <c r="C57" s="146">
        <f t="shared" si="16"/>
        <v>0</v>
      </c>
      <c r="D57" s="138">
        <f t="shared" si="9"/>
        <v>0</v>
      </c>
      <c r="E57" s="103">
        <f t="shared" si="17"/>
        <v>0</v>
      </c>
      <c r="F57" s="103">
        <f t="shared" si="18"/>
        <v>0</v>
      </c>
      <c r="G57" s="103">
        <f t="shared" si="19"/>
        <v>0</v>
      </c>
      <c r="H57" s="103">
        <f t="shared" si="20"/>
        <v>0</v>
      </c>
      <c r="I57" s="103">
        <f t="shared" si="21"/>
        <v>0</v>
      </c>
      <c r="J57" s="182">
        <f t="shared" si="22"/>
        <v>0</v>
      </c>
      <c r="L57" s="84"/>
      <c r="M57" s="84"/>
      <c r="N57" s="84"/>
    </row>
    <row r="58" spans="1:14" ht="15" hidden="1" customHeight="1">
      <c r="A58" s="53"/>
      <c r="B58" s="81"/>
      <c r="C58" s="146">
        <f t="shared" si="16"/>
        <v>0</v>
      </c>
      <c r="D58" s="138">
        <f t="shared" si="9"/>
        <v>0</v>
      </c>
      <c r="E58" s="103">
        <f t="shared" si="17"/>
        <v>0</v>
      </c>
      <c r="F58" s="103">
        <f t="shared" si="18"/>
        <v>0</v>
      </c>
      <c r="G58" s="103">
        <f t="shared" si="19"/>
        <v>0</v>
      </c>
      <c r="H58" s="103">
        <f t="shared" si="20"/>
        <v>0</v>
      </c>
      <c r="I58" s="103">
        <f t="shared" si="21"/>
        <v>0</v>
      </c>
      <c r="J58" s="182">
        <f t="shared" si="22"/>
        <v>0</v>
      </c>
      <c r="L58" s="84"/>
      <c r="M58" s="84"/>
      <c r="N58" s="84"/>
    </row>
    <row r="59" spans="1:14" ht="15" hidden="1" customHeight="1">
      <c r="A59" s="53"/>
      <c r="B59" s="81"/>
      <c r="C59" s="146">
        <f t="shared" si="16"/>
        <v>0</v>
      </c>
      <c r="D59" s="138">
        <f t="shared" si="9"/>
        <v>0</v>
      </c>
      <c r="E59" s="103">
        <f t="shared" si="17"/>
        <v>0</v>
      </c>
      <c r="F59" s="103">
        <f t="shared" si="18"/>
        <v>0</v>
      </c>
      <c r="G59" s="103">
        <f t="shared" si="19"/>
        <v>0</v>
      </c>
      <c r="H59" s="103">
        <f t="shared" si="20"/>
        <v>0</v>
      </c>
      <c r="I59" s="103">
        <f t="shared" si="21"/>
        <v>0</v>
      </c>
      <c r="J59" s="182">
        <f t="shared" si="22"/>
        <v>0</v>
      </c>
      <c r="L59" s="84"/>
      <c r="M59" s="84"/>
      <c r="N59" s="84"/>
    </row>
    <row r="60" spans="1:14" ht="15" hidden="1" customHeight="1">
      <c r="A60" s="53"/>
      <c r="B60" s="81"/>
      <c r="C60" s="146">
        <f t="shared" si="16"/>
        <v>0</v>
      </c>
      <c r="D60" s="138">
        <f t="shared" si="9"/>
        <v>0</v>
      </c>
      <c r="E60" s="103">
        <f t="shared" si="17"/>
        <v>0</v>
      </c>
      <c r="F60" s="103">
        <f t="shared" si="18"/>
        <v>0</v>
      </c>
      <c r="G60" s="103">
        <f t="shared" si="19"/>
        <v>0</v>
      </c>
      <c r="H60" s="103">
        <f t="shared" si="20"/>
        <v>0</v>
      </c>
      <c r="I60" s="103">
        <f t="shared" si="21"/>
        <v>0</v>
      </c>
      <c r="J60" s="182">
        <f t="shared" si="22"/>
        <v>0</v>
      </c>
      <c r="L60" s="84"/>
      <c r="M60" s="84"/>
      <c r="N60" s="84"/>
    </row>
    <row r="61" spans="1:14" ht="15" hidden="1" customHeight="1">
      <c r="A61" s="53"/>
      <c r="B61" s="81"/>
      <c r="C61" s="146">
        <f t="shared" si="16"/>
        <v>0</v>
      </c>
      <c r="D61" s="138">
        <f t="shared" si="9"/>
        <v>0</v>
      </c>
      <c r="E61" s="103">
        <f t="shared" si="17"/>
        <v>0</v>
      </c>
      <c r="F61" s="103">
        <f t="shared" si="18"/>
        <v>0</v>
      </c>
      <c r="G61" s="103">
        <f t="shared" si="19"/>
        <v>0</v>
      </c>
      <c r="H61" s="103">
        <f t="shared" si="20"/>
        <v>0</v>
      </c>
      <c r="I61" s="103">
        <f t="shared" si="21"/>
        <v>0</v>
      </c>
      <c r="J61" s="182">
        <f t="shared" si="22"/>
        <v>0</v>
      </c>
      <c r="L61" s="84"/>
      <c r="M61" s="84"/>
      <c r="N61" s="84"/>
    </row>
    <row r="62" spans="1:14" ht="13" hidden="1">
      <c r="A62" s="53"/>
      <c r="B62" s="81"/>
      <c r="C62" s="146">
        <f t="shared" si="16"/>
        <v>0</v>
      </c>
      <c r="D62" s="138">
        <f t="shared" si="9"/>
        <v>0</v>
      </c>
      <c r="E62" s="103">
        <f t="shared" si="17"/>
        <v>0</v>
      </c>
      <c r="F62" s="103">
        <f t="shared" si="18"/>
        <v>0</v>
      </c>
      <c r="G62" s="103">
        <f t="shared" si="19"/>
        <v>0</v>
      </c>
      <c r="H62" s="103">
        <f t="shared" si="20"/>
        <v>0</v>
      </c>
      <c r="I62" s="103">
        <f t="shared" si="21"/>
        <v>0</v>
      </c>
      <c r="J62" s="182">
        <f t="shared" si="22"/>
        <v>0</v>
      </c>
      <c r="L62" s="84"/>
      <c r="M62" s="84"/>
      <c r="N62" s="84"/>
    </row>
    <row r="63" spans="1:14" ht="13" hidden="1">
      <c r="A63" s="53"/>
      <c r="B63" s="81"/>
      <c r="C63" s="146">
        <f t="shared" si="16"/>
        <v>0</v>
      </c>
      <c r="D63" s="138">
        <f t="shared" si="9"/>
        <v>0</v>
      </c>
      <c r="E63" s="103">
        <f t="shared" si="17"/>
        <v>0</v>
      </c>
      <c r="F63" s="103">
        <f t="shared" si="18"/>
        <v>0</v>
      </c>
      <c r="G63" s="103">
        <f t="shared" si="19"/>
        <v>0</v>
      </c>
      <c r="H63" s="103">
        <f t="shared" si="20"/>
        <v>0</v>
      </c>
      <c r="I63" s="103">
        <f t="shared" si="21"/>
        <v>0</v>
      </c>
      <c r="J63" s="182">
        <f t="shared" si="22"/>
        <v>0</v>
      </c>
      <c r="L63" s="84"/>
      <c r="M63" s="84"/>
      <c r="N63" s="84"/>
    </row>
    <row r="64" spans="1:14" ht="13" hidden="1">
      <c r="A64" s="53"/>
      <c r="B64" s="81"/>
      <c r="C64" s="146">
        <f t="shared" si="16"/>
        <v>0</v>
      </c>
      <c r="D64" s="138">
        <f t="shared" si="9"/>
        <v>0</v>
      </c>
      <c r="E64" s="103">
        <f t="shared" si="17"/>
        <v>0</v>
      </c>
      <c r="F64" s="103">
        <f t="shared" si="18"/>
        <v>0</v>
      </c>
      <c r="G64" s="103">
        <f t="shared" si="19"/>
        <v>0</v>
      </c>
      <c r="H64" s="103">
        <f t="shared" si="20"/>
        <v>0</v>
      </c>
      <c r="I64" s="103">
        <f t="shared" si="21"/>
        <v>0</v>
      </c>
      <c r="J64" s="182">
        <f t="shared" si="22"/>
        <v>0</v>
      </c>
      <c r="L64" s="84"/>
      <c r="M64" s="84"/>
      <c r="N64" s="84"/>
    </row>
    <row r="65" spans="1:14" ht="13" hidden="1">
      <c r="A65" s="53"/>
      <c r="B65" s="81"/>
      <c r="C65" s="146">
        <f t="shared" si="16"/>
        <v>0</v>
      </c>
      <c r="D65" s="138">
        <f t="shared" si="9"/>
        <v>0</v>
      </c>
      <c r="E65" s="103">
        <f t="shared" si="17"/>
        <v>0</v>
      </c>
      <c r="F65" s="103">
        <f t="shared" si="18"/>
        <v>0</v>
      </c>
      <c r="G65" s="103">
        <f t="shared" si="19"/>
        <v>0</v>
      </c>
      <c r="H65" s="103">
        <f t="shared" si="20"/>
        <v>0</v>
      </c>
      <c r="I65" s="103">
        <f t="shared" si="21"/>
        <v>0</v>
      </c>
      <c r="J65" s="182">
        <f t="shared" si="22"/>
        <v>0</v>
      </c>
      <c r="L65" s="84"/>
      <c r="M65" s="84"/>
      <c r="N65" s="84"/>
    </row>
    <row r="66" spans="1:14" ht="13" hidden="1">
      <c r="A66" s="53"/>
      <c r="B66" s="81"/>
      <c r="C66" s="146">
        <f t="shared" si="16"/>
        <v>0</v>
      </c>
      <c r="D66" s="138">
        <f t="shared" si="9"/>
        <v>0</v>
      </c>
      <c r="E66" s="103">
        <f t="shared" si="17"/>
        <v>0</v>
      </c>
      <c r="F66" s="103">
        <f t="shared" si="18"/>
        <v>0</v>
      </c>
      <c r="G66" s="103">
        <f t="shared" si="19"/>
        <v>0</v>
      </c>
      <c r="H66" s="103">
        <f t="shared" si="20"/>
        <v>0</v>
      </c>
      <c r="I66" s="103">
        <f t="shared" si="21"/>
        <v>0</v>
      </c>
      <c r="J66" s="182">
        <f t="shared" si="22"/>
        <v>0</v>
      </c>
      <c r="L66" s="84"/>
      <c r="M66" s="84"/>
      <c r="N66" s="84"/>
    </row>
    <row r="67" spans="1:14" ht="13" hidden="1">
      <c r="A67" s="53"/>
      <c r="B67" s="81"/>
      <c r="C67" s="146">
        <f t="shared" si="16"/>
        <v>0</v>
      </c>
      <c r="D67" s="138">
        <f t="shared" si="9"/>
        <v>0</v>
      </c>
      <c r="E67" s="103">
        <f t="shared" si="17"/>
        <v>0</v>
      </c>
      <c r="F67" s="103">
        <f t="shared" si="18"/>
        <v>0</v>
      </c>
      <c r="G67" s="103">
        <f t="shared" si="19"/>
        <v>0</v>
      </c>
      <c r="H67" s="103">
        <f t="shared" si="20"/>
        <v>0</v>
      </c>
      <c r="I67" s="103">
        <f t="shared" si="21"/>
        <v>0</v>
      </c>
      <c r="J67" s="182">
        <f t="shared" si="22"/>
        <v>0</v>
      </c>
      <c r="L67" s="84"/>
      <c r="M67" s="84"/>
      <c r="N67" s="84"/>
    </row>
    <row r="68" spans="1:14" ht="13" hidden="1">
      <c r="A68" s="53"/>
      <c r="B68" s="81"/>
      <c r="C68" s="146">
        <f t="shared" si="16"/>
        <v>0</v>
      </c>
      <c r="D68" s="138">
        <f t="shared" si="9"/>
        <v>0</v>
      </c>
      <c r="E68" s="103">
        <f t="shared" si="17"/>
        <v>0</v>
      </c>
      <c r="F68" s="103">
        <f t="shared" si="18"/>
        <v>0</v>
      </c>
      <c r="G68" s="103">
        <f t="shared" si="19"/>
        <v>0</v>
      </c>
      <c r="H68" s="103">
        <f t="shared" si="20"/>
        <v>0</v>
      </c>
      <c r="I68" s="103">
        <f t="shared" si="21"/>
        <v>0</v>
      </c>
      <c r="J68" s="182">
        <f t="shared" si="22"/>
        <v>0</v>
      </c>
      <c r="L68" s="84"/>
      <c r="M68" s="84"/>
      <c r="N68" s="84"/>
    </row>
    <row r="69" spans="1:14" ht="13" hidden="1">
      <c r="A69" s="53"/>
      <c r="B69" s="81"/>
      <c r="C69" s="146">
        <f t="shared" si="16"/>
        <v>0</v>
      </c>
      <c r="D69" s="138">
        <f t="shared" si="9"/>
        <v>0</v>
      </c>
      <c r="E69" s="103">
        <f t="shared" si="17"/>
        <v>0</v>
      </c>
      <c r="F69" s="103">
        <f t="shared" si="18"/>
        <v>0</v>
      </c>
      <c r="G69" s="103">
        <f t="shared" si="19"/>
        <v>0</v>
      </c>
      <c r="H69" s="103">
        <f t="shared" si="20"/>
        <v>0</v>
      </c>
      <c r="I69" s="103">
        <f t="shared" si="21"/>
        <v>0</v>
      </c>
      <c r="J69" s="182">
        <f t="shared" si="22"/>
        <v>0</v>
      </c>
      <c r="L69" s="84"/>
      <c r="M69" s="84"/>
      <c r="N69" s="84"/>
    </row>
    <row r="70" spans="1:14" ht="13" hidden="1">
      <c r="A70" s="53"/>
      <c r="B70" s="81"/>
      <c r="C70" s="146">
        <f t="shared" ref="C70:C84" si="23">SUM(E70:K70)</f>
        <v>0</v>
      </c>
      <c r="D70" s="138">
        <f t="shared" si="9"/>
        <v>0</v>
      </c>
      <c r="E70" s="103">
        <f t="shared" ref="E70:E84" si="24">IFERROR(VLOOKUP(B70,$B$93:$C$134,2,FALSE),0)</f>
        <v>0</v>
      </c>
      <c r="F70" s="103">
        <f t="shared" ref="F70:F84" si="25">IFERROR(VLOOKUP(B70,$F$93:$G$134,2,FALSE),0)</f>
        <v>0</v>
      </c>
      <c r="G70" s="103">
        <f t="shared" ref="G70:G84" si="26">IFERROR(VLOOKUP(B70,$J$93:$K$134,2,FALSE),0)</f>
        <v>0</v>
      </c>
      <c r="H70" s="103">
        <f t="shared" ref="H70:H84" si="27">IFERROR(VLOOKUP(B70,$N$93:$O$134,2,FALSE),0)</f>
        <v>0</v>
      </c>
      <c r="I70" s="103">
        <f t="shared" ref="I70:I84" si="28">IFERROR(VLOOKUP(B70,$R$93:$S$134,2,FALSE),0)</f>
        <v>0</v>
      </c>
      <c r="J70" s="182">
        <f t="shared" ref="J70:J84" si="29">IFERROR(VLOOKUP(B70,$V$93:$W$134,2,FALSE),0)</f>
        <v>0</v>
      </c>
      <c r="L70" s="84"/>
      <c r="M70" s="84"/>
      <c r="N70" s="84"/>
    </row>
    <row r="71" spans="1:14" ht="13" hidden="1">
      <c r="A71" s="53"/>
      <c r="B71" s="81"/>
      <c r="C71" s="146">
        <f t="shared" si="23"/>
        <v>0</v>
      </c>
      <c r="D71" s="138">
        <f t="shared" ref="D71:D84" si="30">SUM(E71:J71)-MIN(E71:G71)</f>
        <v>0</v>
      </c>
      <c r="E71" s="103">
        <f t="shared" si="24"/>
        <v>0</v>
      </c>
      <c r="F71" s="103">
        <f t="shared" si="25"/>
        <v>0</v>
      </c>
      <c r="G71" s="103">
        <f t="shared" si="26"/>
        <v>0</v>
      </c>
      <c r="H71" s="103">
        <f t="shared" si="27"/>
        <v>0</v>
      </c>
      <c r="I71" s="103">
        <f t="shared" si="28"/>
        <v>0</v>
      </c>
      <c r="J71" s="182">
        <f t="shared" si="29"/>
        <v>0</v>
      </c>
      <c r="L71" s="84"/>
      <c r="M71" s="84"/>
      <c r="N71" s="84"/>
    </row>
    <row r="72" spans="1:14" ht="13" hidden="1">
      <c r="A72" s="53"/>
      <c r="B72" s="81"/>
      <c r="C72" s="146">
        <f t="shared" si="23"/>
        <v>0</v>
      </c>
      <c r="D72" s="138">
        <f t="shared" si="30"/>
        <v>0</v>
      </c>
      <c r="E72" s="103">
        <f t="shared" si="24"/>
        <v>0</v>
      </c>
      <c r="F72" s="103">
        <f t="shared" si="25"/>
        <v>0</v>
      </c>
      <c r="G72" s="103">
        <f t="shared" si="26"/>
        <v>0</v>
      </c>
      <c r="H72" s="103">
        <f t="shared" si="27"/>
        <v>0</v>
      </c>
      <c r="I72" s="103">
        <f t="shared" si="28"/>
        <v>0</v>
      </c>
      <c r="J72" s="182">
        <f t="shared" si="29"/>
        <v>0</v>
      </c>
      <c r="L72" s="84"/>
      <c r="M72" s="84"/>
      <c r="N72" s="84"/>
    </row>
    <row r="73" spans="1:14" ht="13" hidden="1">
      <c r="A73" s="53"/>
      <c r="B73" s="81"/>
      <c r="C73" s="146">
        <f t="shared" si="23"/>
        <v>0</v>
      </c>
      <c r="D73" s="138">
        <f t="shared" si="30"/>
        <v>0</v>
      </c>
      <c r="E73" s="103">
        <f t="shared" si="24"/>
        <v>0</v>
      </c>
      <c r="F73" s="103">
        <f t="shared" si="25"/>
        <v>0</v>
      </c>
      <c r="G73" s="103">
        <f t="shared" si="26"/>
        <v>0</v>
      </c>
      <c r="H73" s="103">
        <f t="shared" si="27"/>
        <v>0</v>
      </c>
      <c r="I73" s="103">
        <f t="shared" si="28"/>
        <v>0</v>
      </c>
      <c r="J73" s="182">
        <f t="shared" si="29"/>
        <v>0</v>
      </c>
      <c r="L73" s="84"/>
      <c r="M73" s="84"/>
      <c r="N73" s="84"/>
    </row>
    <row r="74" spans="1:14" ht="13" hidden="1">
      <c r="A74" s="53"/>
      <c r="B74" s="81"/>
      <c r="C74" s="146">
        <f t="shared" si="23"/>
        <v>0</v>
      </c>
      <c r="D74" s="138">
        <f t="shared" si="30"/>
        <v>0</v>
      </c>
      <c r="E74" s="103">
        <f t="shared" si="24"/>
        <v>0</v>
      </c>
      <c r="F74" s="103">
        <f t="shared" si="25"/>
        <v>0</v>
      </c>
      <c r="G74" s="103">
        <f t="shared" si="26"/>
        <v>0</v>
      </c>
      <c r="H74" s="103">
        <f t="shared" si="27"/>
        <v>0</v>
      </c>
      <c r="I74" s="103">
        <f t="shared" si="28"/>
        <v>0</v>
      </c>
      <c r="J74" s="182">
        <f t="shared" si="29"/>
        <v>0</v>
      </c>
      <c r="L74" s="84"/>
      <c r="M74" s="84"/>
      <c r="N74" s="84"/>
    </row>
    <row r="75" spans="1:14" ht="13" hidden="1">
      <c r="A75" s="53"/>
      <c r="B75" s="81"/>
      <c r="C75" s="146">
        <f t="shared" si="23"/>
        <v>0</v>
      </c>
      <c r="D75" s="138">
        <f t="shared" si="30"/>
        <v>0</v>
      </c>
      <c r="E75" s="103">
        <f t="shared" si="24"/>
        <v>0</v>
      </c>
      <c r="F75" s="103">
        <f t="shared" si="25"/>
        <v>0</v>
      </c>
      <c r="G75" s="103">
        <f t="shared" si="26"/>
        <v>0</v>
      </c>
      <c r="H75" s="103">
        <f t="shared" si="27"/>
        <v>0</v>
      </c>
      <c r="I75" s="103">
        <f t="shared" si="28"/>
        <v>0</v>
      </c>
      <c r="J75" s="182">
        <f t="shared" si="29"/>
        <v>0</v>
      </c>
      <c r="L75" s="84"/>
      <c r="M75" s="84"/>
      <c r="N75" s="84"/>
    </row>
    <row r="76" spans="1:14" ht="15.5" hidden="1">
      <c r="A76" s="53"/>
      <c r="B76" s="82"/>
      <c r="C76" s="146">
        <f t="shared" si="23"/>
        <v>0</v>
      </c>
      <c r="D76" s="138">
        <f t="shared" si="30"/>
        <v>0</v>
      </c>
      <c r="E76" s="103">
        <f t="shared" si="24"/>
        <v>0</v>
      </c>
      <c r="F76" s="103">
        <f t="shared" si="25"/>
        <v>0</v>
      </c>
      <c r="G76" s="103">
        <f t="shared" si="26"/>
        <v>0</v>
      </c>
      <c r="H76" s="103">
        <f t="shared" si="27"/>
        <v>0</v>
      </c>
      <c r="I76" s="103">
        <f t="shared" si="28"/>
        <v>0</v>
      </c>
      <c r="J76" s="182">
        <f t="shared" si="29"/>
        <v>0</v>
      </c>
      <c r="L76" s="84"/>
      <c r="M76" s="84"/>
      <c r="N76" s="84"/>
    </row>
    <row r="77" spans="1:14" ht="15.5" hidden="1">
      <c r="A77" s="53"/>
      <c r="B77" s="82"/>
      <c r="C77" s="146">
        <f t="shared" si="23"/>
        <v>0</v>
      </c>
      <c r="D77" s="138">
        <f t="shared" si="30"/>
        <v>0</v>
      </c>
      <c r="E77" s="103">
        <f t="shared" si="24"/>
        <v>0</v>
      </c>
      <c r="F77" s="103">
        <f t="shared" si="25"/>
        <v>0</v>
      </c>
      <c r="G77" s="103">
        <f t="shared" si="26"/>
        <v>0</v>
      </c>
      <c r="H77" s="103">
        <f t="shared" si="27"/>
        <v>0</v>
      </c>
      <c r="I77" s="103">
        <f t="shared" si="28"/>
        <v>0</v>
      </c>
      <c r="J77" s="182">
        <f t="shared" si="29"/>
        <v>0</v>
      </c>
      <c r="L77" s="84"/>
      <c r="M77" s="84"/>
      <c r="N77" s="84"/>
    </row>
    <row r="78" spans="1:14" ht="15.5" hidden="1">
      <c r="A78" s="53"/>
      <c r="B78" s="82"/>
      <c r="C78" s="146">
        <f t="shared" si="23"/>
        <v>0</v>
      </c>
      <c r="D78" s="138">
        <f t="shared" si="30"/>
        <v>0</v>
      </c>
      <c r="E78" s="103">
        <f t="shared" si="24"/>
        <v>0</v>
      </c>
      <c r="F78" s="103">
        <f t="shared" si="25"/>
        <v>0</v>
      </c>
      <c r="G78" s="103">
        <f t="shared" si="26"/>
        <v>0</v>
      </c>
      <c r="H78" s="103">
        <f t="shared" si="27"/>
        <v>0</v>
      </c>
      <c r="I78" s="103">
        <f t="shared" si="28"/>
        <v>0</v>
      </c>
      <c r="J78" s="182">
        <f t="shared" si="29"/>
        <v>0</v>
      </c>
      <c r="L78" s="84"/>
      <c r="M78" s="84"/>
      <c r="N78" s="84"/>
    </row>
    <row r="79" spans="1:14" ht="15.5" hidden="1">
      <c r="A79" s="53"/>
      <c r="B79" s="82"/>
      <c r="C79" s="146">
        <f t="shared" si="23"/>
        <v>0</v>
      </c>
      <c r="D79" s="138">
        <f t="shared" si="30"/>
        <v>0</v>
      </c>
      <c r="E79" s="103">
        <f t="shared" si="24"/>
        <v>0</v>
      </c>
      <c r="F79" s="103">
        <f t="shared" si="25"/>
        <v>0</v>
      </c>
      <c r="G79" s="103">
        <f t="shared" si="26"/>
        <v>0</v>
      </c>
      <c r="H79" s="103">
        <f t="shared" si="27"/>
        <v>0</v>
      </c>
      <c r="I79" s="103">
        <f t="shared" si="28"/>
        <v>0</v>
      </c>
      <c r="J79" s="182">
        <f t="shared" si="29"/>
        <v>0</v>
      </c>
      <c r="L79" s="84"/>
      <c r="M79" s="84"/>
      <c r="N79" s="84"/>
    </row>
    <row r="80" spans="1:14" ht="15.5" hidden="1">
      <c r="A80" s="53"/>
      <c r="B80" s="82"/>
      <c r="C80" s="146">
        <f t="shared" si="23"/>
        <v>0</v>
      </c>
      <c r="D80" s="138">
        <f t="shared" si="30"/>
        <v>0</v>
      </c>
      <c r="E80" s="103">
        <f t="shared" si="24"/>
        <v>0</v>
      </c>
      <c r="F80" s="103">
        <f t="shared" si="25"/>
        <v>0</v>
      </c>
      <c r="G80" s="103">
        <f t="shared" si="26"/>
        <v>0</v>
      </c>
      <c r="H80" s="103">
        <f t="shared" si="27"/>
        <v>0</v>
      </c>
      <c r="I80" s="103">
        <f t="shared" si="28"/>
        <v>0</v>
      </c>
      <c r="J80" s="182">
        <f t="shared" si="29"/>
        <v>0</v>
      </c>
      <c r="L80" s="84"/>
      <c r="M80" s="84"/>
      <c r="N80" s="84"/>
    </row>
    <row r="81" spans="1:24" ht="15.5" hidden="1">
      <c r="A81" s="53"/>
      <c r="B81" s="82"/>
      <c r="C81" s="146">
        <f t="shared" si="23"/>
        <v>0</v>
      </c>
      <c r="D81" s="138">
        <f t="shared" si="30"/>
        <v>0</v>
      </c>
      <c r="E81" s="103">
        <f t="shared" si="24"/>
        <v>0</v>
      </c>
      <c r="F81" s="103">
        <f t="shared" si="25"/>
        <v>0</v>
      </c>
      <c r="G81" s="103">
        <f t="shared" si="26"/>
        <v>0</v>
      </c>
      <c r="H81" s="103">
        <f t="shared" si="27"/>
        <v>0</v>
      </c>
      <c r="I81" s="103">
        <f t="shared" si="28"/>
        <v>0</v>
      </c>
      <c r="J81" s="182">
        <f t="shared" si="29"/>
        <v>0</v>
      </c>
      <c r="L81" s="84"/>
      <c r="M81" s="84"/>
      <c r="N81" s="84"/>
    </row>
    <row r="82" spans="1:24" ht="15.5" hidden="1">
      <c r="A82" s="53"/>
      <c r="B82" s="82"/>
      <c r="C82" s="146">
        <f t="shared" si="23"/>
        <v>0</v>
      </c>
      <c r="D82" s="138">
        <f t="shared" si="30"/>
        <v>0</v>
      </c>
      <c r="E82" s="103">
        <f t="shared" si="24"/>
        <v>0</v>
      </c>
      <c r="F82" s="103">
        <f t="shared" si="25"/>
        <v>0</v>
      </c>
      <c r="G82" s="103">
        <f t="shared" si="26"/>
        <v>0</v>
      </c>
      <c r="H82" s="103">
        <f t="shared" si="27"/>
        <v>0</v>
      </c>
      <c r="I82" s="103">
        <f t="shared" si="28"/>
        <v>0</v>
      </c>
      <c r="J82" s="182">
        <f t="shared" si="29"/>
        <v>0</v>
      </c>
      <c r="L82" s="84"/>
      <c r="M82" s="84"/>
      <c r="N82" s="84"/>
    </row>
    <row r="83" spans="1:24" ht="15.5" hidden="1">
      <c r="A83" s="53"/>
      <c r="B83" s="82"/>
      <c r="C83" s="146">
        <f t="shared" si="23"/>
        <v>0</v>
      </c>
      <c r="D83" s="138">
        <f t="shared" si="30"/>
        <v>0</v>
      </c>
      <c r="E83" s="103">
        <f t="shared" si="24"/>
        <v>0</v>
      </c>
      <c r="F83" s="103">
        <f t="shared" si="25"/>
        <v>0</v>
      </c>
      <c r="G83" s="103">
        <f t="shared" si="26"/>
        <v>0</v>
      </c>
      <c r="H83" s="103">
        <f t="shared" si="27"/>
        <v>0</v>
      </c>
      <c r="I83" s="103">
        <f t="shared" si="28"/>
        <v>0</v>
      </c>
      <c r="J83" s="182">
        <f t="shared" si="29"/>
        <v>0</v>
      </c>
      <c r="L83" s="84"/>
      <c r="M83" s="84"/>
      <c r="N83" s="84"/>
    </row>
    <row r="84" spans="1:24" ht="15.5" hidden="1">
      <c r="A84" s="49"/>
      <c r="B84" s="82"/>
      <c r="C84" s="146">
        <f t="shared" si="23"/>
        <v>0</v>
      </c>
      <c r="D84" s="138">
        <f t="shared" si="30"/>
        <v>0</v>
      </c>
      <c r="E84" s="103">
        <f t="shared" si="24"/>
        <v>0</v>
      </c>
      <c r="F84" s="103">
        <f t="shared" si="25"/>
        <v>0</v>
      </c>
      <c r="G84" s="103">
        <f t="shared" si="26"/>
        <v>0</v>
      </c>
      <c r="H84" s="103">
        <f t="shared" si="27"/>
        <v>0</v>
      </c>
      <c r="I84" s="103">
        <f t="shared" si="28"/>
        <v>0</v>
      </c>
      <c r="J84" s="182">
        <f t="shared" si="29"/>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7</v>
      </c>
      <c r="C92" s="120"/>
      <c r="D92" s="94"/>
      <c r="E92" s="95"/>
      <c r="F92" s="96">
        <f>COUNTA(F93:F136)</f>
        <v>7</v>
      </c>
      <c r="H92" s="94"/>
      <c r="I92" s="95"/>
      <c r="J92" s="96">
        <f>COUNTA(J93:J136)</f>
        <v>15</v>
      </c>
      <c r="L92" s="94"/>
      <c r="M92" s="95"/>
      <c r="N92" s="96">
        <f>COUNTA(N93:N136)</f>
        <v>0</v>
      </c>
      <c r="O92" s="120"/>
      <c r="P92" s="126"/>
      <c r="Q92" s="125"/>
      <c r="R92" s="89">
        <f>COUNTA(R93:R136)</f>
        <v>0</v>
      </c>
      <c r="S92" s="120"/>
      <c r="T92" s="126"/>
      <c r="U92" s="125"/>
      <c r="V92" s="89">
        <f>COUNTA(V93:V136)</f>
        <v>0</v>
      </c>
      <c r="W92" s="120"/>
      <c r="X92" s="126"/>
    </row>
    <row r="93" spans="1:24">
      <c r="A93" s="87">
        <v>1</v>
      </c>
      <c r="B93" s="84" t="s">
        <v>735</v>
      </c>
      <c r="C93" s="84">
        <f>VLOOKUP(B92,'POINTS SCORE'!$B$8:$AK$37,2,FALSE)</f>
        <v>37</v>
      </c>
      <c r="D93" s="93">
        <f>VLOOKUP(B92,'POINTS SCORE'!$B$37:$AK$78,2,FALSE)</f>
        <v>40</v>
      </c>
      <c r="E93" s="95">
        <v>1</v>
      </c>
      <c r="F93" s="84" t="s">
        <v>1111</v>
      </c>
      <c r="G93" s="93">
        <f>VLOOKUP(F92,'POINTS SCORE'!$B$8:$AK$37,2,FALSE)</f>
        <v>37</v>
      </c>
      <c r="H93" s="93">
        <f>VLOOKUP(F92,'POINTS SCORE'!$B$37:$AK$78,2,FALSE)</f>
        <v>40</v>
      </c>
      <c r="I93" s="95">
        <v>1</v>
      </c>
      <c r="J93" s="84" t="s">
        <v>735</v>
      </c>
      <c r="K93" s="93">
        <f>VLOOKUP(J92,'POINTS SCORE'!$B$8:$AK$37,2,FALSE)</f>
        <v>40</v>
      </c>
      <c r="L93" s="93">
        <f>VLOOKUP(J92,'POINTS SCORE'!$B$37:$AK$78,2,FALSE)</f>
        <v>40</v>
      </c>
      <c r="M93" s="95">
        <v>1</v>
      </c>
      <c r="N93" s="84"/>
      <c r="O93" s="93" t="e">
        <f>VLOOKUP(N92,'POINTS SCORE'!$B$8:$AK$37,2,FALSE)</f>
        <v>#N/A</v>
      </c>
      <c r="P93" s="93" t="e">
        <f>VLOOKUP(N92,'POINTS SCORE'!$B$37:$AK$78,2,FALSE)</f>
        <v>#N/A</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B94" s="84" t="s">
        <v>713</v>
      </c>
      <c r="C94" s="84">
        <f>VLOOKUP(B92,'POINTS SCORE'!$B$8:$AK$37,3,FALSE)</f>
        <v>30</v>
      </c>
      <c r="D94" s="93">
        <f>VLOOKUP(B92,'POINTS SCORE'!$B$37:$AK$78,3,FALSE)</f>
        <v>39</v>
      </c>
      <c r="E94" s="95">
        <v>2</v>
      </c>
      <c r="F94" s="84" t="s">
        <v>330</v>
      </c>
      <c r="G94" s="84">
        <f>VLOOKUP(F92,'POINTS SCORE'!$B$8:$AK$37,3,FALSE)</f>
        <v>30</v>
      </c>
      <c r="H94" s="93">
        <f>VLOOKUP(F92,'POINTS SCORE'!$B$37:$AK$78,3,FALSE)</f>
        <v>39</v>
      </c>
      <c r="I94" s="95">
        <v>2</v>
      </c>
      <c r="J94" s="84" t="s">
        <v>715</v>
      </c>
      <c r="K94" s="84">
        <f>VLOOKUP(J92,'POINTS SCORE'!$B$8:$AK$37,3,FALSE)</f>
        <v>37</v>
      </c>
      <c r="L94" s="93">
        <f>VLOOKUP(J92,'POINTS SCORE'!$B$37:$AK$78,3,FALSE)</f>
        <v>39</v>
      </c>
      <c r="M94" s="95">
        <v>2</v>
      </c>
      <c r="N94" s="84"/>
      <c r="O94" s="84" t="e">
        <f>VLOOKUP(N92,'POINTS SCORE'!$B$8:$AK$37,3,FALSE)</f>
        <v>#N/A</v>
      </c>
      <c r="P94" s="93" t="e">
        <f>VLOOKUP(N92,'POINTS SCORE'!$B$37:$AK$78,3,FALSE)</f>
        <v>#N/A</v>
      </c>
      <c r="Q94" s="87">
        <v>2</v>
      </c>
      <c r="S94" s="84" t="e">
        <f>VLOOKUP(R92,'POINTS SCORE'!$B$8:$AK$37,3,FALSE)</f>
        <v>#N/A</v>
      </c>
      <c r="T94" s="93" t="e">
        <f>VLOOKUP(R92,'POINTS SCORE'!$B$37:$AK$78,3,FALSE)</f>
        <v>#N/A</v>
      </c>
      <c r="U94" s="87">
        <v>2</v>
      </c>
      <c r="W94" s="84" t="e">
        <f>VLOOKUP(V92,'POINTS SCORE'!$B$8:$AK$37,3,FALSE)</f>
        <v>#N/A</v>
      </c>
      <c r="X94" s="94" t="e">
        <f>VLOOKUP(V92,'POINTS SCORE'!$B$37:$AK$78,3,FALSE)</f>
        <v>#N/A</v>
      </c>
    </row>
    <row r="95" spans="1:24">
      <c r="A95" s="87">
        <v>3</v>
      </c>
      <c r="B95" s="84" t="s">
        <v>715</v>
      </c>
      <c r="C95" s="84">
        <f>VLOOKUP(B92,'POINTS SCORE'!$B$8:$AK$37,4,FALSE)</f>
        <v>25</v>
      </c>
      <c r="D95" s="93">
        <f>VLOOKUP(B92,'POINTS SCORE'!$B$37:$AK$78,4,FALSE)</f>
        <v>38</v>
      </c>
      <c r="E95" s="95">
        <v>3</v>
      </c>
      <c r="F95" s="84" t="s">
        <v>715</v>
      </c>
      <c r="G95" s="93">
        <f>VLOOKUP(F92,'POINTS SCORE'!$B$8:$AK$37,4,FALSE)</f>
        <v>25</v>
      </c>
      <c r="H95" s="93">
        <f>VLOOKUP(F92,'POINTS SCORE'!$B$37:$AK$78,4,FALSE)</f>
        <v>38</v>
      </c>
      <c r="I95" s="95">
        <v>3</v>
      </c>
      <c r="J95" s="84" t="s">
        <v>1111</v>
      </c>
      <c r="K95" s="93">
        <f>VLOOKUP(J92,'POINTS SCORE'!$B$8:$AK$37,4,FALSE)</f>
        <v>33</v>
      </c>
      <c r="L95" s="93">
        <f>VLOOKUP(J92,'POINTS SCORE'!$B$37:$AK$78,4,FALSE)</f>
        <v>38</v>
      </c>
      <c r="M95" s="95">
        <v>3</v>
      </c>
      <c r="N95" s="84"/>
      <c r="O95" s="93" t="e">
        <f>VLOOKUP(N92,'POINTS SCORE'!$B$8:$AK$37,4,FALSE)</f>
        <v>#N/A</v>
      </c>
      <c r="P95" s="93"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B96" s="84" t="s">
        <v>330</v>
      </c>
      <c r="C96" s="84">
        <f>VLOOKUP(B92,'POINTS SCORE'!$B$8:$AK$37,5,FALSE)</f>
        <v>21</v>
      </c>
      <c r="D96" s="93">
        <f>VLOOKUP(B92,'POINTS SCORE'!$B$37:$AK$78,5,FALSE)</f>
        <v>37</v>
      </c>
      <c r="E96" s="95">
        <v>4</v>
      </c>
      <c r="F96" s="84" t="s">
        <v>1112</v>
      </c>
      <c r="G96" s="93">
        <f>VLOOKUP(F92,'POINTS SCORE'!$B$8:$AK$37,5,FALSE)</f>
        <v>21</v>
      </c>
      <c r="H96" s="93">
        <f>VLOOKUP(F92,'POINTS SCORE'!$B$37:$AK$78,5,FALSE)</f>
        <v>37</v>
      </c>
      <c r="I96" s="95">
        <v>4</v>
      </c>
      <c r="J96" s="84" t="s">
        <v>1171</v>
      </c>
      <c r="K96" s="93">
        <f>VLOOKUP(J92,'POINTS SCORE'!$B$8:$AK$37,5,FALSE)</f>
        <v>29</v>
      </c>
      <c r="L96" s="93">
        <f>VLOOKUP(J92,'POINTS SCORE'!$B$37:$AK$78,5,FALSE)</f>
        <v>37</v>
      </c>
      <c r="M96" s="95">
        <v>4</v>
      </c>
      <c r="N96" s="84"/>
      <c r="O96" s="93" t="e">
        <f>VLOOKUP(N92,'POINTS SCORE'!$B$8:$AK$37,5,FALSE)</f>
        <v>#N/A</v>
      </c>
      <c r="P96" s="93" t="e">
        <f>VLOOKUP(N92,'POINTS SCORE'!$B$37:$AK$78,5,FALSE)</f>
        <v>#N/A</v>
      </c>
      <c r="Q96" s="87">
        <v>4</v>
      </c>
      <c r="S96" s="84" t="e">
        <f>VLOOKUP(R92,'POINTS SCORE'!$B$8:$AK$37,5,FALSE)</f>
        <v>#N/A</v>
      </c>
      <c r="T96" s="84" t="e">
        <f>VLOOKUP(R92,'POINTS SCORE'!$B$37:$AK$78,5,FALSE)</f>
        <v>#N/A</v>
      </c>
      <c r="U96" s="87">
        <v>4</v>
      </c>
      <c r="W96" s="84">
        <v>0</v>
      </c>
      <c r="X96" s="88">
        <v>0</v>
      </c>
    </row>
    <row r="97" spans="1:24">
      <c r="A97" s="87">
        <v>5</v>
      </c>
      <c r="B97" s="84" t="s">
        <v>714</v>
      </c>
      <c r="C97" s="84">
        <f>VLOOKUP(B92,'POINTS SCORE'!$B$8:$AK$37,6,FALSE)</f>
        <v>18</v>
      </c>
      <c r="D97" s="93">
        <f>VLOOKUP(B92,'POINTS SCORE'!$B$37:$AK$78,6,FALSE)</f>
        <v>36</v>
      </c>
      <c r="E97" s="95">
        <v>5</v>
      </c>
      <c r="F97" s="84" t="s">
        <v>998</v>
      </c>
      <c r="G97" s="93">
        <f>VLOOKUP(F92,'POINTS SCORE'!$B$8:$AK$37,6,FALSE)</f>
        <v>18</v>
      </c>
      <c r="H97" s="93">
        <f>VLOOKUP(F92,'POINTS SCORE'!$B$37:$AK$78,6,FALSE)</f>
        <v>36</v>
      </c>
      <c r="I97" s="95">
        <v>5</v>
      </c>
      <c r="J97" s="84" t="s">
        <v>1112</v>
      </c>
      <c r="K97" s="93">
        <f>VLOOKUP(J92,'POINTS SCORE'!$B$8:$AK$37,6,FALSE)</f>
        <v>26</v>
      </c>
      <c r="L97" s="93">
        <f>VLOOKUP(J92,'POINTS SCORE'!$B$37:$AK$78,6,FALSE)</f>
        <v>36</v>
      </c>
      <c r="M97" s="95">
        <v>5</v>
      </c>
      <c r="N97" s="84"/>
      <c r="O97" s="93" t="e">
        <f>VLOOKUP(N92,'POINTS SCORE'!$B$8:$AK$37,6,FALSE)</f>
        <v>#N/A</v>
      </c>
      <c r="P97" s="93"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B98" s="84" t="s">
        <v>898</v>
      </c>
      <c r="C98" s="93">
        <v>0</v>
      </c>
      <c r="D98" s="93">
        <v>0</v>
      </c>
      <c r="E98" s="95">
        <v>6</v>
      </c>
      <c r="F98" s="84"/>
      <c r="G98" s="93">
        <f>VLOOKUP(F92,'POINTS SCORE'!$B$8:$AK$37,7,FALSE)</f>
        <v>17</v>
      </c>
      <c r="H98" s="93">
        <f>VLOOKUP(F92,'POINTS SCORE'!$B$37:$AK$78,7,FALSE)</f>
        <v>35</v>
      </c>
      <c r="I98" s="95">
        <v>6</v>
      </c>
      <c r="J98" s="84" t="s">
        <v>998</v>
      </c>
      <c r="K98" s="93">
        <f>VLOOKUP(J92,'POINTS SCORE'!$B$8:$AK$37,7,FALSE)</f>
        <v>24</v>
      </c>
      <c r="L98" s="93">
        <f>VLOOKUP(J92,'POINTS SCORE'!$B$37:$AK$78,7,FALSE)</f>
        <v>35</v>
      </c>
      <c r="M98" s="95">
        <v>6</v>
      </c>
      <c r="N98" s="84"/>
      <c r="O98" s="84" t="e">
        <f>VLOOKUP(N92,'POINTS SCORE'!$B$8:$AK$37,7,FALSE)</f>
        <v>#N/A</v>
      </c>
      <c r="P98" s="84" t="e">
        <f>VLOOKUP(N92,'POINTS SCORE'!$B$37:$AK$78,7,FALSE)</f>
        <v>#N/A</v>
      </c>
      <c r="Q98" s="87">
        <v>6</v>
      </c>
      <c r="S98" s="84">
        <v>0</v>
      </c>
      <c r="T98" s="84">
        <v>0</v>
      </c>
      <c r="U98" s="87">
        <v>6</v>
      </c>
      <c r="W98" s="84" t="e">
        <f>VLOOKUP(V92,'POINTS SCORE'!$B$8:$AK$37,7,FALSE)</f>
        <v>#N/A</v>
      </c>
      <c r="X98" s="88" t="e">
        <f>VLOOKUP(V92,'POINTS SCORE'!$B$37:$AK$78,7,FALSE)</f>
        <v>#N/A</v>
      </c>
    </row>
    <row r="99" spans="1:24">
      <c r="A99" s="87">
        <v>7</v>
      </c>
      <c r="B99" s="98" t="s">
        <v>998</v>
      </c>
      <c r="C99" s="93">
        <f>VLOOKUP(B92,'POINTS SCORE'!$B$8:$AK$37,8,FALSE)</f>
        <v>16</v>
      </c>
      <c r="D99" s="93">
        <f>VLOOKUP(B92,'POINTS SCORE'!$B$37:$AK$78,8,FALSE)</f>
        <v>34</v>
      </c>
      <c r="E99" s="95">
        <v>7</v>
      </c>
      <c r="F99" s="84"/>
      <c r="G99" s="93">
        <f>VLOOKUP(F92,'POINTS SCORE'!$B$8:$AK$37,8,FALSE)</f>
        <v>16</v>
      </c>
      <c r="H99" s="93">
        <f>VLOOKUP(F92,'POINTS SCORE'!$B$37:$AK$78,8,FALSE)</f>
        <v>34</v>
      </c>
      <c r="I99" s="95">
        <v>7</v>
      </c>
      <c r="J99" s="84" t="s">
        <v>1113</v>
      </c>
      <c r="K99" s="93">
        <f>VLOOKUP(J92,'POINTS SCORE'!$B$8:$AK$37,8,FALSE)</f>
        <v>23</v>
      </c>
      <c r="L99" s="93">
        <f>VLOOKUP(J92,'POINTS SCORE'!$B$37:$AK$78,8,FALSE)</f>
        <v>34</v>
      </c>
      <c r="M99" s="95">
        <v>7</v>
      </c>
      <c r="N99" s="84"/>
      <c r="O99" s="84" t="e">
        <f>VLOOKUP(N92,'POINTS SCORE'!$B$8:$AK$37,8,FALSE)</f>
        <v>#N/A</v>
      </c>
      <c r="P99" s="84" t="e">
        <f>VLOOKUP(N92,'POINTS SCORE'!$B$37:$AK$78,8,FALSE)</f>
        <v>#N/A</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c r="A100" s="87">
        <v>8</v>
      </c>
      <c r="B100" s="98"/>
      <c r="C100" s="84">
        <f>VLOOKUP(B92,'POINTS SCORE'!$B$8:$AK$37,9,FALSE)</f>
        <v>0</v>
      </c>
      <c r="D100" s="93">
        <f>VLOOKUP(B92,'POINTS SCORE'!$B$37:$AK$78,9,FALSE)</f>
        <v>0</v>
      </c>
      <c r="E100" s="95">
        <v>8</v>
      </c>
      <c r="F100" s="84"/>
      <c r="G100" s="93">
        <f>VLOOKUP(F92,'POINTS SCORE'!$B$8:$AK$37,9,FALSE)</f>
        <v>0</v>
      </c>
      <c r="H100" s="93">
        <f>VLOOKUP(F92,'POINTS SCORE'!$B$37:$AK$78,9,FALSE)</f>
        <v>0</v>
      </c>
      <c r="I100" s="95">
        <v>8</v>
      </c>
      <c r="J100" s="84" t="s">
        <v>1172</v>
      </c>
      <c r="K100" s="84">
        <f>VLOOKUP(J92,'POINTS SCORE'!$B$8:$AK$37,9,FALSE)</f>
        <v>22</v>
      </c>
      <c r="L100" s="93">
        <f>VLOOKUP(J92,'POINTS SCORE'!$B$37:$AK$78,9,FALSE)</f>
        <v>33</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84">
        <f>VLOOKUP(B92,'POINTS SCORE'!$B$8:$AK$37,10,FALSE)</f>
        <v>0</v>
      </c>
      <c r="D101" s="93">
        <f>VLOOKUP(B92,'POINTS SCORE'!$B$37:$AK$78,10,FALSE)</f>
        <v>0</v>
      </c>
      <c r="E101" s="95">
        <v>9</v>
      </c>
      <c r="F101" s="84"/>
      <c r="G101" s="93">
        <f>VLOOKUP(F92,'POINTS SCORE'!$B$8:$AK$37,10,FALSE)</f>
        <v>0</v>
      </c>
      <c r="H101" s="93">
        <f>VLOOKUP(F92,'POINTS SCORE'!$B$37:$AK$78,10,FALSE)</f>
        <v>0</v>
      </c>
      <c r="I101" s="95">
        <v>9</v>
      </c>
      <c r="J101" s="84" t="s">
        <v>1173</v>
      </c>
      <c r="K101" s="93">
        <v>0</v>
      </c>
      <c r="L101" s="93">
        <v>0</v>
      </c>
      <c r="M101" s="95">
        <v>9</v>
      </c>
      <c r="N101" s="84"/>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c r="A102" s="87">
        <v>10</v>
      </c>
      <c r="B102" s="98"/>
      <c r="C102" s="84">
        <f>VLOOKUP(B92,'POINTS SCORE'!$B$8:$AK$37,11,FALSE)</f>
        <v>0</v>
      </c>
      <c r="D102" s="93">
        <f>VLOOKUP(B92,'POINTS SCORE'!$B$37:$AK$78,11,FALSE)</f>
        <v>0</v>
      </c>
      <c r="E102" s="95">
        <v>10</v>
      </c>
      <c r="F102" s="84"/>
      <c r="G102" s="93">
        <f>VLOOKUP(F92,'POINTS SCORE'!$B$8:$AK$37,11,FALSE)</f>
        <v>0</v>
      </c>
      <c r="H102" s="93">
        <f>VLOOKUP(F92,'POINTS SCORE'!$B$37:$AK$78,11,FALSE)</f>
        <v>0</v>
      </c>
      <c r="I102" s="95">
        <v>10</v>
      </c>
      <c r="J102" s="84" t="s">
        <v>1174</v>
      </c>
      <c r="K102" s="93">
        <v>0</v>
      </c>
      <c r="L102" s="93">
        <v>0</v>
      </c>
      <c r="M102" s="95">
        <v>10</v>
      </c>
      <c r="N102" s="84"/>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c r="A103" s="87">
        <v>11</v>
      </c>
      <c r="B103" s="98"/>
      <c r="C103" s="84">
        <f>VLOOKUP(B92,'POINTS SCORE'!$B$8:$AK$37,12,FALSE)</f>
        <v>0</v>
      </c>
      <c r="D103" s="93">
        <f>VLOOKUP(B92,'POINTS SCORE'!$B$37:$AK$78,12,FALSE)</f>
        <v>0</v>
      </c>
      <c r="E103" s="95">
        <v>11</v>
      </c>
      <c r="F103" s="84"/>
      <c r="G103" s="93">
        <f>VLOOKUP(F92,'POINTS SCORE'!$B$8:$AK$37,12,FALSE)</f>
        <v>0</v>
      </c>
      <c r="H103" s="93">
        <f>VLOOKUP(F92,'POINTS SCORE'!$B$37:$AK$78,12,FALSE)</f>
        <v>0</v>
      </c>
      <c r="I103" s="95">
        <v>11</v>
      </c>
      <c r="J103" s="84"/>
      <c r="K103" s="93">
        <f>VLOOKUP(J92,'POINTS SCORE'!$B$8:$AK$37,12,FALSE)</f>
        <v>19</v>
      </c>
      <c r="L103" s="93">
        <f>VLOOKUP(J92,'POINTS SCORE'!$B$37:$AK$78,12,FALSE)</f>
        <v>30</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0</v>
      </c>
      <c r="D104" s="93">
        <f>VLOOKUP(B92,'POINTS SCORE'!$B$37:$AK$78,13,FALSE)</f>
        <v>0</v>
      </c>
      <c r="E104" s="95">
        <v>12</v>
      </c>
      <c r="F104" s="84"/>
      <c r="G104" s="93">
        <f>VLOOKUP(F92,'POINTS SCORE'!$B$8:$AK$37,13,FALSE)</f>
        <v>0</v>
      </c>
      <c r="H104" s="93">
        <f>VLOOKUP(F92,'POINTS SCORE'!$B$37:$AK$78,13,FALSE)</f>
        <v>0</v>
      </c>
      <c r="I104" s="95">
        <v>12</v>
      </c>
      <c r="J104" s="84"/>
      <c r="K104" s="93">
        <f>VLOOKUP(J92,'POINTS SCORE'!$B$8:$AK$37,13,FALSE)</f>
        <v>18</v>
      </c>
      <c r="L104" s="93">
        <f>VLOOKUP(J92,'POINTS SCORE'!$B$37:$AK$78,13,FALSE)</f>
        <v>29</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c r="G105" s="93">
        <f>VLOOKUP(F92,'POINTS SCORE'!$B$8:$AK$37,14,FALSE)</f>
        <v>0</v>
      </c>
      <c r="H105" s="93">
        <f>VLOOKUP(F92,'POINTS SCORE'!$B$37:$AK$78,14,FALSE)</f>
        <v>0</v>
      </c>
      <c r="I105" s="95">
        <v>13</v>
      </c>
      <c r="J105" s="84"/>
      <c r="K105" s="93">
        <f>VLOOKUP(J92,'POINTS SCORE'!$B$8:$AK$37,14,FALSE)</f>
        <v>17</v>
      </c>
      <c r="L105" s="93">
        <f>VLOOKUP(J92,'POINTS SCORE'!$B$37:$AK$78,14,FALSE)</f>
        <v>28</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c r="G106" s="93">
        <f>VLOOKUP(F92,'POINTS SCORE'!$B$8:$AK$37,15,FALSE)</f>
        <v>0</v>
      </c>
      <c r="H106" s="93">
        <f>VLOOKUP(F92,'POINTS SCORE'!$B$37:$AK$78,15,FALSE)</f>
        <v>0</v>
      </c>
      <c r="I106" s="95">
        <v>14</v>
      </c>
      <c r="J106" s="84"/>
      <c r="K106" s="93">
        <f>VLOOKUP(J92,'POINTS SCORE'!$B$8:$AK$37,15,FALSE)</f>
        <v>16</v>
      </c>
      <c r="L106" s="93">
        <f>VLOOKUP(J92,'POINTS SCORE'!$B$37:$AK$78,15,FALSE)</f>
        <v>27</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0</v>
      </c>
      <c r="H107" s="93">
        <f>VLOOKUP(F92,'POINTS SCORE'!$B$37:$AK$78,16,FALSE)</f>
        <v>0</v>
      </c>
      <c r="I107" s="95">
        <v>15</v>
      </c>
      <c r="J107" s="84"/>
      <c r="K107" s="93">
        <f>VLOOKUP(J92,'POINTS SCORE'!$B$8:$AK$37,16,FALSE)</f>
        <v>16</v>
      </c>
      <c r="L107" s="93">
        <f>VLOOKUP(J92,'POINTS SCORE'!$B$37:$AK$78,16,FALSE)</f>
        <v>26</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f>VLOOKUP(J92,'POINTS SCORE'!$B$8:$AK$37,17,FALSE)</f>
        <v>0</v>
      </c>
      <c r="L108" s="93">
        <f>VLOOKUP(J92,'POINTS SCORE'!$B$37:$AK$78,17,FALSE)</f>
        <v>0</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f>VLOOKUP(J92,'POINTS SCORE'!$B$8:$AK$37,18,FALSE)</f>
        <v>0</v>
      </c>
      <c r="L109" s="93">
        <f>VLOOKUP(J92,'POINTS SCORE'!$B$37:$AK$78,18,FALSE)</f>
        <v>0</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f>VLOOKUP(F92,'POINTS SCORE'!$B$8:$AK$37,19,FALSE)</f>
        <v>0</v>
      </c>
      <c r="H110" s="93">
        <f>VLOOKUP(F92,'POINTS SCORE'!$B$37:$AK$78,19,FALSE)</f>
        <v>0</v>
      </c>
      <c r="I110" s="95">
        <v>18</v>
      </c>
      <c r="J110" s="84"/>
      <c r="K110" s="93">
        <f>VLOOKUP(J92,'POINTS SCORE'!$B$8:$AK$37,19,FALSE)</f>
        <v>0</v>
      </c>
      <c r="L110" s="93">
        <f>VLOOKUP(J92,'POINTS SCORE'!$B$37:$AK$78,19,FALSE)</f>
        <v>0</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f>VLOOKUP(J92,'POINTS SCORE'!$B$8:$AK$37,20,FALSE)</f>
        <v>0</v>
      </c>
      <c r="L111" s="93">
        <f>VLOOKUP(J92,'POINTS SCORE'!$B$37:$AK$78,20,FALSE)</f>
        <v>0</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f>VLOOKUP(J92,'POINTS SCORE'!$B$8:$AK$37,21,FALSE)</f>
        <v>0</v>
      </c>
      <c r="L112" s="93">
        <f>VLOOKUP(J92,'POINTS SCORE'!$B$37:$AK$78,21,FALSE)</f>
        <v>0</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f>VLOOKUP(J92,'POINTS SCORE'!$B$8:$AK$37,22,FALSE)</f>
        <v>0</v>
      </c>
      <c r="L113" s="93">
        <f>VLOOKUP(J92,'POINTS SCORE'!$B$37:$AK$78,22,FALSE)</f>
        <v>0</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f>VLOOKUP(J92,'POINTS SCORE'!$B$8:$AK$37,23,FALSE)</f>
        <v>0</v>
      </c>
      <c r="L114" s="93">
        <f>VLOOKUP(J92,'POINTS SCORE'!$B$37:$AK$78,23,FALSE)</f>
        <v>0</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f>VLOOKUP(J92,'POINTS SCORE'!$B$8:$AK$37,24,FALSE)</f>
        <v>0</v>
      </c>
      <c r="L115" s="93">
        <f>VLOOKUP(J92,'POINTS SCORE'!$B$37:$AK$78,24,FALSE)</f>
        <v>0</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f>VLOOKUP(J92,'POINTS SCORE'!$B$8:$AK$37,25,FALSE)</f>
        <v>0</v>
      </c>
      <c r="L116" s="93">
        <f>VLOOKUP(J92,'POINTS SCORE'!$B$37:$AK$78,25,FALSE)</f>
        <v>0</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f>VLOOKUP(J92,'POINTS SCORE'!$B$8:$AK$37,26,FALSE)</f>
        <v>0</v>
      </c>
      <c r="L117" s="93">
        <f>VLOOKUP(J92,'POINTS SCORE'!$B$37:$AK$78,26,FALSE)</f>
        <v>0</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f>VLOOKUP(J92,'POINTS SCORE'!$B$8:$AK$37,27,FALSE)</f>
        <v>0</v>
      </c>
      <c r="L118" s="93">
        <f>VLOOKUP(J92,'POINTS SCORE'!$B$37:$AK$78,27,FALSE)</f>
        <v>0</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f>VLOOKUP(J92,'POINTS SCORE'!$B$8:$AK$37,28,FALSE)</f>
        <v>0</v>
      </c>
      <c r="L119" s="93">
        <f>VLOOKUP(J92,'POINTS SCORE'!$B$37:$AK$78,28,FALSE)</f>
        <v>0</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f>VLOOKUP(J92,'POINTS SCORE'!$B$8:$AK$37,29,FALSE)</f>
        <v>0</v>
      </c>
      <c r="L120" s="93">
        <f>VLOOKUP(J92,'POINTS SCORE'!$B$37:$AK$78,29,FALSE)</f>
        <v>0</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f>VLOOKUP(J92,'POINTS SCORE'!$B$8:$AK$37,30,FALSE)</f>
        <v>0</v>
      </c>
      <c r="L121" s="93">
        <f>VLOOKUP(J92,'POINTS SCORE'!$B$37:$AK$78,30,FALSE)</f>
        <v>0</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f>VLOOKUP(J92,'POINTS SCORE'!$B$8:$AK$37,31,FALSE)</f>
        <v>0</v>
      </c>
      <c r="L122" s="93">
        <f>VLOOKUP(J92,'POINTS SCORE'!$B$37:$AK$78,31,FALSE)</f>
        <v>0</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t="s">
        <v>1113</v>
      </c>
      <c r="G123" s="84">
        <f>VLOOKUP(F92,'POINTS SCORE'!$B$8:$AK$37,34,FALSE)</f>
        <v>14</v>
      </c>
      <c r="H123" s="84">
        <f>VLOOKUP(F92,'POINTS SCORE'!$B$37:$AK$78,34,FALSE)</f>
        <v>14</v>
      </c>
      <c r="I123" s="95" t="s">
        <v>59</v>
      </c>
      <c r="J123" s="84" t="s">
        <v>1114</v>
      </c>
      <c r="K123" s="84">
        <f>VLOOKUP(J92,'POINTS SCORE'!$B$8:$AK$37,34,FALSE)</f>
        <v>14</v>
      </c>
      <c r="L123" s="84">
        <f>VLOOKUP(J92,'POINTS SCORE'!$B$37:$AK$78,34,FALSE)</f>
        <v>14</v>
      </c>
      <c r="M123" s="95" t="s">
        <v>59</v>
      </c>
      <c r="N123" s="84"/>
      <c r="O123" s="84" t="e">
        <f>VLOOKUP(N92,'POINTS SCORE'!$B$8:$AK$37,34,FALSE)</f>
        <v>#N/A</v>
      </c>
      <c r="P123" s="93" t="e">
        <f>VLOOKUP(N92,'POINTS SCORE'!$B$37:$AK$78,34,FALSE)</f>
        <v>#N/A</v>
      </c>
      <c r="Q123" s="87" t="s">
        <v>59</v>
      </c>
      <c r="S123" s="84" t="e">
        <f>VLOOKUP(R92,'POINTS SCORE'!$B$8:$AK$37,34,FALSE)</f>
        <v>#N/A</v>
      </c>
      <c r="T123" s="93" t="e">
        <f>VLOOKUP(R92,'POINTS SCORE'!$B$37:$AK$78,34,FALSE)</f>
        <v>#N/A</v>
      </c>
      <c r="U123" s="87" t="s">
        <v>59</v>
      </c>
      <c r="W123" s="84"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c r="G124" s="84">
        <f>VLOOKUP(F92,'POINTS SCORE'!$B$8:$AK$37,34,FALSE)</f>
        <v>14</v>
      </c>
      <c r="H124" s="84">
        <f>VLOOKUP(F92,'POINTS SCORE'!$B$37:$AK$78,34,FALSE)</f>
        <v>14</v>
      </c>
      <c r="I124" s="95" t="s">
        <v>59</v>
      </c>
      <c r="J124" s="84" t="s">
        <v>1175</v>
      </c>
      <c r="K124" s="84">
        <v>0</v>
      </c>
      <c r="L124" s="84">
        <v>0</v>
      </c>
      <c r="M124" s="95" t="s">
        <v>59</v>
      </c>
      <c r="N124" s="84"/>
      <c r="O124" s="84" t="e">
        <f>VLOOKUP(N92,'POINTS SCORE'!$B$8:$AK$37,34,FALSE)</f>
        <v>#N/A</v>
      </c>
      <c r="P124" s="93" t="e">
        <f>VLOOKUP(N92,'POINTS SCORE'!$B$37:$AK$78,34,FALSE)</f>
        <v>#N/A</v>
      </c>
      <c r="Q124" s="87" t="s">
        <v>59</v>
      </c>
      <c r="S124" s="84">
        <v>0</v>
      </c>
      <c r="T124" s="93">
        <v>0</v>
      </c>
      <c r="U124" s="87" t="s">
        <v>59</v>
      </c>
      <c r="W124" s="84"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c r="G125" s="84">
        <f>VLOOKUP(F92,'POINTS SCORE'!$B$8:$AK$37,34,FALSE)</f>
        <v>14</v>
      </c>
      <c r="H125" s="84">
        <f>VLOOKUP(F92,'POINTS SCORE'!$B$37:$AK$78,34,FALSE)</f>
        <v>14</v>
      </c>
      <c r="I125" s="95" t="s">
        <v>59</v>
      </c>
      <c r="J125" s="84" t="s">
        <v>1176</v>
      </c>
      <c r="K125" s="84">
        <f>VLOOKUP(J92,'POINTS SCORE'!$B$8:$AK$37,34,FALSE)</f>
        <v>14</v>
      </c>
      <c r="L125" s="84">
        <f>VLOOKUP(J92,'POINTS SCORE'!$B$37:$AK$78,34,FALSE)</f>
        <v>14</v>
      </c>
      <c r="M125" s="95" t="s">
        <v>59</v>
      </c>
      <c r="N125" s="84"/>
      <c r="O125" s="84" t="e">
        <f>VLOOKUP(N92,'POINTS SCORE'!$B$8:$AK$37,34,FALSE)</f>
        <v>#N/A</v>
      </c>
      <c r="P125" s="93" t="e">
        <f>VLOOKUP(N92,'POINTS SCORE'!$B$37:$AK$78,34,FALSE)</f>
        <v>#N/A</v>
      </c>
      <c r="Q125" s="87" t="s">
        <v>59</v>
      </c>
      <c r="S125" s="84" t="e">
        <f>VLOOKUP(R92,'POINTS SCORE'!$B$8:$AK$37,34,FALSE)</f>
        <v>#N/A</v>
      </c>
      <c r="T125" s="93" t="e">
        <f>VLOOKUP(R92,'POINTS SCORE'!$B$37:$AK$78,34,FALSE)</f>
        <v>#N/A</v>
      </c>
      <c r="U125" s="87" t="s">
        <v>59</v>
      </c>
      <c r="W125" s="84"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t="s">
        <v>330</v>
      </c>
      <c r="K126" s="84">
        <f>VLOOKUP(J92,'POINTS SCORE'!$B$8:$AK$37,34,FALSE)</f>
        <v>14</v>
      </c>
      <c r="L126" s="84">
        <f>VLOOKUP(J92,'POINTS SCORE'!$B$37:$AK$78,34,FALSE)</f>
        <v>14</v>
      </c>
      <c r="M126" s="95" t="s">
        <v>59</v>
      </c>
      <c r="N126" s="84"/>
      <c r="O126" s="84">
        <v>0</v>
      </c>
      <c r="P126" s="93">
        <v>0</v>
      </c>
      <c r="Q126" s="87" t="s">
        <v>59</v>
      </c>
      <c r="S126" s="84" t="e">
        <f>VLOOKUP(R92,'POINTS SCORE'!$B$8:$AK$37,34,FALSE)</f>
        <v>#N/A</v>
      </c>
      <c r="T126" s="93" t="e">
        <f>VLOOKUP(R92,'POINTS SCORE'!$B$37:$AK$78,34,FALSE)</f>
        <v>#N/A</v>
      </c>
      <c r="U126" s="87" t="s">
        <v>59</v>
      </c>
      <c r="W126" s="84"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t="s">
        <v>714</v>
      </c>
      <c r="K127" s="84">
        <f>VLOOKUP(J92,'POINTS SCORE'!$B$8:$AK$37,34,FALSE)</f>
        <v>14</v>
      </c>
      <c r="L127" s="84">
        <f>VLOOKUP(J92,'POINTS SCORE'!$B$37:$AK$78,34,FALSE)</f>
        <v>14</v>
      </c>
      <c r="M127" s="95" t="s">
        <v>59</v>
      </c>
      <c r="N127" s="84"/>
      <c r="O127" s="84" t="e">
        <f>VLOOKUP(N92,'POINTS SCORE'!$B$8:$AK$37,34,FALSE)</f>
        <v>#N/A</v>
      </c>
      <c r="P127" s="93" t="e">
        <f>VLOOKUP(N92,'POINTS SCORE'!$B$37:$AK$78,34,FALSE)</f>
        <v>#N/A</v>
      </c>
      <c r="Q127" s="87" t="s">
        <v>59</v>
      </c>
      <c r="S127" s="84" t="e">
        <f>VLOOKUP(R92,'POINTS SCORE'!$B$8:$AK$37,34,FALSE)</f>
        <v>#N/A</v>
      </c>
      <c r="T127" s="93" t="e">
        <f>VLOOKUP(R92,'POINTS SCORE'!$B$37:$AK$78,34,FALSE)</f>
        <v>#N/A</v>
      </c>
      <c r="U127" s="87" t="s">
        <v>59</v>
      </c>
      <c r="W127" s="84"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84">
        <f>VLOOKUP(J92,'POINTS SCORE'!$B$8:$AK$37,34,FALSE)</f>
        <v>14</v>
      </c>
      <c r="L128" s="84">
        <f>VLOOKUP(J92,'POINTS SCORE'!$B$37:$AK$78,34,FALSE)</f>
        <v>14</v>
      </c>
      <c r="M128" s="95" t="s">
        <v>59</v>
      </c>
      <c r="N128" s="84"/>
      <c r="O128" s="84" t="e">
        <f>VLOOKUP(N92,'POINTS SCORE'!$B$8:$AK$37,34,FALSE)</f>
        <v>#N/A</v>
      </c>
      <c r="P128" s="93" t="e">
        <f>VLOOKUP(N92,'POINTS SCORE'!$B$37:$AK$78,34,FALSE)</f>
        <v>#N/A</v>
      </c>
      <c r="Q128" s="87" t="s">
        <v>59</v>
      </c>
      <c r="S128" s="84" t="e">
        <f>VLOOKUP(R92,'POINTS SCORE'!$B$8:$AK$37,34,FALSE)</f>
        <v>#N/A</v>
      </c>
      <c r="T128" s="93" t="e">
        <f>VLOOKUP(R92,'POINTS SCORE'!$B$37:$AK$78,34,FALSE)</f>
        <v>#N/A</v>
      </c>
      <c r="U128" s="87" t="s">
        <v>59</v>
      </c>
      <c r="W128" s="84"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t="s">
        <v>1114</v>
      </c>
      <c r="G129" s="84">
        <f>VLOOKUP(F92,'POINTS SCORE'!$B$8:$AK$37,34,FALSE)</f>
        <v>14</v>
      </c>
      <c r="H129" s="84">
        <f>VLOOKUP(F92,'POINTS SCORE'!$B$37:$AK$78,34,FALSE)</f>
        <v>14</v>
      </c>
      <c r="I129" s="95" t="s">
        <v>59</v>
      </c>
      <c r="J129" s="84"/>
      <c r="K129" s="84">
        <v>0</v>
      </c>
      <c r="L129" s="84">
        <v>0</v>
      </c>
      <c r="M129" s="95" t="s">
        <v>60</v>
      </c>
      <c r="N129" s="84"/>
      <c r="O129" s="84" t="e">
        <f>VLOOKUP(N92,'POINTS SCORE'!$B$8:$AK$37,34,FALSE)</f>
        <v>#N/A</v>
      </c>
      <c r="P129" s="93" t="e">
        <f>VLOOKUP(N92,'POINTS SCORE'!$B$37:$AK$78,34,FALSE)</f>
        <v>#N/A</v>
      </c>
      <c r="Q129" s="87" t="s">
        <v>60</v>
      </c>
      <c r="S129" s="84" t="e">
        <f>VLOOKUP(R92,'POINTS SCORE'!$B$8:$AK$37,34,FALSE)</f>
        <v>#N/A</v>
      </c>
      <c r="T129" s="93" t="e">
        <f>VLOOKUP(R92,'POINTS SCORE'!$B$37:$AK$78,34,FALSE)</f>
        <v>#N/A</v>
      </c>
      <c r="U129" s="87" t="s">
        <v>60</v>
      </c>
      <c r="W129" s="84"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60</v>
      </c>
      <c r="J130" s="84"/>
      <c r="K130" s="84">
        <f>VLOOKUP(J92,'POINTS SCORE'!$B$8:$AK$37,34,FALSE)</f>
        <v>14</v>
      </c>
      <c r="L130" s="84">
        <f>VLOOKUP(J92,'POINTS SCORE'!$B$37:$AK$78,34,FALSE)</f>
        <v>14</v>
      </c>
      <c r="M130" s="95" t="s">
        <v>60</v>
      </c>
      <c r="N130" s="84"/>
      <c r="O130" s="84" t="e">
        <f>VLOOKUP(N92,'POINTS SCORE'!$B$8:$AK$37,34,FALSE)</f>
        <v>#N/A</v>
      </c>
      <c r="P130" s="93" t="e">
        <f>VLOOKUP(N92,'POINTS SCORE'!$B$37:$AK$78,34,FALSE)</f>
        <v>#N/A</v>
      </c>
      <c r="Q130" s="87" t="s">
        <v>60</v>
      </c>
      <c r="S130" s="84" t="e">
        <f>VLOOKUP(R92,'POINTS SCORE'!$B$8:$AK$37,34,FALSE)</f>
        <v>#N/A</v>
      </c>
      <c r="T130" s="93" t="e">
        <f>VLOOKUP(R92,'POINTS SCORE'!$B$37:$AK$78,34,FALSE)</f>
        <v>#N/A</v>
      </c>
      <c r="U130" s="87" t="s">
        <v>60</v>
      </c>
      <c r="W130" s="84"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84">
        <f>VLOOKUP(J92,'POINTS SCORE'!$B$8:$AK$37,34,FALSE)</f>
        <v>14</v>
      </c>
      <c r="L131" s="84">
        <f>VLOOKUP(J92,'POINTS SCORE'!$B$37:$AK$78,34,FALSE)</f>
        <v>14</v>
      </c>
      <c r="M131" s="95" t="s">
        <v>60</v>
      </c>
      <c r="N131" s="84"/>
      <c r="O131" s="84" t="e">
        <f>VLOOKUP(N92,'POINTS SCORE'!$B$8:$AK$37,34,FALSE)</f>
        <v>#N/A</v>
      </c>
      <c r="P131" s="93" t="e">
        <f>VLOOKUP(N92,'POINTS SCORE'!$B$37:$AK$78,34,FALSE)</f>
        <v>#N/A</v>
      </c>
      <c r="Q131" s="87" t="s">
        <v>60</v>
      </c>
      <c r="S131" s="84" t="e">
        <f>VLOOKUP(R92,'POINTS SCORE'!$B$8:$AK$37,34,FALSE)</f>
        <v>#N/A</v>
      </c>
      <c r="T131" s="93" t="e">
        <f>VLOOKUP(R92,'POINTS SCORE'!$B$37:$AK$78,34,FALSE)</f>
        <v>#N/A</v>
      </c>
      <c r="U131" s="87" t="s">
        <v>60</v>
      </c>
      <c r="W131" s="84"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84">
        <f>VLOOKUP(J92,'POINTS SCORE'!$B$8:$AK$37,36,FALSE)</f>
        <v>0</v>
      </c>
      <c r="L132" s="84">
        <f>VLOOKUP(J92,'POINTS SCORE'!$B$37:$AK$78,36,FALSE)</f>
        <v>0</v>
      </c>
      <c r="M132" s="95" t="s">
        <v>61</v>
      </c>
      <c r="N132" s="84"/>
      <c r="O132" s="84" t="e">
        <f>VLOOKUP(N92,'POINTS SCORE'!$B$8:$AK$37,36,FALSE)</f>
        <v>#N/A</v>
      </c>
      <c r="P132" s="93" t="e">
        <f>VLOOKUP(N92,'POINTS SCORE'!$B$37:$AK$78,36,FALSE)</f>
        <v>#N/A</v>
      </c>
      <c r="Q132" s="87" t="s">
        <v>61</v>
      </c>
      <c r="S132" s="84" t="e">
        <f>VLOOKUP(R92,'POINTS SCORE'!$B$8:$AK$37,36,FALSE)</f>
        <v>#N/A</v>
      </c>
      <c r="T132" s="93" t="e">
        <f>VLOOKUP(R92,'POINTS SCORE'!$B$37:$AK$78,36,FALSE)</f>
        <v>#N/A</v>
      </c>
      <c r="U132" s="87" t="s">
        <v>61</v>
      </c>
      <c r="W132" s="84"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f>VLOOKUP(J92,'POINTS SCORE'!$B$8:$AK$37,36,FALSE)</f>
        <v>0</v>
      </c>
      <c r="L133" s="84">
        <f>VLOOKUP(J92,'POINTS SCORE'!$B$37:$AK$78,36,FALSE)</f>
        <v>0</v>
      </c>
      <c r="M133" s="95" t="s">
        <v>61</v>
      </c>
      <c r="N133" s="84"/>
      <c r="O133" s="84" t="e">
        <f>VLOOKUP(N92,'POINTS SCORE'!$B$8:$AK$37,36,FALSE)</f>
        <v>#N/A</v>
      </c>
      <c r="P133" s="93" t="e">
        <f>VLOOKUP(N92,'POINTS SCORE'!$B$37:$AK$78,36,FALSE)</f>
        <v>#N/A</v>
      </c>
      <c r="Q133" s="87" t="s">
        <v>61</v>
      </c>
      <c r="S133" s="84" t="e">
        <f>VLOOKUP(R92,'POINTS SCORE'!$B$8:$AK$37,36,FALSE)</f>
        <v>#N/A</v>
      </c>
      <c r="T133" s="93" t="e">
        <f>VLOOKUP(R92,'POINTS SCORE'!$B$37:$AK$78,36,FALSE)</f>
        <v>#N/A</v>
      </c>
      <c r="U133" s="87" t="s">
        <v>61</v>
      </c>
      <c r="W133" s="84"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f>VLOOKUP(J92,'POINTS SCORE'!$B$8:$AK$37,36,FALSE)</f>
        <v>0</v>
      </c>
      <c r="L134" s="84">
        <f>VLOOKUP(J92,'POINTS SCORE'!$B$37:$AK$78,36,FALSE)</f>
        <v>0</v>
      </c>
      <c r="M134" s="95" t="s">
        <v>61</v>
      </c>
      <c r="N134" s="84"/>
      <c r="O134" s="84" t="e">
        <f>VLOOKUP(N92,'POINTS SCORE'!$B$8:$AK$37,36,FALSE)</f>
        <v>#N/A</v>
      </c>
      <c r="P134" s="93" t="e">
        <f>VLOOKUP(N92,'POINTS SCORE'!$B$37:$AK$78,36,FALSE)</f>
        <v>#N/A</v>
      </c>
      <c r="Q134" s="87" t="s">
        <v>61</v>
      </c>
      <c r="S134" s="84" t="e">
        <f>VLOOKUP(R92,'POINTS SCORE'!$B$8:$AK$37,36,FALSE)</f>
        <v>#N/A</v>
      </c>
      <c r="T134" s="93" t="e">
        <f>VLOOKUP(R92,'POINTS SCORE'!$B$37:$AK$78,36,FALSE)</f>
        <v>#N/A</v>
      </c>
      <c r="U134" s="87" t="s">
        <v>61</v>
      </c>
      <c r="W134" s="84"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1100-000000000000}">
    <sortState xmlns:xlrd2="http://schemas.microsoft.com/office/spreadsheetml/2017/richdata2" ref="A6:J25">
      <sortCondition descending="1" ref="D5:D84"/>
    </sortState>
  </autoFilter>
  <sortState xmlns:xlrd2="http://schemas.microsoft.com/office/spreadsheetml/2017/richdata2" ref="A6:X15">
    <sortCondition descending="1" ref="D6:D15"/>
    <sortCondition descending="1" ref="C6:C15"/>
  </sortState>
  <mergeCells count="8">
    <mergeCell ref="U89:X89"/>
    <mergeCell ref="E2:F2"/>
    <mergeCell ref="A89:D89"/>
    <mergeCell ref="E89:H89"/>
    <mergeCell ref="I89:L89"/>
    <mergeCell ref="M89:P89"/>
    <mergeCell ref="Q89:T89"/>
    <mergeCell ref="B2:C2"/>
  </mergeCells>
  <pageMargins left="0.74803149606299213" right="0.74803149606299213" top="0.98425196850393704" bottom="0.98425196850393704" header="0.51181102362204722" footer="0.51181102362204722"/>
  <pageSetup paperSize="9" scale="5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E537CF05-3819-41EE-8044-2B768C868264}">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2F98F077-48CE-44B9-8950-C0AB51B2B40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6A74AB9-EEEF-4D57-B5D2-97DF879D262E}">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86D661F1-5E65-4A95-82FB-5736628AD00B}">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F9A45992-D727-4AC1-84A3-ABB502999FED}">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1A0E0877-2659-4307-85B2-2B75539851A0}">
            <xm:f>VLOOKUP(V93,'Member list R6'!$D:$D,1,FALSE)=V93</xm:f>
            <x14:dxf>
              <fill>
                <patternFill>
                  <bgColor rgb="FFFFFF00"/>
                </patternFill>
              </fill>
            </x14:dxf>
          </x14:cfRule>
          <xm:sqref>V93:V134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X136"/>
  <sheetViews>
    <sheetView workbookViewId="0">
      <selection activeCell="B2" sqref="B2:C2"/>
    </sheetView>
  </sheetViews>
  <sheetFormatPr defaultColWidth="8.81640625" defaultRowHeight="12.5"/>
  <cols>
    <col min="1" max="1" width="15.54296875" style="84" customWidth="1"/>
    <col min="2" max="2" width="24.1796875" style="84" customWidth="1"/>
    <col min="3" max="3" width="19.453125" style="84" bestFit="1" customWidth="1"/>
    <col min="4" max="4" width="24.81640625" style="93" bestFit="1" customWidth="1"/>
    <col min="5" max="5" width="14.54296875" style="93" customWidth="1"/>
    <col min="6" max="6" width="18.453125" style="93" bestFit="1" customWidth="1"/>
    <col min="7" max="7" width="14.54296875" style="93" customWidth="1"/>
    <col min="8" max="8" width="18.81640625" style="93" bestFit="1" customWidth="1"/>
    <col min="9" max="9" width="14.54296875" style="93" customWidth="1"/>
    <col min="10" max="10" width="18.54296875" style="93" bestFit="1" customWidth="1"/>
    <col min="11" max="11" width="14.54296875" style="93" customWidth="1"/>
    <col min="12" max="12" width="20.81640625" style="93" customWidth="1"/>
    <col min="13" max="13" width="18.81640625" style="93" customWidth="1"/>
    <col min="14" max="14" width="18.54296875" style="93" bestFit="1" customWidth="1"/>
    <col min="15" max="15" width="16" style="84" bestFit="1" customWidth="1"/>
    <col min="16" max="16" width="18.81640625" style="84" bestFit="1" customWidth="1"/>
    <col min="17" max="17" width="12.54296875" style="84" customWidth="1"/>
    <col min="18" max="18" width="18.81640625" style="84" bestFit="1" customWidth="1"/>
    <col min="19" max="19" width="12.54296875" style="84" customWidth="1"/>
    <col min="20" max="20" width="18.81640625" style="84" bestFit="1" customWidth="1"/>
    <col min="21" max="21" width="12.54296875" style="84" customWidth="1"/>
    <col min="22" max="22" width="16.1796875"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182</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97" t="s">
        <v>62</v>
      </c>
      <c r="F5" s="134" t="s">
        <v>63</v>
      </c>
      <c r="G5" s="135" t="s">
        <v>42</v>
      </c>
      <c r="H5" s="140" t="s">
        <v>64</v>
      </c>
      <c r="I5" s="137" t="s">
        <v>65</v>
      </c>
      <c r="J5" s="175" t="s">
        <v>163</v>
      </c>
      <c r="K5" s="93"/>
    </row>
    <row r="6" spans="1:14" ht="15" customHeight="1">
      <c r="A6" s="53" t="s">
        <v>745</v>
      </c>
      <c r="B6" s="81" t="s">
        <v>738</v>
      </c>
      <c r="C6" s="138">
        <f t="shared" ref="C6:C25" si="0">SUM(E6:K6)</f>
        <v>38</v>
      </c>
      <c r="D6" s="138">
        <f>SUM(E6:J6)-MIN(E6:G6)</f>
        <v>38</v>
      </c>
      <c r="E6" s="103">
        <f t="shared" ref="E6:E25" si="1">IFERROR(VLOOKUP(B6,$B$93:$C$134,2,FALSE),0)</f>
        <v>38</v>
      </c>
      <c r="F6" s="103">
        <f t="shared" ref="F6:F25" si="2">IFERROR(VLOOKUP(B6,$F$93:$G$134,2,FALSE),0)</f>
        <v>0</v>
      </c>
      <c r="G6" s="103">
        <f t="shared" ref="G6:G25" si="3">IFERROR(VLOOKUP(B6,$J$93:$K$134,2,FALSE),0)</f>
        <v>0</v>
      </c>
      <c r="H6" s="103">
        <f t="shared" ref="H6:H25" si="4">IFERROR(VLOOKUP(B6,$N$93:$O$134,2,FALSE),0)</f>
        <v>0</v>
      </c>
      <c r="I6" s="103">
        <f t="shared" ref="I6:I25" si="5">IFERROR(VLOOKUP(B6,$R$93:$S$134,2,FALSE),0)</f>
        <v>0</v>
      </c>
      <c r="J6" s="176">
        <f t="shared" ref="J6:J25" si="6">IFERROR(VLOOKUP(B6,$V$93:$W$134,2,FALSE),0)</f>
        <v>0</v>
      </c>
      <c r="L6" s="84"/>
      <c r="M6" s="84"/>
      <c r="N6" s="84"/>
    </row>
    <row r="7" spans="1:14" ht="15" customHeight="1">
      <c r="A7" s="53" t="s">
        <v>745</v>
      </c>
      <c r="B7" s="81" t="s">
        <v>768</v>
      </c>
      <c r="C7" s="138">
        <f t="shared" si="0"/>
        <v>23</v>
      </c>
      <c r="D7" s="138">
        <f t="shared" ref="D7:D70" si="7">SUM(E7:J7)-MIN(E7:G7)</f>
        <v>23</v>
      </c>
      <c r="E7" s="103">
        <f t="shared" si="1"/>
        <v>23</v>
      </c>
      <c r="F7" s="103">
        <f t="shared" si="2"/>
        <v>0</v>
      </c>
      <c r="G7" s="103">
        <f t="shared" si="3"/>
        <v>0</v>
      </c>
      <c r="H7" s="103">
        <f t="shared" si="4"/>
        <v>0</v>
      </c>
      <c r="I7" s="103">
        <f t="shared" si="5"/>
        <v>0</v>
      </c>
      <c r="J7" s="176">
        <f t="shared" si="6"/>
        <v>0</v>
      </c>
      <c r="L7" s="84"/>
      <c r="M7" s="84"/>
      <c r="N7" s="84"/>
    </row>
    <row r="8" spans="1:14" ht="15" customHeight="1">
      <c r="A8" s="53" t="s">
        <v>38</v>
      </c>
      <c r="B8" s="81" t="s">
        <v>647</v>
      </c>
      <c r="C8" s="138">
        <f t="shared" si="0"/>
        <v>20</v>
      </c>
      <c r="D8" s="138">
        <f t="shared" si="7"/>
        <v>20</v>
      </c>
      <c r="E8" s="103">
        <f t="shared" si="1"/>
        <v>20</v>
      </c>
      <c r="F8" s="103">
        <f t="shared" si="2"/>
        <v>0</v>
      </c>
      <c r="G8" s="103">
        <f t="shared" si="3"/>
        <v>0</v>
      </c>
      <c r="H8" s="103">
        <f t="shared" si="4"/>
        <v>0</v>
      </c>
      <c r="I8" s="103">
        <f t="shared" si="5"/>
        <v>0</v>
      </c>
      <c r="J8" s="176">
        <f t="shared" si="6"/>
        <v>0</v>
      </c>
      <c r="L8" s="84"/>
      <c r="M8" s="84"/>
      <c r="N8" s="84"/>
    </row>
    <row r="9" spans="1:14" ht="15" customHeight="1">
      <c r="A9" s="53" t="s">
        <v>38</v>
      </c>
      <c r="B9" s="81" t="s">
        <v>648</v>
      </c>
      <c r="C9" s="138">
        <f t="shared" si="0"/>
        <v>18</v>
      </c>
      <c r="D9" s="138">
        <f t="shared" si="7"/>
        <v>18</v>
      </c>
      <c r="E9" s="103">
        <f t="shared" si="1"/>
        <v>18</v>
      </c>
      <c r="F9" s="103">
        <f t="shared" si="2"/>
        <v>0</v>
      </c>
      <c r="G9" s="103">
        <f t="shared" si="3"/>
        <v>0</v>
      </c>
      <c r="H9" s="103">
        <f t="shared" si="4"/>
        <v>0</v>
      </c>
      <c r="I9" s="103">
        <f t="shared" si="5"/>
        <v>0</v>
      </c>
      <c r="J9" s="176">
        <f t="shared" si="6"/>
        <v>0</v>
      </c>
      <c r="L9" s="84"/>
      <c r="M9" s="84"/>
      <c r="N9" s="84"/>
    </row>
    <row r="10" spans="1:14" ht="15" customHeight="1">
      <c r="A10" s="53"/>
      <c r="B10" s="81"/>
      <c r="C10" s="138">
        <f t="shared" si="0"/>
        <v>0</v>
      </c>
      <c r="D10" s="138">
        <f t="shared" si="7"/>
        <v>0</v>
      </c>
      <c r="E10" s="103">
        <f t="shared" si="1"/>
        <v>0</v>
      </c>
      <c r="F10" s="103">
        <f t="shared" si="2"/>
        <v>0</v>
      </c>
      <c r="G10" s="103">
        <f t="shared" si="3"/>
        <v>0</v>
      </c>
      <c r="H10" s="103">
        <f t="shared" si="4"/>
        <v>0</v>
      </c>
      <c r="I10" s="103">
        <f t="shared" si="5"/>
        <v>0</v>
      </c>
      <c r="J10" s="176">
        <f t="shared" si="6"/>
        <v>0</v>
      </c>
      <c r="L10" s="84"/>
      <c r="M10" s="84"/>
      <c r="N10" s="84"/>
    </row>
    <row r="11" spans="1:14" ht="15" customHeight="1">
      <c r="A11" s="53"/>
      <c r="B11" s="81"/>
      <c r="C11" s="138">
        <f t="shared" si="0"/>
        <v>0</v>
      </c>
      <c r="D11" s="138">
        <f t="shared" si="7"/>
        <v>0</v>
      </c>
      <c r="E11" s="103">
        <f t="shared" si="1"/>
        <v>0</v>
      </c>
      <c r="F11" s="103">
        <f t="shared" si="2"/>
        <v>0</v>
      </c>
      <c r="G11" s="103">
        <f t="shared" si="3"/>
        <v>0</v>
      </c>
      <c r="H11" s="103">
        <f t="shared" si="4"/>
        <v>0</v>
      </c>
      <c r="I11" s="103">
        <f t="shared" si="5"/>
        <v>0</v>
      </c>
      <c r="J11" s="176">
        <f t="shared" si="6"/>
        <v>0</v>
      </c>
      <c r="L11" s="84"/>
      <c r="M11" s="84"/>
      <c r="N11" s="84"/>
    </row>
    <row r="12" spans="1:14" ht="15" customHeight="1">
      <c r="A12" s="53"/>
      <c r="B12" s="81"/>
      <c r="C12" s="138">
        <f t="shared" si="0"/>
        <v>0</v>
      </c>
      <c r="D12" s="138">
        <f t="shared" si="7"/>
        <v>0</v>
      </c>
      <c r="E12" s="103">
        <f t="shared" si="1"/>
        <v>0</v>
      </c>
      <c r="F12" s="103">
        <f t="shared" si="2"/>
        <v>0</v>
      </c>
      <c r="G12" s="103">
        <f t="shared" si="3"/>
        <v>0</v>
      </c>
      <c r="H12" s="103">
        <f t="shared" si="4"/>
        <v>0</v>
      </c>
      <c r="I12" s="103">
        <f t="shared" si="5"/>
        <v>0</v>
      </c>
      <c r="J12" s="176">
        <f t="shared" si="6"/>
        <v>0</v>
      </c>
      <c r="L12" s="84"/>
      <c r="M12" s="84"/>
      <c r="N12" s="84"/>
    </row>
    <row r="13" spans="1:14" ht="15" customHeight="1">
      <c r="A13" s="53"/>
      <c r="B13" s="81"/>
      <c r="C13" s="138">
        <f t="shared" si="0"/>
        <v>0</v>
      </c>
      <c r="D13" s="138">
        <f t="shared" si="7"/>
        <v>0</v>
      </c>
      <c r="E13" s="103">
        <f t="shared" si="1"/>
        <v>0</v>
      </c>
      <c r="F13" s="103">
        <f t="shared" si="2"/>
        <v>0</v>
      </c>
      <c r="G13" s="103">
        <f t="shared" si="3"/>
        <v>0</v>
      </c>
      <c r="H13" s="103">
        <f t="shared" si="4"/>
        <v>0</v>
      </c>
      <c r="I13" s="103">
        <f t="shared" si="5"/>
        <v>0</v>
      </c>
      <c r="J13" s="176">
        <f t="shared" si="6"/>
        <v>0</v>
      </c>
      <c r="L13" s="84"/>
      <c r="M13" s="84"/>
      <c r="N13" s="84"/>
    </row>
    <row r="14" spans="1:14" ht="15" customHeight="1">
      <c r="A14" s="53"/>
      <c r="B14" s="81"/>
      <c r="C14" s="138">
        <f t="shared" si="0"/>
        <v>0</v>
      </c>
      <c r="D14" s="138">
        <f t="shared" si="7"/>
        <v>0</v>
      </c>
      <c r="E14" s="103">
        <f t="shared" si="1"/>
        <v>0</v>
      </c>
      <c r="F14" s="103">
        <f t="shared" si="2"/>
        <v>0</v>
      </c>
      <c r="G14" s="103">
        <f t="shared" si="3"/>
        <v>0</v>
      </c>
      <c r="H14" s="103">
        <f t="shared" si="4"/>
        <v>0</v>
      </c>
      <c r="I14" s="103">
        <f t="shared" si="5"/>
        <v>0</v>
      </c>
      <c r="J14" s="176">
        <f t="shared" si="6"/>
        <v>0</v>
      </c>
      <c r="L14" s="84"/>
      <c r="M14" s="84"/>
      <c r="N14" s="84"/>
    </row>
    <row r="15" spans="1:14" ht="15" customHeight="1">
      <c r="A15" s="53"/>
      <c r="B15" s="81"/>
      <c r="C15" s="138">
        <f t="shared" si="0"/>
        <v>0</v>
      </c>
      <c r="D15" s="138">
        <f t="shared" si="7"/>
        <v>0</v>
      </c>
      <c r="E15" s="103">
        <f t="shared" si="1"/>
        <v>0</v>
      </c>
      <c r="F15" s="103">
        <f t="shared" si="2"/>
        <v>0</v>
      </c>
      <c r="G15" s="103">
        <f t="shared" si="3"/>
        <v>0</v>
      </c>
      <c r="H15" s="103">
        <f t="shared" si="4"/>
        <v>0</v>
      </c>
      <c r="I15" s="103">
        <f t="shared" si="5"/>
        <v>0</v>
      </c>
      <c r="J15" s="176">
        <f t="shared" si="6"/>
        <v>0</v>
      </c>
      <c r="L15" s="84"/>
      <c r="M15" s="84"/>
      <c r="N15" s="84"/>
    </row>
    <row r="16" spans="1:14" ht="15" customHeight="1">
      <c r="A16" s="53"/>
      <c r="B16" s="81"/>
      <c r="C16" s="138">
        <f t="shared" si="0"/>
        <v>0</v>
      </c>
      <c r="D16" s="138">
        <f t="shared" si="7"/>
        <v>0</v>
      </c>
      <c r="E16" s="103">
        <f t="shared" si="1"/>
        <v>0</v>
      </c>
      <c r="F16" s="103">
        <f t="shared" si="2"/>
        <v>0</v>
      </c>
      <c r="G16" s="103">
        <f t="shared" si="3"/>
        <v>0</v>
      </c>
      <c r="H16" s="103">
        <f t="shared" si="4"/>
        <v>0</v>
      </c>
      <c r="I16" s="103">
        <f t="shared" si="5"/>
        <v>0</v>
      </c>
      <c r="J16" s="176">
        <f t="shared" si="6"/>
        <v>0</v>
      </c>
      <c r="L16" s="84"/>
      <c r="M16" s="84"/>
      <c r="N16" s="84"/>
    </row>
    <row r="17" spans="1:14" ht="15" customHeight="1">
      <c r="A17" s="53"/>
      <c r="B17" s="81"/>
      <c r="C17" s="138">
        <f t="shared" si="0"/>
        <v>0</v>
      </c>
      <c r="D17" s="138">
        <f t="shared" si="7"/>
        <v>0</v>
      </c>
      <c r="E17" s="103">
        <f t="shared" si="1"/>
        <v>0</v>
      </c>
      <c r="F17" s="103">
        <f t="shared" si="2"/>
        <v>0</v>
      </c>
      <c r="G17" s="103">
        <f t="shared" si="3"/>
        <v>0</v>
      </c>
      <c r="H17" s="103">
        <f t="shared" si="4"/>
        <v>0</v>
      </c>
      <c r="I17" s="103">
        <f t="shared" si="5"/>
        <v>0</v>
      </c>
      <c r="J17" s="176">
        <f t="shared" si="6"/>
        <v>0</v>
      </c>
      <c r="L17" s="84"/>
      <c r="M17" s="84"/>
      <c r="N17" s="84"/>
    </row>
    <row r="18" spans="1:14" ht="15" customHeight="1">
      <c r="A18" s="53"/>
      <c r="B18" s="81"/>
      <c r="C18" s="138">
        <f t="shared" si="0"/>
        <v>0</v>
      </c>
      <c r="D18" s="138">
        <f t="shared" si="7"/>
        <v>0</v>
      </c>
      <c r="E18" s="103">
        <f t="shared" si="1"/>
        <v>0</v>
      </c>
      <c r="F18" s="103">
        <f t="shared" si="2"/>
        <v>0</v>
      </c>
      <c r="G18" s="103">
        <f t="shared" si="3"/>
        <v>0</v>
      </c>
      <c r="H18" s="103">
        <f t="shared" si="4"/>
        <v>0</v>
      </c>
      <c r="I18" s="103">
        <f t="shared" si="5"/>
        <v>0</v>
      </c>
      <c r="J18" s="176">
        <f t="shared" si="6"/>
        <v>0</v>
      </c>
      <c r="L18" s="84"/>
      <c r="M18" s="84"/>
      <c r="N18" s="84"/>
    </row>
    <row r="19" spans="1:14" ht="15" customHeight="1">
      <c r="A19" s="53"/>
      <c r="B19" s="81"/>
      <c r="C19" s="138">
        <f t="shared" si="0"/>
        <v>0</v>
      </c>
      <c r="D19" s="138">
        <f t="shared" si="7"/>
        <v>0</v>
      </c>
      <c r="E19" s="103">
        <f t="shared" si="1"/>
        <v>0</v>
      </c>
      <c r="F19" s="103">
        <f t="shared" si="2"/>
        <v>0</v>
      </c>
      <c r="G19" s="103">
        <f t="shared" si="3"/>
        <v>0</v>
      </c>
      <c r="H19" s="103">
        <f t="shared" si="4"/>
        <v>0</v>
      </c>
      <c r="I19" s="103">
        <f t="shared" si="5"/>
        <v>0</v>
      </c>
      <c r="J19" s="176">
        <f t="shared" si="6"/>
        <v>0</v>
      </c>
      <c r="L19" s="84"/>
      <c r="M19" s="84"/>
      <c r="N19" s="84"/>
    </row>
    <row r="20" spans="1:14" ht="15" customHeight="1">
      <c r="A20" s="49"/>
      <c r="B20" s="81"/>
      <c r="C20" s="138">
        <f t="shared" si="0"/>
        <v>0</v>
      </c>
      <c r="D20" s="138">
        <f t="shared" si="7"/>
        <v>0</v>
      </c>
      <c r="E20" s="103">
        <f t="shared" si="1"/>
        <v>0</v>
      </c>
      <c r="F20" s="103">
        <f t="shared" si="2"/>
        <v>0</v>
      </c>
      <c r="G20" s="103">
        <f t="shared" si="3"/>
        <v>0</v>
      </c>
      <c r="H20" s="103">
        <f t="shared" si="4"/>
        <v>0</v>
      </c>
      <c r="I20" s="103">
        <f t="shared" si="5"/>
        <v>0</v>
      </c>
      <c r="J20" s="176">
        <f t="shared" si="6"/>
        <v>0</v>
      </c>
      <c r="L20" s="84"/>
      <c r="M20" s="84"/>
      <c r="N20" s="84"/>
    </row>
    <row r="21" spans="1:14" ht="15" customHeight="1">
      <c r="A21" s="49"/>
      <c r="B21" s="81"/>
      <c r="C21" s="138">
        <f t="shared" si="0"/>
        <v>0</v>
      </c>
      <c r="D21" s="138">
        <f t="shared" si="7"/>
        <v>0</v>
      </c>
      <c r="E21" s="103">
        <f t="shared" si="1"/>
        <v>0</v>
      </c>
      <c r="F21" s="103">
        <f t="shared" si="2"/>
        <v>0</v>
      </c>
      <c r="G21" s="103">
        <f t="shared" si="3"/>
        <v>0</v>
      </c>
      <c r="H21" s="103">
        <f t="shared" si="4"/>
        <v>0</v>
      </c>
      <c r="I21" s="103">
        <f t="shared" si="5"/>
        <v>0</v>
      </c>
      <c r="J21" s="176">
        <f t="shared" si="6"/>
        <v>0</v>
      </c>
      <c r="L21" s="84"/>
      <c r="M21" s="84"/>
      <c r="N21" s="84"/>
    </row>
    <row r="22" spans="1:14" ht="15" customHeight="1">
      <c r="A22" s="191"/>
      <c r="B22" s="81"/>
      <c r="C22" s="138">
        <f t="shared" si="0"/>
        <v>0</v>
      </c>
      <c r="D22" s="138">
        <f t="shared" si="7"/>
        <v>0</v>
      </c>
      <c r="E22" s="103">
        <f t="shared" si="1"/>
        <v>0</v>
      </c>
      <c r="F22" s="103">
        <f t="shared" si="2"/>
        <v>0</v>
      </c>
      <c r="G22" s="103">
        <f t="shared" si="3"/>
        <v>0</v>
      </c>
      <c r="H22" s="103">
        <f t="shared" si="4"/>
        <v>0</v>
      </c>
      <c r="I22" s="103">
        <f t="shared" si="5"/>
        <v>0</v>
      </c>
      <c r="J22" s="176">
        <f t="shared" si="6"/>
        <v>0</v>
      </c>
      <c r="L22" s="84"/>
      <c r="M22" s="84"/>
      <c r="N22" s="84"/>
    </row>
    <row r="23" spans="1:14" ht="15" customHeight="1">
      <c r="A23" s="49"/>
      <c r="B23" s="81"/>
      <c r="C23" s="138">
        <f t="shared" si="0"/>
        <v>0</v>
      </c>
      <c r="D23" s="138">
        <f t="shared" si="7"/>
        <v>0</v>
      </c>
      <c r="E23" s="103">
        <f t="shared" si="1"/>
        <v>0</v>
      </c>
      <c r="F23" s="103">
        <f t="shared" si="2"/>
        <v>0</v>
      </c>
      <c r="G23" s="103">
        <f t="shared" si="3"/>
        <v>0</v>
      </c>
      <c r="H23" s="103">
        <f t="shared" si="4"/>
        <v>0</v>
      </c>
      <c r="I23" s="103">
        <f t="shared" si="5"/>
        <v>0</v>
      </c>
      <c r="J23" s="176">
        <f t="shared" si="6"/>
        <v>0</v>
      </c>
      <c r="L23" s="84"/>
      <c r="M23" s="84"/>
      <c r="N23" s="84"/>
    </row>
    <row r="24" spans="1:14" ht="15" customHeight="1">
      <c r="A24" s="49"/>
      <c r="B24" s="81"/>
      <c r="C24" s="138">
        <f t="shared" si="0"/>
        <v>0</v>
      </c>
      <c r="D24" s="138">
        <f t="shared" si="7"/>
        <v>0</v>
      </c>
      <c r="E24" s="103">
        <f t="shared" si="1"/>
        <v>0</v>
      </c>
      <c r="F24" s="103">
        <f t="shared" si="2"/>
        <v>0</v>
      </c>
      <c r="G24" s="103">
        <f t="shared" si="3"/>
        <v>0</v>
      </c>
      <c r="H24" s="103">
        <f t="shared" si="4"/>
        <v>0</v>
      </c>
      <c r="I24" s="103">
        <f t="shared" si="5"/>
        <v>0</v>
      </c>
      <c r="J24" s="176">
        <f t="shared" si="6"/>
        <v>0</v>
      </c>
      <c r="L24" s="84"/>
      <c r="M24" s="84"/>
      <c r="N24" s="84"/>
    </row>
    <row r="25" spans="1:14" ht="15" customHeight="1">
      <c r="A25" s="53"/>
      <c r="B25" s="81"/>
      <c r="C25" s="138">
        <f t="shared" si="0"/>
        <v>0</v>
      </c>
      <c r="D25" s="138">
        <f t="shared" si="7"/>
        <v>0</v>
      </c>
      <c r="E25" s="103">
        <f t="shared" si="1"/>
        <v>0</v>
      </c>
      <c r="F25" s="103">
        <f t="shared" si="2"/>
        <v>0</v>
      </c>
      <c r="G25" s="103">
        <f t="shared" si="3"/>
        <v>0</v>
      </c>
      <c r="H25" s="103">
        <f t="shared" si="4"/>
        <v>0</v>
      </c>
      <c r="I25" s="103">
        <f t="shared" si="5"/>
        <v>0</v>
      </c>
      <c r="J25" s="176">
        <f t="shared" si="6"/>
        <v>0</v>
      </c>
      <c r="L25" s="84"/>
      <c r="M25" s="84"/>
      <c r="N25" s="84"/>
    </row>
    <row r="26" spans="1:14" ht="15" hidden="1" customHeight="1">
      <c r="A26" s="53"/>
      <c r="B26" s="81"/>
      <c r="C26" s="138">
        <f t="shared" ref="C26:C37" si="8">SUM(E26:K26)</f>
        <v>0</v>
      </c>
      <c r="D26" s="138">
        <f t="shared" si="7"/>
        <v>0</v>
      </c>
      <c r="E26" s="103">
        <f t="shared" ref="E26:E37" si="9">IFERROR(VLOOKUP(B26,$B$93:$C$134,2,FALSE),0)</f>
        <v>0</v>
      </c>
      <c r="F26" s="103">
        <f t="shared" ref="F26:F37" si="10">IFERROR(VLOOKUP(B26,$F$93:$G$134,2,FALSE),0)</f>
        <v>0</v>
      </c>
      <c r="G26" s="103">
        <f t="shared" ref="G26:G37" si="11">IFERROR(VLOOKUP(B26,$J$93:$K$134,2,FALSE),0)</f>
        <v>0</v>
      </c>
      <c r="H26" s="103">
        <f t="shared" ref="H26:H37" si="12">IFERROR(VLOOKUP(B26,$N$93:$O$134,2,FALSE),0)</f>
        <v>0</v>
      </c>
      <c r="I26" s="103">
        <f t="shared" ref="I26:I37" si="13">IFERROR(VLOOKUP(B26,$R$93:$S$134,2,FALSE),0)</f>
        <v>0</v>
      </c>
      <c r="J26" s="176">
        <f t="shared" ref="J26:J37" si="14">IFERROR(VLOOKUP(B26,$V$93:$W$134,2,FALSE),0)</f>
        <v>0</v>
      </c>
      <c r="L26" s="84"/>
      <c r="M26" s="84"/>
      <c r="N26" s="84"/>
    </row>
    <row r="27" spans="1:14" ht="15" hidden="1" customHeight="1">
      <c r="A27" s="53"/>
      <c r="B27" s="81"/>
      <c r="C27" s="138">
        <f t="shared" si="8"/>
        <v>0</v>
      </c>
      <c r="D27" s="138">
        <f t="shared" si="7"/>
        <v>0</v>
      </c>
      <c r="E27" s="103">
        <f t="shared" si="9"/>
        <v>0</v>
      </c>
      <c r="F27" s="103">
        <f t="shared" si="10"/>
        <v>0</v>
      </c>
      <c r="G27" s="103">
        <f t="shared" si="11"/>
        <v>0</v>
      </c>
      <c r="H27" s="103">
        <f t="shared" si="12"/>
        <v>0</v>
      </c>
      <c r="I27" s="103">
        <f t="shared" si="13"/>
        <v>0</v>
      </c>
      <c r="J27" s="176">
        <f t="shared" si="14"/>
        <v>0</v>
      </c>
      <c r="L27" s="84"/>
      <c r="M27" s="84"/>
      <c r="N27" s="84"/>
    </row>
    <row r="28" spans="1:14" ht="15" hidden="1" customHeight="1">
      <c r="A28" s="49"/>
      <c r="B28" s="81"/>
      <c r="C28" s="138">
        <f t="shared" si="8"/>
        <v>0</v>
      </c>
      <c r="D28" s="138">
        <f t="shared" si="7"/>
        <v>0</v>
      </c>
      <c r="E28" s="103">
        <f t="shared" si="9"/>
        <v>0</v>
      </c>
      <c r="F28" s="103">
        <f t="shared" si="10"/>
        <v>0</v>
      </c>
      <c r="G28" s="103">
        <f t="shared" si="11"/>
        <v>0</v>
      </c>
      <c r="H28" s="103">
        <f t="shared" si="12"/>
        <v>0</v>
      </c>
      <c r="I28" s="103">
        <f t="shared" si="13"/>
        <v>0</v>
      </c>
      <c r="J28" s="176">
        <f t="shared" si="14"/>
        <v>0</v>
      </c>
      <c r="L28" s="84"/>
      <c r="M28" s="84"/>
      <c r="N28" s="84"/>
    </row>
    <row r="29" spans="1:14" ht="15" hidden="1" customHeight="1">
      <c r="A29" s="49"/>
      <c r="B29" s="81"/>
      <c r="C29" s="138">
        <f t="shared" si="8"/>
        <v>0</v>
      </c>
      <c r="D29" s="138">
        <f t="shared" si="7"/>
        <v>0</v>
      </c>
      <c r="E29" s="103">
        <f t="shared" si="9"/>
        <v>0</v>
      </c>
      <c r="F29" s="103">
        <f t="shared" si="10"/>
        <v>0</v>
      </c>
      <c r="G29" s="103">
        <f t="shared" si="11"/>
        <v>0</v>
      </c>
      <c r="H29" s="103">
        <f t="shared" si="12"/>
        <v>0</v>
      </c>
      <c r="I29" s="103">
        <f t="shared" si="13"/>
        <v>0</v>
      </c>
      <c r="J29" s="176">
        <f t="shared" si="14"/>
        <v>0</v>
      </c>
      <c r="L29" s="84"/>
      <c r="M29" s="84"/>
      <c r="N29" s="84"/>
    </row>
    <row r="30" spans="1:14" ht="15" hidden="1" customHeight="1">
      <c r="A30" s="53"/>
      <c r="B30" s="81"/>
      <c r="C30" s="138">
        <f t="shared" si="8"/>
        <v>0</v>
      </c>
      <c r="D30" s="138">
        <f t="shared" si="7"/>
        <v>0</v>
      </c>
      <c r="E30" s="103">
        <f t="shared" si="9"/>
        <v>0</v>
      </c>
      <c r="F30" s="103">
        <f t="shared" si="10"/>
        <v>0</v>
      </c>
      <c r="G30" s="103">
        <f t="shared" si="11"/>
        <v>0</v>
      </c>
      <c r="H30" s="103">
        <f t="shared" si="12"/>
        <v>0</v>
      </c>
      <c r="I30" s="103">
        <f t="shared" si="13"/>
        <v>0</v>
      </c>
      <c r="J30" s="176">
        <f t="shared" si="14"/>
        <v>0</v>
      </c>
      <c r="L30" s="84"/>
      <c r="M30" s="84"/>
      <c r="N30" s="84"/>
    </row>
    <row r="31" spans="1:14" ht="15" hidden="1" customHeight="1">
      <c r="A31" s="53"/>
      <c r="B31" s="81"/>
      <c r="C31" s="138">
        <f t="shared" si="8"/>
        <v>0</v>
      </c>
      <c r="D31" s="138">
        <f t="shared" si="7"/>
        <v>0</v>
      </c>
      <c r="E31" s="103">
        <f t="shared" si="9"/>
        <v>0</v>
      </c>
      <c r="F31" s="103">
        <f t="shared" si="10"/>
        <v>0</v>
      </c>
      <c r="G31" s="103">
        <f t="shared" si="11"/>
        <v>0</v>
      </c>
      <c r="H31" s="103">
        <f t="shared" si="12"/>
        <v>0</v>
      </c>
      <c r="I31" s="103">
        <f t="shared" si="13"/>
        <v>0</v>
      </c>
      <c r="J31" s="182">
        <f t="shared" si="14"/>
        <v>0</v>
      </c>
      <c r="L31" s="84"/>
      <c r="M31" s="84"/>
      <c r="N31" s="84"/>
    </row>
    <row r="32" spans="1:14" ht="15" hidden="1" customHeight="1">
      <c r="A32" s="53"/>
      <c r="B32" s="81"/>
      <c r="C32" s="138">
        <f t="shared" si="8"/>
        <v>0</v>
      </c>
      <c r="D32" s="138">
        <f t="shared" si="7"/>
        <v>0</v>
      </c>
      <c r="E32" s="103">
        <f t="shared" si="9"/>
        <v>0</v>
      </c>
      <c r="F32" s="103">
        <f t="shared" si="10"/>
        <v>0</v>
      </c>
      <c r="G32" s="103">
        <f t="shared" si="11"/>
        <v>0</v>
      </c>
      <c r="H32" s="103">
        <f t="shared" si="12"/>
        <v>0</v>
      </c>
      <c r="I32" s="103">
        <f t="shared" si="13"/>
        <v>0</v>
      </c>
      <c r="J32" s="182">
        <f t="shared" si="14"/>
        <v>0</v>
      </c>
      <c r="L32" s="84"/>
      <c r="M32" s="84"/>
      <c r="N32" s="84"/>
    </row>
    <row r="33" spans="1:14" ht="15" hidden="1" customHeight="1">
      <c r="A33" s="53"/>
      <c r="B33" s="81"/>
      <c r="C33" s="138">
        <f t="shared" si="8"/>
        <v>0</v>
      </c>
      <c r="D33" s="138">
        <f t="shared" si="7"/>
        <v>0</v>
      </c>
      <c r="E33" s="103">
        <f t="shared" si="9"/>
        <v>0</v>
      </c>
      <c r="F33" s="103">
        <f t="shared" si="10"/>
        <v>0</v>
      </c>
      <c r="G33" s="103">
        <f t="shared" si="11"/>
        <v>0</v>
      </c>
      <c r="H33" s="103">
        <f t="shared" si="12"/>
        <v>0</v>
      </c>
      <c r="I33" s="103">
        <f t="shared" si="13"/>
        <v>0</v>
      </c>
      <c r="J33" s="182">
        <f t="shared" si="14"/>
        <v>0</v>
      </c>
      <c r="L33" s="84"/>
      <c r="M33" s="84"/>
      <c r="N33" s="84"/>
    </row>
    <row r="34" spans="1:14" ht="15" hidden="1" customHeight="1">
      <c r="A34" s="53"/>
      <c r="B34" s="81"/>
      <c r="C34" s="138">
        <f t="shared" si="8"/>
        <v>0</v>
      </c>
      <c r="D34" s="138">
        <f t="shared" si="7"/>
        <v>0</v>
      </c>
      <c r="E34" s="103">
        <f t="shared" si="9"/>
        <v>0</v>
      </c>
      <c r="F34" s="103">
        <f t="shared" si="10"/>
        <v>0</v>
      </c>
      <c r="G34" s="103">
        <f t="shared" si="11"/>
        <v>0</v>
      </c>
      <c r="H34" s="103">
        <f t="shared" si="12"/>
        <v>0</v>
      </c>
      <c r="I34" s="103">
        <f t="shared" si="13"/>
        <v>0</v>
      </c>
      <c r="J34" s="182">
        <f t="shared" si="14"/>
        <v>0</v>
      </c>
      <c r="L34" s="84"/>
      <c r="M34" s="84"/>
      <c r="N34" s="84"/>
    </row>
    <row r="35" spans="1:14" ht="15" hidden="1" customHeight="1">
      <c r="A35" s="53"/>
      <c r="B35" s="81"/>
      <c r="C35" s="138">
        <f t="shared" si="8"/>
        <v>0</v>
      </c>
      <c r="D35" s="138">
        <f t="shared" si="7"/>
        <v>0</v>
      </c>
      <c r="E35" s="103">
        <f t="shared" si="9"/>
        <v>0</v>
      </c>
      <c r="F35" s="103">
        <f t="shared" si="10"/>
        <v>0</v>
      </c>
      <c r="G35" s="103">
        <f t="shared" si="11"/>
        <v>0</v>
      </c>
      <c r="H35" s="103">
        <f t="shared" si="12"/>
        <v>0</v>
      </c>
      <c r="I35" s="103">
        <f t="shared" si="13"/>
        <v>0</v>
      </c>
      <c r="J35" s="182">
        <f t="shared" si="14"/>
        <v>0</v>
      </c>
      <c r="L35" s="84"/>
      <c r="M35" s="84"/>
      <c r="N35" s="84"/>
    </row>
    <row r="36" spans="1:14" ht="15" hidden="1" customHeight="1">
      <c r="A36" s="53"/>
      <c r="B36" s="81"/>
      <c r="C36" s="138">
        <f t="shared" si="8"/>
        <v>0</v>
      </c>
      <c r="D36" s="138">
        <f t="shared" si="7"/>
        <v>0</v>
      </c>
      <c r="E36" s="103">
        <f t="shared" si="9"/>
        <v>0</v>
      </c>
      <c r="F36" s="103">
        <f t="shared" si="10"/>
        <v>0</v>
      </c>
      <c r="G36" s="103">
        <f t="shared" si="11"/>
        <v>0</v>
      </c>
      <c r="H36" s="103">
        <f t="shared" si="12"/>
        <v>0</v>
      </c>
      <c r="I36" s="103">
        <f t="shared" si="13"/>
        <v>0</v>
      </c>
      <c r="J36" s="182">
        <f t="shared" si="14"/>
        <v>0</v>
      </c>
      <c r="L36" s="84"/>
      <c r="M36" s="84"/>
      <c r="N36" s="84"/>
    </row>
    <row r="37" spans="1:14" ht="15" hidden="1" customHeight="1">
      <c r="A37" s="53"/>
      <c r="B37" s="81"/>
      <c r="C37" s="138">
        <f t="shared" si="8"/>
        <v>0</v>
      </c>
      <c r="D37" s="138">
        <f t="shared" si="7"/>
        <v>0</v>
      </c>
      <c r="E37" s="103">
        <f t="shared" si="9"/>
        <v>0</v>
      </c>
      <c r="F37" s="103">
        <f t="shared" si="10"/>
        <v>0</v>
      </c>
      <c r="G37" s="103">
        <f t="shared" si="11"/>
        <v>0</v>
      </c>
      <c r="H37" s="103">
        <f t="shared" si="12"/>
        <v>0</v>
      </c>
      <c r="I37" s="103">
        <f t="shared" si="13"/>
        <v>0</v>
      </c>
      <c r="J37" s="182">
        <f t="shared" si="14"/>
        <v>0</v>
      </c>
      <c r="L37" s="84"/>
      <c r="M37" s="84"/>
      <c r="N37" s="84"/>
    </row>
    <row r="38" spans="1:14" ht="15" hidden="1" customHeight="1">
      <c r="A38" s="53"/>
      <c r="B38" s="81"/>
      <c r="C38" s="138">
        <f t="shared" ref="C38:C69" si="15">SUM(E38:K38)</f>
        <v>0</v>
      </c>
      <c r="D38" s="138">
        <f t="shared" si="7"/>
        <v>0</v>
      </c>
      <c r="E38" s="103">
        <f t="shared" ref="E38:E69" si="16">IFERROR(VLOOKUP(B38,$B$93:$C$134,2,FALSE),0)</f>
        <v>0</v>
      </c>
      <c r="F38" s="103">
        <f t="shared" ref="F38:F69" si="17">IFERROR(VLOOKUP(B38,$F$93:$G$134,2,FALSE),0)</f>
        <v>0</v>
      </c>
      <c r="G38" s="103">
        <f t="shared" ref="G38:G69" si="18">IFERROR(VLOOKUP(B38,$J$93:$K$134,2,FALSE),0)</f>
        <v>0</v>
      </c>
      <c r="H38" s="103">
        <f t="shared" ref="H38:H69" si="19">IFERROR(VLOOKUP(B38,$N$93:$O$134,2,FALSE),0)</f>
        <v>0</v>
      </c>
      <c r="I38" s="103">
        <f t="shared" ref="I38:I69" si="20">IFERROR(VLOOKUP(B38,$R$93:$S$134,2,FALSE),0)</f>
        <v>0</v>
      </c>
      <c r="J38" s="182">
        <f t="shared" ref="J38:J69" si="21">IFERROR(VLOOKUP(B38,$V$93:$W$134,2,FALSE),0)</f>
        <v>0</v>
      </c>
      <c r="L38" s="84"/>
      <c r="M38" s="84"/>
      <c r="N38" s="84"/>
    </row>
    <row r="39" spans="1:14" ht="15" hidden="1" customHeight="1">
      <c r="A39" s="53"/>
      <c r="B39" s="81"/>
      <c r="C39" s="138">
        <f t="shared" si="15"/>
        <v>0</v>
      </c>
      <c r="D39" s="138">
        <f t="shared" si="7"/>
        <v>0</v>
      </c>
      <c r="E39" s="103">
        <f t="shared" si="16"/>
        <v>0</v>
      </c>
      <c r="F39" s="103">
        <f t="shared" si="17"/>
        <v>0</v>
      </c>
      <c r="G39" s="103">
        <f t="shared" si="18"/>
        <v>0</v>
      </c>
      <c r="H39" s="103">
        <f t="shared" si="19"/>
        <v>0</v>
      </c>
      <c r="I39" s="103">
        <f t="shared" si="20"/>
        <v>0</v>
      </c>
      <c r="J39" s="182">
        <f t="shared" si="21"/>
        <v>0</v>
      </c>
      <c r="L39" s="84"/>
      <c r="M39" s="84"/>
      <c r="N39" s="84"/>
    </row>
    <row r="40" spans="1:14" ht="15" hidden="1" customHeight="1">
      <c r="A40" s="53"/>
      <c r="B40" s="81"/>
      <c r="C40" s="138">
        <f t="shared" si="15"/>
        <v>0</v>
      </c>
      <c r="D40" s="138">
        <f t="shared" si="7"/>
        <v>0</v>
      </c>
      <c r="E40" s="103">
        <f t="shared" si="16"/>
        <v>0</v>
      </c>
      <c r="F40" s="103">
        <f t="shared" si="17"/>
        <v>0</v>
      </c>
      <c r="G40" s="103">
        <f t="shared" si="18"/>
        <v>0</v>
      </c>
      <c r="H40" s="103">
        <f t="shared" si="19"/>
        <v>0</v>
      </c>
      <c r="I40" s="103">
        <f t="shared" si="20"/>
        <v>0</v>
      </c>
      <c r="J40" s="182">
        <f t="shared" si="21"/>
        <v>0</v>
      </c>
      <c r="L40" s="84"/>
      <c r="M40" s="84"/>
      <c r="N40" s="84"/>
    </row>
    <row r="41" spans="1:14" ht="15" hidden="1" customHeight="1">
      <c r="A41" s="53"/>
      <c r="B41" s="81"/>
      <c r="C41" s="138">
        <f t="shared" si="15"/>
        <v>0</v>
      </c>
      <c r="D41" s="138">
        <f t="shared" si="7"/>
        <v>0</v>
      </c>
      <c r="E41" s="103">
        <f t="shared" si="16"/>
        <v>0</v>
      </c>
      <c r="F41" s="103">
        <f t="shared" si="17"/>
        <v>0</v>
      </c>
      <c r="G41" s="103">
        <f t="shared" si="18"/>
        <v>0</v>
      </c>
      <c r="H41" s="103">
        <f t="shared" si="19"/>
        <v>0</v>
      </c>
      <c r="I41" s="103">
        <f t="shared" si="20"/>
        <v>0</v>
      </c>
      <c r="J41" s="182">
        <f t="shared" si="21"/>
        <v>0</v>
      </c>
      <c r="L41" s="84"/>
      <c r="M41" s="84"/>
      <c r="N41" s="84"/>
    </row>
    <row r="42" spans="1:14" ht="15" hidden="1" customHeight="1">
      <c r="A42" s="53"/>
      <c r="B42" s="81"/>
      <c r="C42" s="138">
        <f t="shared" si="15"/>
        <v>0</v>
      </c>
      <c r="D42" s="138">
        <f t="shared" si="7"/>
        <v>0</v>
      </c>
      <c r="E42" s="103">
        <f t="shared" si="16"/>
        <v>0</v>
      </c>
      <c r="F42" s="103">
        <f t="shared" si="17"/>
        <v>0</v>
      </c>
      <c r="G42" s="103">
        <f t="shared" si="18"/>
        <v>0</v>
      </c>
      <c r="H42" s="103">
        <f t="shared" si="19"/>
        <v>0</v>
      </c>
      <c r="I42" s="103">
        <f t="shared" si="20"/>
        <v>0</v>
      </c>
      <c r="J42" s="182">
        <f t="shared" si="21"/>
        <v>0</v>
      </c>
      <c r="L42" s="84"/>
      <c r="M42" s="84"/>
      <c r="N42" s="84"/>
    </row>
    <row r="43" spans="1:14" ht="15" hidden="1" customHeight="1">
      <c r="A43" s="53"/>
      <c r="B43" s="81"/>
      <c r="C43" s="138">
        <f t="shared" si="15"/>
        <v>0</v>
      </c>
      <c r="D43" s="138">
        <f t="shared" si="7"/>
        <v>0</v>
      </c>
      <c r="E43" s="103">
        <f t="shared" si="16"/>
        <v>0</v>
      </c>
      <c r="F43" s="103">
        <f t="shared" si="17"/>
        <v>0</v>
      </c>
      <c r="G43" s="103">
        <f t="shared" si="18"/>
        <v>0</v>
      </c>
      <c r="H43" s="103">
        <f t="shared" si="19"/>
        <v>0</v>
      </c>
      <c r="I43" s="103">
        <f t="shared" si="20"/>
        <v>0</v>
      </c>
      <c r="J43" s="182">
        <f t="shared" si="21"/>
        <v>0</v>
      </c>
      <c r="L43" s="84"/>
      <c r="M43" s="84"/>
      <c r="N43" s="84"/>
    </row>
    <row r="44" spans="1:14" ht="15" hidden="1" customHeight="1">
      <c r="A44" s="53"/>
      <c r="B44" s="81"/>
      <c r="C44" s="138">
        <f t="shared" si="15"/>
        <v>0</v>
      </c>
      <c r="D44" s="138">
        <f t="shared" si="7"/>
        <v>0</v>
      </c>
      <c r="E44" s="103">
        <f t="shared" si="16"/>
        <v>0</v>
      </c>
      <c r="F44" s="103">
        <f t="shared" si="17"/>
        <v>0</v>
      </c>
      <c r="G44" s="103">
        <f t="shared" si="18"/>
        <v>0</v>
      </c>
      <c r="H44" s="103">
        <f t="shared" si="19"/>
        <v>0</v>
      </c>
      <c r="I44" s="103">
        <f t="shared" si="20"/>
        <v>0</v>
      </c>
      <c r="J44" s="182">
        <f t="shared" si="21"/>
        <v>0</v>
      </c>
      <c r="L44" s="84"/>
      <c r="M44" s="84"/>
      <c r="N44" s="84"/>
    </row>
    <row r="45" spans="1:14" ht="15" hidden="1" customHeight="1">
      <c r="A45" s="53"/>
      <c r="B45" s="81"/>
      <c r="C45" s="138">
        <f t="shared" si="15"/>
        <v>0</v>
      </c>
      <c r="D45" s="138">
        <f t="shared" si="7"/>
        <v>0</v>
      </c>
      <c r="E45" s="103">
        <f t="shared" si="16"/>
        <v>0</v>
      </c>
      <c r="F45" s="103">
        <f t="shared" si="17"/>
        <v>0</v>
      </c>
      <c r="G45" s="103">
        <f t="shared" si="18"/>
        <v>0</v>
      </c>
      <c r="H45" s="103">
        <f t="shared" si="19"/>
        <v>0</v>
      </c>
      <c r="I45" s="103">
        <f t="shared" si="20"/>
        <v>0</v>
      </c>
      <c r="J45" s="182">
        <f t="shared" si="21"/>
        <v>0</v>
      </c>
      <c r="L45" s="84"/>
      <c r="M45" s="84"/>
      <c r="N45" s="84"/>
    </row>
    <row r="46" spans="1:14" ht="15" hidden="1" customHeight="1">
      <c r="A46" s="53"/>
      <c r="B46" s="81"/>
      <c r="C46" s="138">
        <f t="shared" si="15"/>
        <v>0</v>
      </c>
      <c r="D46" s="138">
        <f t="shared" si="7"/>
        <v>0</v>
      </c>
      <c r="E46" s="103">
        <f t="shared" si="16"/>
        <v>0</v>
      </c>
      <c r="F46" s="103">
        <f t="shared" si="17"/>
        <v>0</v>
      </c>
      <c r="G46" s="103">
        <f t="shared" si="18"/>
        <v>0</v>
      </c>
      <c r="H46" s="103">
        <f t="shared" si="19"/>
        <v>0</v>
      </c>
      <c r="I46" s="103">
        <f t="shared" si="20"/>
        <v>0</v>
      </c>
      <c r="J46" s="182">
        <f t="shared" si="21"/>
        <v>0</v>
      </c>
      <c r="L46" s="84"/>
      <c r="M46" s="84"/>
      <c r="N46" s="84"/>
    </row>
    <row r="47" spans="1:14" ht="15" hidden="1" customHeight="1">
      <c r="A47" s="53"/>
      <c r="B47" s="81"/>
      <c r="C47" s="138">
        <f t="shared" si="15"/>
        <v>0</v>
      </c>
      <c r="D47" s="138">
        <f t="shared" si="7"/>
        <v>0</v>
      </c>
      <c r="E47" s="103">
        <f t="shared" si="16"/>
        <v>0</v>
      </c>
      <c r="F47" s="103">
        <f t="shared" si="17"/>
        <v>0</v>
      </c>
      <c r="G47" s="103">
        <f t="shared" si="18"/>
        <v>0</v>
      </c>
      <c r="H47" s="103">
        <f t="shared" si="19"/>
        <v>0</v>
      </c>
      <c r="I47" s="103">
        <f t="shared" si="20"/>
        <v>0</v>
      </c>
      <c r="J47" s="182">
        <f t="shared" si="21"/>
        <v>0</v>
      </c>
      <c r="L47" s="84"/>
      <c r="M47" s="84"/>
      <c r="N47" s="84"/>
    </row>
    <row r="48" spans="1:14" ht="15" hidden="1" customHeight="1">
      <c r="A48" s="53"/>
      <c r="B48" s="81"/>
      <c r="C48" s="138">
        <f t="shared" si="15"/>
        <v>0</v>
      </c>
      <c r="D48" s="138">
        <f t="shared" si="7"/>
        <v>0</v>
      </c>
      <c r="E48" s="103">
        <f t="shared" si="16"/>
        <v>0</v>
      </c>
      <c r="F48" s="103">
        <f t="shared" si="17"/>
        <v>0</v>
      </c>
      <c r="G48" s="103">
        <f t="shared" si="18"/>
        <v>0</v>
      </c>
      <c r="H48" s="103">
        <f t="shared" si="19"/>
        <v>0</v>
      </c>
      <c r="I48" s="103">
        <f t="shared" si="20"/>
        <v>0</v>
      </c>
      <c r="J48" s="182">
        <f t="shared" si="21"/>
        <v>0</v>
      </c>
      <c r="L48" s="84"/>
      <c r="M48" s="84"/>
      <c r="N48" s="84"/>
    </row>
    <row r="49" spans="1:14" ht="15" hidden="1" customHeight="1">
      <c r="A49" s="53"/>
      <c r="B49" s="81"/>
      <c r="C49" s="138">
        <f t="shared" si="15"/>
        <v>0</v>
      </c>
      <c r="D49" s="138">
        <f t="shared" si="7"/>
        <v>0</v>
      </c>
      <c r="E49" s="103">
        <f t="shared" si="16"/>
        <v>0</v>
      </c>
      <c r="F49" s="103">
        <f t="shared" si="17"/>
        <v>0</v>
      </c>
      <c r="G49" s="103">
        <f t="shared" si="18"/>
        <v>0</v>
      </c>
      <c r="H49" s="103">
        <f t="shared" si="19"/>
        <v>0</v>
      </c>
      <c r="I49" s="103">
        <f t="shared" si="20"/>
        <v>0</v>
      </c>
      <c r="J49" s="182">
        <f t="shared" si="21"/>
        <v>0</v>
      </c>
      <c r="L49" s="84"/>
      <c r="M49" s="84"/>
      <c r="N49" s="84"/>
    </row>
    <row r="50" spans="1:14" ht="15" hidden="1" customHeight="1">
      <c r="A50" s="53"/>
      <c r="B50" s="81"/>
      <c r="C50" s="138">
        <f t="shared" si="15"/>
        <v>0</v>
      </c>
      <c r="D50" s="138">
        <f t="shared" si="7"/>
        <v>0</v>
      </c>
      <c r="E50" s="103">
        <f t="shared" si="16"/>
        <v>0</v>
      </c>
      <c r="F50" s="103">
        <f t="shared" si="17"/>
        <v>0</v>
      </c>
      <c r="G50" s="103">
        <f t="shared" si="18"/>
        <v>0</v>
      </c>
      <c r="H50" s="103">
        <f t="shared" si="19"/>
        <v>0</v>
      </c>
      <c r="I50" s="103">
        <f t="shared" si="20"/>
        <v>0</v>
      </c>
      <c r="J50" s="182">
        <f t="shared" si="21"/>
        <v>0</v>
      </c>
      <c r="L50" s="84"/>
      <c r="M50" s="84"/>
      <c r="N50" s="84"/>
    </row>
    <row r="51" spans="1:14" ht="15" hidden="1" customHeight="1">
      <c r="A51" s="53"/>
      <c r="B51" s="81"/>
      <c r="C51" s="138">
        <f t="shared" si="15"/>
        <v>0</v>
      </c>
      <c r="D51" s="138">
        <f t="shared" si="7"/>
        <v>0</v>
      </c>
      <c r="E51" s="103">
        <f t="shared" si="16"/>
        <v>0</v>
      </c>
      <c r="F51" s="103">
        <f t="shared" si="17"/>
        <v>0</v>
      </c>
      <c r="G51" s="103">
        <f t="shared" si="18"/>
        <v>0</v>
      </c>
      <c r="H51" s="103">
        <f t="shared" si="19"/>
        <v>0</v>
      </c>
      <c r="I51" s="103">
        <f t="shared" si="20"/>
        <v>0</v>
      </c>
      <c r="J51" s="182">
        <f t="shared" si="21"/>
        <v>0</v>
      </c>
      <c r="L51" s="84"/>
      <c r="M51" s="84"/>
      <c r="N51" s="84"/>
    </row>
    <row r="52" spans="1:14" ht="15" hidden="1" customHeight="1">
      <c r="A52" s="53"/>
      <c r="B52" s="81"/>
      <c r="C52" s="138">
        <f t="shared" si="15"/>
        <v>0</v>
      </c>
      <c r="D52" s="138">
        <f t="shared" si="7"/>
        <v>0</v>
      </c>
      <c r="E52" s="103">
        <f t="shared" si="16"/>
        <v>0</v>
      </c>
      <c r="F52" s="103">
        <f t="shared" si="17"/>
        <v>0</v>
      </c>
      <c r="G52" s="103">
        <f t="shared" si="18"/>
        <v>0</v>
      </c>
      <c r="H52" s="103">
        <f t="shared" si="19"/>
        <v>0</v>
      </c>
      <c r="I52" s="103">
        <f t="shared" si="20"/>
        <v>0</v>
      </c>
      <c r="J52" s="182">
        <f t="shared" si="21"/>
        <v>0</v>
      </c>
      <c r="L52" s="84"/>
      <c r="M52" s="84"/>
      <c r="N52" s="84"/>
    </row>
    <row r="53" spans="1:14" ht="15" hidden="1" customHeight="1">
      <c r="A53" s="53"/>
      <c r="B53" s="81"/>
      <c r="C53" s="138">
        <f t="shared" si="15"/>
        <v>0</v>
      </c>
      <c r="D53" s="138">
        <f t="shared" si="7"/>
        <v>0</v>
      </c>
      <c r="E53" s="103">
        <f t="shared" si="16"/>
        <v>0</v>
      </c>
      <c r="F53" s="103">
        <f t="shared" si="17"/>
        <v>0</v>
      </c>
      <c r="G53" s="103">
        <f t="shared" si="18"/>
        <v>0</v>
      </c>
      <c r="H53" s="103">
        <f t="shared" si="19"/>
        <v>0</v>
      </c>
      <c r="I53" s="103">
        <f t="shared" si="20"/>
        <v>0</v>
      </c>
      <c r="J53" s="182">
        <f t="shared" si="21"/>
        <v>0</v>
      </c>
      <c r="L53" s="84"/>
      <c r="M53" s="84"/>
      <c r="N53" s="84"/>
    </row>
    <row r="54" spans="1:14" ht="15" hidden="1" customHeight="1">
      <c r="A54" s="53"/>
      <c r="B54" s="81"/>
      <c r="C54" s="138">
        <f t="shared" si="15"/>
        <v>0</v>
      </c>
      <c r="D54" s="138">
        <f t="shared" si="7"/>
        <v>0</v>
      </c>
      <c r="E54" s="103">
        <f t="shared" si="16"/>
        <v>0</v>
      </c>
      <c r="F54" s="103">
        <f t="shared" si="17"/>
        <v>0</v>
      </c>
      <c r="G54" s="103">
        <f t="shared" si="18"/>
        <v>0</v>
      </c>
      <c r="H54" s="103">
        <f t="shared" si="19"/>
        <v>0</v>
      </c>
      <c r="I54" s="103">
        <f t="shared" si="20"/>
        <v>0</v>
      </c>
      <c r="J54" s="182">
        <f t="shared" si="21"/>
        <v>0</v>
      </c>
      <c r="L54" s="84"/>
      <c r="M54" s="84"/>
      <c r="N54" s="84"/>
    </row>
    <row r="55" spans="1:14" ht="13" hidden="1">
      <c r="A55" s="53"/>
      <c r="B55" s="81"/>
      <c r="C55" s="138">
        <f t="shared" si="15"/>
        <v>0</v>
      </c>
      <c r="D55" s="138">
        <f t="shared" si="7"/>
        <v>0</v>
      </c>
      <c r="E55" s="103">
        <f t="shared" si="16"/>
        <v>0</v>
      </c>
      <c r="F55" s="103">
        <f t="shared" si="17"/>
        <v>0</v>
      </c>
      <c r="G55" s="103">
        <f t="shared" si="18"/>
        <v>0</v>
      </c>
      <c r="H55" s="103">
        <f t="shared" si="19"/>
        <v>0</v>
      </c>
      <c r="I55" s="103">
        <f t="shared" si="20"/>
        <v>0</v>
      </c>
      <c r="J55" s="182">
        <f t="shared" si="21"/>
        <v>0</v>
      </c>
      <c r="L55" s="84"/>
      <c r="M55" s="84"/>
      <c r="N55" s="84"/>
    </row>
    <row r="56" spans="1:14" ht="13" hidden="1">
      <c r="A56" s="53"/>
      <c r="B56" s="81"/>
      <c r="C56" s="138">
        <f t="shared" si="15"/>
        <v>0</v>
      </c>
      <c r="D56" s="138">
        <f t="shared" si="7"/>
        <v>0</v>
      </c>
      <c r="E56" s="103">
        <f t="shared" si="16"/>
        <v>0</v>
      </c>
      <c r="F56" s="103">
        <f t="shared" si="17"/>
        <v>0</v>
      </c>
      <c r="G56" s="103">
        <f t="shared" si="18"/>
        <v>0</v>
      </c>
      <c r="H56" s="103">
        <f t="shared" si="19"/>
        <v>0</v>
      </c>
      <c r="I56" s="103">
        <f t="shared" si="20"/>
        <v>0</v>
      </c>
      <c r="J56" s="182">
        <f t="shared" si="21"/>
        <v>0</v>
      </c>
      <c r="L56" s="84"/>
      <c r="M56" s="84"/>
      <c r="N56" s="84"/>
    </row>
    <row r="57" spans="1:14" ht="13" hidden="1">
      <c r="A57" s="53"/>
      <c r="B57" s="81"/>
      <c r="C57" s="138">
        <f t="shared" si="15"/>
        <v>0</v>
      </c>
      <c r="D57" s="138">
        <f t="shared" si="7"/>
        <v>0</v>
      </c>
      <c r="E57" s="103">
        <f t="shared" si="16"/>
        <v>0</v>
      </c>
      <c r="F57" s="103">
        <f t="shared" si="17"/>
        <v>0</v>
      </c>
      <c r="G57" s="103">
        <f t="shared" si="18"/>
        <v>0</v>
      </c>
      <c r="H57" s="103">
        <f t="shared" si="19"/>
        <v>0</v>
      </c>
      <c r="I57" s="103">
        <f t="shared" si="20"/>
        <v>0</v>
      </c>
      <c r="J57" s="182">
        <f t="shared" si="21"/>
        <v>0</v>
      </c>
      <c r="L57" s="84"/>
      <c r="M57" s="84"/>
      <c r="N57" s="84"/>
    </row>
    <row r="58" spans="1:14" ht="13" hidden="1">
      <c r="A58" s="53"/>
      <c r="B58" s="81"/>
      <c r="C58" s="138">
        <f t="shared" si="15"/>
        <v>0</v>
      </c>
      <c r="D58" s="138">
        <f t="shared" si="7"/>
        <v>0</v>
      </c>
      <c r="E58" s="103">
        <f t="shared" si="16"/>
        <v>0</v>
      </c>
      <c r="F58" s="103">
        <f t="shared" si="17"/>
        <v>0</v>
      </c>
      <c r="G58" s="103">
        <f t="shared" si="18"/>
        <v>0</v>
      </c>
      <c r="H58" s="103">
        <f t="shared" si="19"/>
        <v>0</v>
      </c>
      <c r="I58" s="103">
        <f t="shared" si="20"/>
        <v>0</v>
      </c>
      <c r="J58" s="182">
        <f t="shared" si="21"/>
        <v>0</v>
      </c>
      <c r="L58" s="84"/>
      <c r="M58" s="84"/>
      <c r="N58" s="84"/>
    </row>
    <row r="59" spans="1:14" ht="13" hidden="1">
      <c r="A59" s="53"/>
      <c r="B59" s="81"/>
      <c r="C59" s="138">
        <f t="shared" si="15"/>
        <v>0</v>
      </c>
      <c r="D59" s="138">
        <f t="shared" si="7"/>
        <v>0</v>
      </c>
      <c r="E59" s="103">
        <f t="shared" si="16"/>
        <v>0</v>
      </c>
      <c r="F59" s="103">
        <f t="shared" si="17"/>
        <v>0</v>
      </c>
      <c r="G59" s="103">
        <f t="shared" si="18"/>
        <v>0</v>
      </c>
      <c r="H59" s="103">
        <f t="shared" si="19"/>
        <v>0</v>
      </c>
      <c r="I59" s="103">
        <f t="shared" si="20"/>
        <v>0</v>
      </c>
      <c r="J59" s="182">
        <f t="shared" si="21"/>
        <v>0</v>
      </c>
      <c r="L59" s="84"/>
      <c r="M59" s="84"/>
      <c r="N59" s="84"/>
    </row>
    <row r="60" spans="1:14" ht="13" hidden="1">
      <c r="A60" s="53"/>
      <c r="B60" s="81"/>
      <c r="C60" s="138">
        <f t="shared" si="15"/>
        <v>0</v>
      </c>
      <c r="D60" s="138">
        <f t="shared" si="7"/>
        <v>0</v>
      </c>
      <c r="E60" s="103">
        <f t="shared" si="16"/>
        <v>0</v>
      </c>
      <c r="F60" s="103">
        <f t="shared" si="17"/>
        <v>0</v>
      </c>
      <c r="G60" s="103">
        <f t="shared" si="18"/>
        <v>0</v>
      </c>
      <c r="H60" s="103">
        <f t="shared" si="19"/>
        <v>0</v>
      </c>
      <c r="I60" s="103">
        <f t="shared" si="20"/>
        <v>0</v>
      </c>
      <c r="J60" s="182">
        <f t="shared" si="21"/>
        <v>0</v>
      </c>
      <c r="L60" s="84"/>
      <c r="M60" s="84"/>
      <c r="N60" s="84"/>
    </row>
    <row r="61" spans="1:14" ht="13" hidden="1">
      <c r="A61" s="53"/>
      <c r="B61" s="81"/>
      <c r="C61" s="138">
        <f t="shared" si="15"/>
        <v>0</v>
      </c>
      <c r="D61" s="138">
        <f t="shared" si="7"/>
        <v>0</v>
      </c>
      <c r="E61" s="103">
        <f t="shared" si="16"/>
        <v>0</v>
      </c>
      <c r="F61" s="103">
        <f t="shared" si="17"/>
        <v>0</v>
      </c>
      <c r="G61" s="103">
        <f t="shared" si="18"/>
        <v>0</v>
      </c>
      <c r="H61" s="103">
        <f t="shared" si="19"/>
        <v>0</v>
      </c>
      <c r="I61" s="103">
        <f t="shared" si="20"/>
        <v>0</v>
      </c>
      <c r="J61" s="182">
        <f t="shared" si="21"/>
        <v>0</v>
      </c>
      <c r="L61" s="84"/>
      <c r="M61" s="84"/>
      <c r="N61" s="84"/>
    </row>
    <row r="62" spans="1:14" ht="13" hidden="1">
      <c r="A62" s="53"/>
      <c r="B62" s="81"/>
      <c r="C62" s="138">
        <f t="shared" si="15"/>
        <v>0</v>
      </c>
      <c r="D62" s="138">
        <f t="shared" si="7"/>
        <v>0</v>
      </c>
      <c r="E62" s="103">
        <f t="shared" si="16"/>
        <v>0</v>
      </c>
      <c r="F62" s="103">
        <f t="shared" si="17"/>
        <v>0</v>
      </c>
      <c r="G62" s="103">
        <f t="shared" si="18"/>
        <v>0</v>
      </c>
      <c r="H62" s="103">
        <f t="shared" si="19"/>
        <v>0</v>
      </c>
      <c r="I62" s="103">
        <f t="shared" si="20"/>
        <v>0</v>
      </c>
      <c r="J62" s="182">
        <f t="shared" si="21"/>
        <v>0</v>
      </c>
      <c r="L62" s="84"/>
      <c r="M62" s="84"/>
      <c r="N62" s="84"/>
    </row>
    <row r="63" spans="1:14" ht="13" hidden="1">
      <c r="A63" s="53"/>
      <c r="B63" s="81"/>
      <c r="C63" s="138">
        <f t="shared" si="15"/>
        <v>0</v>
      </c>
      <c r="D63" s="138">
        <f t="shared" si="7"/>
        <v>0</v>
      </c>
      <c r="E63" s="103">
        <f t="shared" si="16"/>
        <v>0</v>
      </c>
      <c r="F63" s="103">
        <f t="shared" si="17"/>
        <v>0</v>
      </c>
      <c r="G63" s="103">
        <f t="shared" si="18"/>
        <v>0</v>
      </c>
      <c r="H63" s="103">
        <f t="shared" si="19"/>
        <v>0</v>
      </c>
      <c r="I63" s="103">
        <f t="shared" si="20"/>
        <v>0</v>
      </c>
      <c r="J63" s="182">
        <f t="shared" si="21"/>
        <v>0</v>
      </c>
      <c r="L63" s="84"/>
      <c r="M63" s="84"/>
      <c r="N63" s="84"/>
    </row>
    <row r="64" spans="1:14" ht="13" hidden="1">
      <c r="A64" s="53"/>
      <c r="B64" s="81"/>
      <c r="C64" s="138">
        <f t="shared" si="15"/>
        <v>0</v>
      </c>
      <c r="D64" s="138">
        <f t="shared" si="7"/>
        <v>0</v>
      </c>
      <c r="E64" s="103">
        <f t="shared" si="16"/>
        <v>0</v>
      </c>
      <c r="F64" s="103">
        <f t="shared" si="17"/>
        <v>0</v>
      </c>
      <c r="G64" s="103">
        <f t="shared" si="18"/>
        <v>0</v>
      </c>
      <c r="H64" s="103">
        <f t="shared" si="19"/>
        <v>0</v>
      </c>
      <c r="I64" s="103">
        <f t="shared" si="20"/>
        <v>0</v>
      </c>
      <c r="J64" s="182">
        <f t="shared" si="21"/>
        <v>0</v>
      </c>
      <c r="L64" s="84"/>
      <c r="M64" s="84"/>
      <c r="N64" s="84"/>
    </row>
    <row r="65" spans="1:14" ht="13" hidden="1">
      <c r="A65" s="53"/>
      <c r="B65" s="81"/>
      <c r="C65" s="138">
        <f t="shared" si="15"/>
        <v>0</v>
      </c>
      <c r="D65" s="138">
        <f t="shared" si="7"/>
        <v>0</v>
      </c>
      <c r="E65" s="103">
        <f t="shared" si="16"/>
        <v>0</v>
      </c>
      <c r="F65" s="103">
        <f t="shared" si="17"/>
        <v>0</v>
      </c>
      <c r="G65" s="103">
        <f t="shared" si="18"/>
        <v>0</v>
      </c>
      <c r="H65" s="103">
        <f t="shared" si="19"/>
        <v>0</v>
      </c>
      <c r="I65" s="103">
        <f t="shared" si="20"/>
        <v>0</v>
      </c>
      <c r="J65" s="182">
        <f t="shared" si="21"/>
        <v>0</v>
      </c>
      <c r="L65" s="84"/>
      <c r="M65" s="84"/>
      <c r="N65" s="84"/>
    </row>
    <row r="66" spans="1:14" ht="13" hidden="1">
      <c r="A66" s="53"/>
      <c r="B66" s="81"/>
      <c r="C66" s="138">
        <f t="shared" si="15"/>
        <v>0</v>
      </c>
      <c r="D66" s="138">
        <f t="shared" si="7"/>
        <v>0</v>
      </c>
      <c r="E66" s="103">
        <f t="shared" si="16"/>
        <v>0</v>
      </c>
      <c r="F66" s="103">
        <f t="shared" si="17"/>
        <v>0</v>
      </c>
      <c r="G66" s="103">
        <f t="shared" si="18"/>
        <v>0</v>
      </c>
      <c r="H66" s="103">
        <f t="shared" si="19"/>
        <v>0</v>
      </c>
      <c r="I66" s="103">
        <f t="shared" si="20"/>
        <v>0</v>
      </c>
      <c r="J66" s="182">
        <f t="shared" si="21"/>
        <v>0</v>
      </c>
      <c r="L66" s="84"/>
      <c r="M66" s="84"/>
      <c r="N66" s="84"/>
    </row>
    <row r="67" spans="1:14" ht="13" hidden="1">
      <c r="A67" s="53"/>
      <c r="B67" s="81"/>
      <c r="C67" s="138">
        <f t="shared" si="15"/>
        <v>0</v>
      </c>
      <c r="D67" s="138">
        <f t="shared" si="7"/>
        <v>0</v>
      </c>
      <c r="E67" s="103">
        <f t="shared" si="16"/>
        <v>0</v>
      </c>
      <c r="F67" s="103">
        <f t="shared" si="17"/>
        <v>0</v>
      </c>
      <c r="G67" s="103">
        <f t="shared" si="18"/>
        <v>0</v>
      </c>
      <c r="H67" s="103">
        <f t="shared" si="19"/>
        <v>0</v>
      </c>
      <c r="I67" s="103">
        <f t="shared" si="20"/>
        <v>0</v>
      </c>
      <c r="J67" s="182">
        <f t="shared" si="21"/>
        <v>0</v>
      </c>
      <c r="L67" s="84"/>
      <c r="M67" s="84"/>
      <c r="N67" s="84"/>
    </row>
    <row r="68" spans="1:14" ht="13" hidden="1">
      <c r="A68" s="53"/>
      <c r="B68" s="81"/>
      <c r="C68" s="138">
        <f t="shared" si="15"/>
        <v>0</v>
      </c>
      <c r="D68" s="138">
        <f t="shared" si="7"/>
        <v>0</v>
      </c>
      <c r="E68" s="103">
        <f t="shared" si="16"/>
        <v>0</v>
      </c>
      <c r="F68" s="103">
        <f t="shared" si="17"/>
        <v>0</v>
      </c>
      <c r="G68" s="103">
        <f t="shared" si="18"/>
        <v>0</v>
      </c>
      <c r="H68" s="103">
        <f t="shared" si="19"/>
        <v>0</v>
      </c>
      <c r="I68" s="103">
        <f t="shared" si="20"/>
        <v>0</v>
      </c>
      <c r="J68" s="182">
        <f t="shared" si="21"/>
        <v>0</v>
      </c>
      <c r="L68" s="84"/>
      <c r="M68" s="84"/>
      <c r="N68" s="84"/>
    </row>
    <row r="69" spans="1:14" ht="13" hidden="1">
      <c r="A69" s="53"/>
      <c r="B69" s="81"/>
      <c r="C69" s="138">
        <f t="shared" si="15"/>
        <v>0</v>
      </c>
      <c r="D69" s="138">
        <f t="shared" si="7"/>
        <v>0</v>
      </c>
      <c r="E69" s="103">
        <f t="shared" si="16"/>
        <v>0</v>
      </c>
      <c r="F69" s="103">
        <f t="shared" si="17"/>
        <v>0</v>
      </c>
      <c r="G69" s="103">
        <f t="shared" si="18"/>
        <v>0</v>
      </c>
      <c r="H69" s="103">
        <f t="shared" si="19"/>
        <v>0</v>
      </c>
      <c r="I69" s="103">
        <f t="shared" si="20"/>
        <v>0</v>
      </c>
      <c r="J69" s="182">
        <f t="shared" si="21"/>
        <v>0</v>
      </c>
      <c r="L69" s="84"/>
      <c r="M69" s="84"/>
      <c r="N69" s="84"/>
    </row>
    <row r="70" spans="1:14" ht="13" hidden="1">
      <c r="A70" s="53"/>
      <c r="B70" s="81"/>
      <c r="C70" s="138">
        <f t="shared" ref="C70:C84" si="22">SUM(E70:K70)</f>
        <v>0</v>
      </c>
      <c r="D70" s="138">
        <f t="shared" si="7"/>
        <v>0</v>
      </c>
      <c r="E70" s="103">
        <f t="shared" ref="E70:E84" si="23">IFERROR(VLOOKUP(B70,$B$93:$C$134,2,FALSE),0)</f>
        <v>0</v>
      </c>
      <c r="F70" s="103">
        <f t="shared" ref="F70:F84" si="24">IFERROR(VLOOKUP(B70,$F$93:$G$134,2,FALSE),0)</f>
        <v>0</v>
      </c>
      <c r="G70" s="103">
        <f t="shared" ref="G70:G84" si="25">IFERROR(VLOOKUP(B70,$J$93:$K$134,2,FALSE),0)</f>
        <v>0</v>
      </c>
      <c r="H70" s="103">
        <f t="shared" ref="H70:H84" si="26">IFERROR(VLOOKUP(B70,$N$93:$O$134,2,FALSE),0)</f>
        <v>0</v>
      </c>
      <c r="I70" s="103">
        <f t="shared" ref="I70:I84" si="27">IFERROR(VLOOKUP(B70,$R$93:$S$134,2,FALSE),0)</f>
        <v>0</v>
      </c>
      <c r="J70" s="182">
        <f t="shared" ref="J70:J84" si="28">IFERROR(VLOOKUP(B70,$V$93:$W$134,2,FALSE),0)</f>
        <v>0</v>
      </c>
      <c r="L70" s="84"/>
      <c r="M70" s="84"/>
      <c r="N70" s="84"/>
    </row>
    <row r="71" spans="1:14" ht="13" hidden="1">
      <c r="A71" s="53"/>
      <c r="B71" s="81"/>
      <c r="C71" s="138">
        <f t="shared" si="22"/>
        <v>0</v>
      </c>
      <c r="D71" s="138">
        <f t="shared" ref="D71:D84" si="29">SUM(E71:J71)-MIN(E71:G71)</f>
        <v>0</v>
      </c>
      <c r="E71" s="103">
        <f t="shared" si="23"/>
        <v>0</v>
      </c>
      <c r="F71" s="103">
        <f t="shared" si="24"/>
        <v>0</v>
      </c>
      <c r="G71" s="103">
        <f t="shared" si="25"/>
        <v>0</v>
      </c>
      <c r="H71" s="103">
        <f t="shared" si="26"/>
        <v>0</v>
      </c>
      <c r="I71" s="103">
        <f t="shared" si="27"/>
        <v>0</v>
      </c>
      <c r="J71" s="182">
        <f t="shared" si="28"/>
        <v>0</v>
      </c>
      <c r="L71" s="84"/>
      <c r="M71" s="84"/>
      <c r="N71" s="84"/>
    </row>
    <row r="72" spans="1:14" ht="13" hidden="1">
      <c r="A72" s="53"/>
      <c r="B72" s="81"/>
      <c r="C72" s="138">
        <f t="shared" si="22"/>
        <v>0</v>
      </c>
      <c r="D72" s="138">
        <f t="shared" si="29"/>
        <v>0</v>
      </c>
      <c r="E72" s="103">
        <f t="shared" si="23"/>
        <v>0</v>
      </c>
      <c r="F72" s="103">
        <f t="shared" si="24"/>
        <v>0</v>
      </c>
      <c r="G72" s="103">
        <f t="shared" si="25"/>
        <v>0</v>
      </c>
      <c r="H72" s="103">
        <f t="shared" si="26"/>
        <v>0</v>
      </c>
      <c r="I72" s="103">
        <f t="shared" si="27"/>
        <v>0</v>
      </c>
      <c r="J72" s="182">
        <f t="shared" si="28"/>
        <v>0</v>
      </c>
      <c r="L72" s="84"/>
      <c r="M72" s="84"/>
      <c r="N72" s="84"/>
    </row>
    <row r="73" spans="1:14" ht="13" hidden="1">
      <c r="A73" s="53"/>
      <c r="B73" s="81"/>
      <c r="C73" s="138">
        <f t="shared" si="22"/>
        <v>0</v>
      </c>
      <c r="D73" s="138">
        <f t="shared" si="29"/>
        <v>0</v>
      </c>
      <c r="E73" s="103">
        <f t="shared" si="23"/>
        <v>0</v>
      </c>
      <c r="F73" s="103">
        <f t="shared" si="24"/>
        <v>0</v>
      </c>
      <c r="G73" s="103">
        <f t="shared" si="25"/>
        <v>0</v>
      </c>
      <c r="H73" s="103">
        <f t="shared" si="26"/>
        <v>0</v>
      </c>
      <c r="I73" s="103">
        <f t="shared" si="27"/>
        <v>0</v>
      </c>
      <c r="J73" s="182">
        <f t="shared" si="28"/>
        <v>0</v>
      </c>
      <c r="L73" s="84"/>
      <c r="M73" s="84"/>
      <c r="N73" s="84"/>
    </row>
    <row r="74" spans="1:14" ht="13" hidden="1">
      <c r="A74" s="53"/>
      <c r="B74" s="81"/>
      <c r="C74" s="138">
        <f t="shared" si="22"/>
        <v>0</v>
      </c>
      <c r="D74" s="138">
        <f t="shared" si="29"/>
        <v>0</v>
      </c>
      <c r="E74" s="103">
        <f t="shared" si="23"/>
        <v>0</v>
      </c>
      <c r="F74" s="103">
        <f t="shared" si="24"/>
        <v>0</v>
      </c>
      <c r="G74" s="103">
        <f t="shared" si="25"/>
        <v>0</v>
      </c>
      <c r="H74" s="103">
        <f t="shared" si="26"/>
        <v>0</v>
      </c>
      <c r="I74" s="103">
        <f t="shared" si="27"/>
        <v>0</v>
      </c>
      <c r="J74" s="182">
        <f t="shared" si="28"/>
        <v>0</v>
      </c>
      <c r="L74" s="84"/>
      <c r="M74" s="84"/>
      <c r="N74" s="84"/>
    </row>
    <row r="75" spans="1:14" ht="13" hidden="1">
      <c r="A75" s="53"/>
      <c r="B75" s="81"/>
      <c r="C75" s="138">
        <f t="shared" si="22"/>
        <v>0</v>
      </c>
      <c r="D75" s="138">
        <f t="shared" si="29"/>
        <v>0</v>
      </c>
      <c r="E75" s="103">
        <f t="shared" si="23"/>
        <v>0</v>
      </c>
      <c r="F75" s="103">
        <f t="shared" si="24"/>
        <v>0</v>
      </c>
      <c r="G75" s="103">
        <f t="shared" si="25"/>
        <v>0</v>
      </c>
      <c r="H75" s="103">
        <f t="shared" si="26"/>
        <v>0</v>
      </c>
      <c r="I75" s="103">
        <f t="shared" si="27"/>
        <v>0</v>
      </c>
      <c r="J75" s="182">
        <f t="shared" si="28"/>
        <v>0</v>
      </c>
      <c r="L75" s="84"/>
      <c r="M75" s="84"/>
      <c r="N75" s="84"/>
    </row>
    <row r="76" spans="1:14" ht="15.5" hidden="1">
      <c r="A76" s="53"/>
      <c r="B76" s="82"/>
      <c r="C76" s="138">
        <f t="shared" si="22"/>
        <v>0</v>
      </c>
      <c r="D76" s="138">
        <f t="shared" si="29"/>
        <v>0</v>
      </c>
      <c r="E76" s="103">
        <f t="shared" si="23"/>
        <v>0</v>
      </c>
      <c r="F76" s="103">
        <f t="shared" si="24"/>
        <v>0</v>
      </c>
      <c r="G76" s="103">
        <f t="shared" si="25"/>
        <v>0</v>
      </c>
      <c r="H76" s="103">
        <f t="shared" si="26"/>
        <v>0</v>
      </c>
      <c r="I76" s="103">
        <f t="shared" si="27"/>
        <v>0</v>
      </c>
      <c r="J76" s="182">
        <f t="shared" si="28"/>
        <v>0</v>
      </c>
      <c r="L76" s="84"/>
      <c r="M76" s="84"/>
      <c r="N76" s="84"/>
    </row>
    <row r="77" spans="1:14" ht="15.5" hidden="1">
      <c r="A77" s="53"/>
      <c r="B77" s="82"/>
      <c r="C77" s="138">
        <f t="shared" si="22"/>
        <v>0</v>
      </c>
      <c r="D77" s="138">
        <f t="shared" si="29"/>
        <v>0</v>
      </c>
      <c r="E77" s="103">
        <f t="shared" si="23"/>
        <v>0</v>
      </c>
      <c r="F77" s="103">
        <f t="shared" si="24"/>
        <v>0</v>
      </c>
      <c r="G77" s="103">
        <f t="shared" si="25"/>
        <v>0</v>
      </c>
      <c r="H77" s="103">
        <f t="shared" si="26"/>
        <v>0</v>
      </c>
      <c r="I77" s="103">
        <f t="shared" si="27"/>
        <v>0</v>
      </c>
      <c r="J77" s="182">
        <f t="shared" si="28"/>
        <v>0</v>
      </c>
      <c r="L77" s="84"/>
      <c r="M77" s="84"/>
      <c r="N77" s="84"/>
    </row>
    <row r="78" spans="1:14" ht="15.5" hidden="1">
      <c r="A78" s="53"/>
      <c r="B78" s="82"/>
      <c r="C78" s="138">
        <f t="shared" si="22"/>
        <v>0</v>
      </c>
      <c r="D78" s="138">
        <f t="shared" si="29"/>
        <v>0</v>
      </c>
      <c r="E78" s="103">
        <f t="shared" si="23"/>
        <v>0</v>
      </c>
      <c r="F78" s="103">
        <f t="shared" si="24"/>
        <v>0</v>
      </c>
      <c r="G78" s="103">
        <f t="shared" si="25"/>
        <v>0</v>
      </c>
      <c r="H78" s="103">
        <f t="shared" si="26"/>
        <v>0</v>
      </c>
      <c r="I78" s="103">
        <f t="shared" si="27"/>
        <v>0</v>
      </c>
      <c r="J78" s="182">
        <f t="shared" si="28"/>
        <v>0</v>
      </c>
      <c r="L78" s="84"/>
      <c r="M78" s="84"/>
      <c r="N78" s="84"/>
    </row>
    <row r="79" spans="1:14" ht="15.5" hidden="1">
      <c r="A79" s="53"/>
      <c r="B79" s="82"/>
      <c r="C79" s="138">
        <f t="shared" si="22"/>
        <v>0</v>
      </c>
      <c r="D79" s="138">
        <f t="shared" si="29"/>
        <v>0</v>
      </c>
      <c r="E79" s="103">
        <f t="shared" si="23"/>
        <v>0</v>
      </c>
      <c r="F79" s="103">
        <f t="shared" si="24"/>
        <v>0</v>
      </c>
      <c r="G79" s="103">
        <f t="shared" si="25"/>
        <v>0</v>
      </c>
      <c r="H79" s="103">
        <f t="shared" si="26"/>
        <v>0</v>
      </c>
      <c r="I79" s="103">
        <f t="shared" si="27"/>
        <v>0</v>
      </c>
      <c r="J79" s="182">
        <f t="shared" si="28"/>
        <v>0</v>
      </c>
      <c r="L79" s="84"/>
      <c r="M79" s="84"/>
      <c r="N79" s="84"/>
    </row>
    <row r="80" spans="1:14" ht="15.5" hidden="1">
      <c r="A80" s="53"/>
      <c r="B80" s="82"/>
      <c r="C80" s="138">
        <f t="shared" si="22"/>
        <v>0</v>
      </c>
      <c r="D80" s="138">
        <f t="shared" si="29"/>
        <v>0</v>
      </c>
      <c r="E80" s="103">
        <f t="shared" si="23"/>
        <v>0</v>
      </c>
      <c r="F80" s="103">
        <f t="shared" si="24"/>
        <v>0</v>
      </c>
      <c r="G80" s="103">
        <f t="shared" si="25"/>
        <v>0</v>
      </c>
      <c r="H80" s="103">
        <f t="shared" si="26"/>
        <v>0</v>
      </c>
      <c r="I80" s="103">
        <f t="shared" si="27"/>
        <v>0</v>
      </c>
      <c r="J80" s="182">
        <f t="shared" si="28"/>
        <v>0</v>
      </c>
      <c r="L80" s="84"/>
      <c r="M80" s="84"/>
      <c r="N80" s="84"/>
    </row>
    <row r="81" spans="1:24" ht="15.5" hidden="1">
      <c r="A81" s="53"/>
      <c r="B81" s="82"/>
      <c r="C81" s="138">
        <f t="shared" si="22"/>
        <v>0</v>
      </c>
      <c r="D81" s="138">
        <f t="shared" si="29"/>
        <v>0</v>
      </c>
      <c r="E81" s="103">
        <f t="shared" si="23"/>
        <v>0</v>
      </c>
      <c r="F81" s="103">
        <f t="shared" si="24"/>
        <v>0</v>
      </c>
      <c r="G81" s="103">
        <f t="shared" si="25"/>
        <v>0</v>
      </c>
      <c r="H81" s="103">
        <f t="shared" si="26"/>
        <v>0</v>
      </c>
      <c r="I81" s="103">
        <f t="shared" si="27"/>
        <v>0</v>
      </c>
      <c r="J81" s="182">
        <f t="shared" si="28"/>
        <v>0</v>
      </c>
      <c r="L81" s="84"/>
      <c r="M81" s="84"/>
      <c r="N81" s="84"/>
    </row>
    <row r="82" spans="1:24" ht="15.5" hidden="1">
      <c r="A82" s="53"/>
      <c r="B82" s="82"/>
      <c r="C82" s="138">
        <f t="shared" si="22"/>
        <v>0</v>
      </c>
      <c r="D82" s="138">
        <f t="shared" si="29"/>
        <v>0</v>
      </c>
      <c r="E82" s="103">
        <f t="shared" si="23"/>
        <v>0</v>
      </c>
      <c r="F82" s="103">
        <f t="shared" si="24"/>
        <v>0</v>
      </c>
      <c r="G82" s="103">
        <f t="shared" si="25"/>
        <v>0</v>
      </c>
      <c r="H82" s="103">
        <f t="shared" si="26"/>
        <v>0</v>
      </c>
      <c r="I82" s="103">
        <f t="shared" si="27"/>
        <v>0</v>
      </c>
      <c r="J82" s="182">
        <f t="shared" si="28"/>
        <v>0</v>
      </c>
      <c r="L82" s="84"/>
      <c r="M82" s="84"/>
      <c r="N82" s="84"/>
    </row>
    <row r="83" spans="1:24" ht="15.5" hidden="1">
      <c r="A83" s="53"/>
      <c r="B83" s="82"/>
      <c r="C83" s="138">
        <f t="shared" si="22"/>
        <v>0</v>
      </c>
      <c r="D83" s="138">
        <f t="shared" si="29"/>
        <v>0</v>
      </c>
      <c r="E83" s="103">
        <f t="shared" si="23"/>
        <v>0</v>
      </c>
      <c r="F83" s="103">
        <f t="shared" si="24"/>
        <v>0</v>
      </c>
      <c r="G83" s="103">
        <f t="shared" si="25"/>
        <v>0</v>
      </c>
      <c r="H83" s="103">
        <f t="shared" si="26"/>
        <v>0</v>
      </c>
      <c r="I83" s="103">
        <f t="shared" si="27"/>
        <v>0</v>
      </c>
      <c r="J83" s="182">
        <f t="shared" si="28"/>
        <v>0</v>
      </c>
      <c r="L83" s="84"/>
      <c r="M83" s="84"/>
      <c r="N83" s="84"/>
    </row>
    <row r="84" spans="1:24" ht="15.5" hidden="1">
      <c r="A84" s="49"/>
      <c r="B84" s="82"/>
      <c r="C84" s="138">
        <f t="shared" si="22"/>
        <v>0</v>
      </c>
      <c r="D84" s="138">
        <f t="shared" si="29"/>
        <v>0</v>
      </c>
      <c r="E84" s="103">
        <f t="shared" si="23"/>
        <v>0</v>
      </c>
      <c r="F84" s="103">
        <f t="shared" si="24"/>
        <v>0</v>
      </c>
      <c r="G84" s="103">
        <f t="shared" si="25"/>
        <v>0</v>
      </c>
      <c r="H84" s="103">
        <f t="shared" si="26"/>
        <v>0</v>
      </c>
      <c r="I84" s="103">
        <f t="shared" si="27"/>
        <v>0</v>
      </c>
      <c r="J84" s="182">
        <f t="shared" si="28"/>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9</v>
      </c>
      <c r="C92" s="120"/>
      <c r="D92" s="94"/>
      <c r="E92" s="95"/>
      <c r="F92" s="96">
        <f>COUNTA(F93:F136)</f>
        <v>0</v>
      </c>
      <c r="H92" s="94"/>
      <c r="I92" s="95"/>
      <c r="J92" s="96">
        <f>COUNTA(J93:J136)</f>
        <v>1</v>
      </c>
      <c r="L92" s="94"/>
      <c r="M92" s="95"/>
      <c r="N92" s="96">
        <f>COUNTA(N93:N136)</f>
        <v>0</v>
      </c>
      <c r="O92" s="120"/>
      <c r="P92" s="126"/>
      <c r="Q92" s="125"/>
      <c r="R92" s="89">
        <f>COUNTA(R93:R136)</f>
        <v>0</v>
      </c>
      <c r="S92" s="120"/>
      <c r="T92" s="126"/>
      <c r="U92" s="125"/>
      <c r="V92" s="89">
        <f>COUNTA(V93:V136)</f>
        <v>0</v>
      </c>
      <c r="W92" s="120"/>
      <c r="X92" s="126"/>
    </row>
    <row r="93" spans="1:24">
      <c r="A93" s="87">
        <v>1</v>
      </c>
      <c r="B93" s="84" t="s">
        <v>738</v>
      </c>
      <c r="C93" s="84">
        <f>VLOOKUP(B92,'POINTS SCORE'!$B$8:$AK$37,2,FALSE)</f>
        <v>38</v>
      </c>
      <c r="D93" s="93">
        <f>VLOOKUP(B92,'POINTS SCORE'!$B$37:$AK$78,2,FALSE)</f>
        <v>40</v>
      </c>
      <c r="E93" s="95">
        <v>1</v>
      </c>
      <c r="F93" s="84"/>
      <c r="G93" s="93" t="e">
        <f>VLOOKUP(F92,'POINTS SCORE'!$B$8:$AK$37,2,FALSE)</f>
        <v>#N/A</v>
      </c>
      <c r="H93" s="93" t="e">
        <f>VLOOKUP(F92,'POINTS SCORE'!$B$37:$AK$78,2,FALSE)</f>
        <v>#N/A</v>
      </c>
      <c r="I93" s="95">
        <v>1</v>
      </c>
      <c r="J93" s="84" t="s">
        <v>1165</v>
      </c>
      <c r="K93" s="93">
        <v>0</v>
      </c>
      <c r="L93" s="93">
        <v>0</v>
      </c>
      <c r="M93" s="95">
        <v>1</v>
      </c>
      <c r="N93" s="84"/>
      <c r="O93" s="93" t="e">
        <f>VLOOKUP(N92,'POINTS SCORE'!$B$8:$AK$37,2,FALSE)</f>
        <v>#N/A</v>
      </c>
      <c r="P93" s="93" t="e">
        <f>VLOOKUP(N92,'POINTS SCORE'!$B$37:$AK$78,2,FALSE)</f>
        <v>#N/A</v>
      </c>
      <c r="Q93" s="87">
        <v>1</v>
      </c>
      <c r="S93" s="93" t="e">
        <f>VLOOKUP(R92,'POINTS SCORE'!$B$8:$AK$37,2,FALSE)</f>
        <v>#N/A</v>
      </c>
      <c r="T93" s="93" t="e">
        <f>VLOOKUP(R92,'POINTS SCORE'!$B$37:$AK$78,2,FALSE)</f>
        <v>#N/A</v>
      </c>
      <c r="U93" s="87">
        <v>1</v>
      </c>
      <c r="W93" s="93" t="e">
        <f>VLOOKUP(V92,'POINTS SCORE'!$B$8:$AK$37,2,FALSE)</f>
        <v>#N/A</v>
      </c>
      <c r="X93" s="94" t="e">
        <f>VLOOKUP(V92,'POINTS SCORE'!$B$37:$AK$78,2,FALSE)</f>
        <v>#N/A</v>
      </c>
    </row>
    <row r="94" spans="1:24">
      <c r="A94" s="87">
        <v>2</v>
      </c>
      <c r="B94" s="84" t="s">
        <v>1000</v>
      </c>
      <c r="C94" s="84">
        <v>0</v>
      </c>
      <c r="D94" s="93">
        <v>0</v>
      </c>
      <c r="E94" s="95">
        <v>2</v>
      </c>
      <c r="F94" s="84"/>
      <c r="G94" s="93" t="e">
        <f>VLOOKUP(F92,'POINTS SCORE'!$B$8:$AK$37,3,FALSE)</f>
        <v>#N/A</v>
      </c>
      <c r="H94" s="93" t="e">
        <f>VLOOKUP(F92,'POINTS SCORE'!$B$37:$AK$78,3,FALSE)</f>
        <v>#N/A</v>
      </c>
      <c r="I94" s="95">
        <v>2</v>
      </c>
      <c r="J94" s="84"/>
      <c r="K94" s="93">
        <f>VLOOKUP(J92,'POINTS SCORE'!$B$8:$AK$37,3,FALSE)</f>
        <v>0</v>
      </c>
      <c r="L94" s="93">
        <f>VLOOKUP(J92,'POINTS SCORE'!$B$37:$AK$78,3,FALSE)</f>
        <v>0</v>
      </c>
      <c r="M94" s="95">
        <v>2</v>
      </c>
      <c r="N94" s="84"/>
      <c r="O94" s="84">
        <v>0</v>
      </c>
      <c r="P94" s="84">
        <v>0</v>
      </c>
      <c r="Q94" s="87">
        <v>2</v>
      </c>
      <c r="S94" s="84">
        <v>0</v>
      </c>
      <c r="T94" s="84">
        <v>0</v>
      </c>
      <c r="U94" s="87">
        <v>2</v>
      </c>
      <c r="W94" s="84" t="e">
        <f>VLOOKUP(V92,'POINTS SCORE'!$B$8:$AK$37,3,FALSE)</f>
        <v>#N/A</v>
      </c>
      <c r="X94" s="88" t="e">
        <f>VLOOKUP(V92,'POINTS SCORE'!$B$37:$AK$78,3,FALSE)</f>
        <v>#N/A</v>
      </c>
    </row>
    <row r="95" spans="1:24">
      <c r="A95" s="87">
        <v>3</v>
      </c>
      <c r="B95" s="84" t="s">
        <v>1001</v>
      </c>
      <c r="C95" s="84">
        <v>0</v>
      </c>
      <c r="D95" s="93">
        <v>0</v>
      </c>
      <c r="E95" s="95">
        <v>3</v>
      </c>
      <c r="F95" s="84"/>
      <c r="G95" s="84" t="e">
        <f>VLOOKUP(F92,'POINTS SCORE'!$B$8:$AK$37,4,FALSE)</f>
        <v>#N/A</v>
      </c>
      <c r="H95" s="93" t="e">
        <f>VLOOKUP(F92,'POINTS SCORE'!$B$37:$AK$78,4,FALSE)</f>
        <v>#N/A</v>
      </c>
      <c r="I95" s="95">
        <v>3</v>
      </c>
      <c r="J95" s="84"/>
      <c r="K95" s="93">
        <v>0</v>
      </c>
      <c r="L95" s="93">
        <v>0</v>
      </c>
      <c r="M95" s="95">
        <v>3</v>
      </c>
      <c r="N95" s="84"/>
      <c r="O95" s="84">
        <v>0</v>
      </c>
      <c r="P95" s="84">
        <v>0</v>
      </c>
      <c r="Q95" s="87">
        <v>3</v>
      </c>
      <c r="S95" s="84">
        <v>0</v>
      </c>
      <c r="T95" s="84">
        <v>0</v>
      </c>
      <c r="U95" s="87">
        <v>3</v>
      </c>
      <c r="W95" s="84">
        <v>0</v>
      </c>
      <c r="X95" s="88">
        <v>0</v>
      </c>
    </row>
    <row r="96" spans="1:24">
      <c r="A96" s="87">
        <v>4</v>
      </c>
      <c r="B96" s="84" t="s">
        <v>768</v>
      </c>
      <c r="C96" s="84">
        <f>VLOOKUP(B92,'POINTS SCORE'!$B$8:$AK$37,5,FALSE)</f>
        <v>23</v>
      </c>
      <c r="D96" s="93">
        <f>VLOOKUP(B92,'POINTS SCORE'!$B$37:$AK$78,5,FALSE)</f>
        <v>37</v>
      </c>
      <c r="E96" s="95">
        <v>4</v>
      </c>
      <c r="F96" s="84"/>
      <c r="G96" s="84" t="e">
        <f>VLOOKUP(F92,'POINTS SCORE'!$B$8:$AK$37,5,FALSE)</f>
        <v>#N/A</v>
      </c>
      <c r="H96" s="93" t="e">
        <f>VLOOKUP(F92,'POINTS SCORE'!$B$37:$AK$78,5,FALSE)</f>
        <v>#N/A</v>
      </c>
      <c r="I96" s="95">
        <v>4</v>
      </c>
      <c r="J96" s="84"/>
      <c r="K96" s="93">
        <v>0</v>
      </c>
      <c r="L96" s="93">
        <v>0</v>
      </c>
      <c r="M96" s="95">
        <v>4</v>
      </c>
      <c r="N96" s="84"/>
      <c r="O96" s="84">
        <v>0</v>
      </c>
      <c r="P96" s="84">
        <v>0</v>
      </c>
      <c r="Q96" s="87">
        <v>4</v>
      </c>
      <c r="S96" s="84">
        <v>0</v>
      </c>
      <c r="T96" s="84">
        <v>0</v>
      </c>
      <c r="U96" s="87">
        <v>4</v>
      </c>
      <c r="W96" s="84">
        <v>0</v>
      </c>
      <c r="X96" s="94">
        <v>0</v>
      </c>
    </row>
    <row r="97" spans="1:24">
      <c r="A97" s="87">
        <v>5</v>
      </c>
      <c r="B97" s="84" t="s">
        <v>647</v>
      </c>
      <c r="C97" s="84">
        <f>VLOOKUP(B92,'POINTS SCORE'!$B$8:$AK$37,6,FALSE)</f>
        <v>20</v>
      </c>
      <c r="D97" s="93">
        <f>VLOOKUP(B92,'POINTS SCORE'!$B$37:$AK$78,6,FALSE)</f>
        <v>36</v>
      </c>
      <c r="E97" s="95">
        <v>5</v>
      </c>
      <c r="F97" s="84"/>
      <c r="G97" s="93" t="e">
        <f>VLOOKUP(F92,'POINTS SCORE'!$B$8:$AK$37,6,FALSE)</f>
        <v>#N/A</v>
      </c>
      <c r="H97" s="93" t="e">
        <f>VLOOKUP(F92,'POINTS SCORE'!$B$37:$AK$78,6,FALSE)</f>
        <v>#N/A</v>
      </c>
      <c r="I97" s="95">
        <v>5</v>
      </c>
      <c r="J97" s="84"/>
      <c r="K97" s="93">
        <f>VLOOKUP(J92,'POINTS SCORE'!$B$8:$AK$37,6,FALSE)</f>
        <v>0</v>
      </c>
      <c r="L97" s="93">
        <f>VLOOKUP(J92,'POINTS SCORE'!$B$37:$AK$78,6,FALSE)</f>
        <v>0</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B98" s="84" t="s">
        <v>648</v>
      </c>
      <c r="C98" s="84">
        <f>VLOOKUP(B92,'POINTS SCORE'!$B$8:$AK$37,7,FALSE)</f>
        <v>18</v>
      </c>
      <c r="D98" s="93">
        <f>VLOOKUP(B92,'POINTS SCORE'!$B$37:$AK$78,7,FALSE)</f>
        <v>35</v>
      </c>
      <c r="E98" s="95">
        <v>6</v>
      </c>
      <c r="F98" s="84"/>
      <c r="G98" s="93" t="e">
        <f>VLOOKUP(F92,'POINTS SCORE'!$B$8:$AK$37,7,FALSE)</f>
        <v>#N/A</v>
      </c>
      <c r="H98" s="93" t="e">
        <f>VLOOKUP(F92,'POINTS SCORE'!$B$37:$AK$78,7,FALSE)</f>
        <v>#N/A</v>
      </c>
      <c r="I98" s="95">
        <v>6</v>
      </c>
      <c r="J98" s="84"/>
      <c r="K98" s="93">
        <v>0</v>
      </c>
      <c r="L98" s="93">
        <v>0</v>
      </c>
      <c r="M98" s="95">
        <v>6</v>
      </c>
      <c r="N98" s="84"/>
      <c r="O98" s="84">
        <v>0</v>
      </c>
      <c r="P98" s="84">
        <v>0</v>
      </c>
      <c r="Q98" s="87">
        <v>6</v>
      </c>
      <c r="S98" s="84">
        <v>0</v>
      </c>
      <c r="T98" s="84">
        <v>0</v>
      </c>
      <c r="U98" s="87">
        <v>6</v>
      </c>
      <c r="W98" s="84" t="e">
        <f>VLOOKUP(V92,'POINTS SCORE'!$B$8:$AK$37,7,FALSE)</f>
        <v>#N/A</v>
      </c>
      <c r="X98" s="88" t="e">
        <f>VLOOKUP(V92,'POINTS SCORE'!$B$37:$AK$78,7,FALSE)</f>
        <v>#N/A</v>
      </c>
    </row>
    <row r="99" spans="1:24">
      <c r="A99" s="87">
        <v>7</v>
      </c>
      <c r="B99" s="98" t="s">
        <v>736</v>
      </c>
      <c r="C99" s="93">
        <v>0</v>
      </c>
      <c r="D99" s="93">
        <v>0</v>
      </c>
      <c r="E99" s="95">
        <v>7</v>
      </c>
      <c r="F99" s="84"/>
      <c r="G99" s="93" t="e">
        <f>VLOOKUP(F92,'POINTS SCORE'!$B$8:$AK$37,8,FALSE)</f>
        <v>#N/A</v>
      </c>
      <c r="H99" s="93" t="e">
        <f>VLOOKUP(F92,'POINTS SCORE'!$B$37:$AK$78,8,FALSE)</f>
        <v>#N/A</v>
      </c>
      <c r="I99" s="95">
        <v>7</v>
      </c>
      <c r="J99" s="84"/>
      <c r="K99" s="93">
        <v>0</v>
      </c>
      <c r="L99" s="93">
        <v>0</v>
      </c>
      <c r="M99" s="95">
        <v>7</v>
      </c>
      <c r="N99" s="84"/>
      <c r="O99" s="84">
        <v>0</v>
      </c>
      <c r="P99" s="84">
        <v>0</v>
      </c>
      <c r="Q99" s="87">
        <v>7</v>
      </c>
      <c r="S99" s="84">
        <v>0</v>
      </c>
      <c r="T99" s="84">
        <v>0</v>
      </c>
      <c r="U99" s="87">
        <v>7</v>
      </c>
      <c r="W99" s="84" t="e">
        <f>VLOOKUP(V92,'POINTS SCORE'!$B$8:$AK$37,8,FALSE)</f>
        <v>#N/A</v>
      </c>
      <c r="X99" s="88" t="e">
        <f>VLOOKUP(V92,'POINTS SCORE'!$B$37:$AK$78,8,FALSE)</f>
        <v>#N/A</v>
      </c>
    </row>
    <row r="100" spans="1:24">
      <c r="A100" s="87">
        <v>8</v>
      </c>
      <c r="B100" s="98" t="s">
        <v>1002</v>
      </c>
      <c r="C100" s="93">
        <v>0</v>
      </c>
      <c r="D100" s="93">
        <v>0</v>
      </c>
      <c r="E100" s="95">
        <v>8</v>
      </c>
      <c r="F100" s="84"/>
      <c r="G100" s="93" t="e">
        <f>VLOOKUP(F92,'POINTS SCORE'!$B$8:$AK$37,9,FALSE)</f>
        <v>#N/A</v>
      </c>
      <c r="H100" s="93" t="e">
        <f>VLOOKUP(F92,'POINTS SCORE'!$B$37:$AK$78,9,FALSE)</f>
        <v>#N/A</v>
      </c>
      <c r="I100" s="95">
        <v>8</v>
      </c>
      <c r="J100" s="84"/>
      <c r="K100" s="93">
        <f>VLOOKUP(J92,'POINTS SCORE'!$B$8:$AK$37,9,FALSE)</f>
        <v>0</v>
      </c>
      <c r="L100" s="93">
        <f>VLOOKUP(J92,'POINTS SCORE'!$B$37:$AK$78,9,FALSE)</f>
        <v>0</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t="s">
        <v>1003</v>
      </c>
      <c r="C101" s="84">
        <v>0</v>
      </c>
      <c r="D101" s="93">
        <v>0</v>
      </c>
      <c r="E101" s="95">
        <v>9</v>
      </c>
      <c r="F101" s="84"/>
      <c r="G101" s="93" t="e">
        <f>VLOOKUP(F92,'POINTS SCORE'!$B$8:$AK$37,10,FALSE)</f>
        <v>#N/A</v>
      </c>
      <c r="H101" s="93" t="e">
        <f>VLOOKUP(F92,'POINTS SCORE'!$B$37:$AK$78,10,FALSE)</f>
        <v>#N/A</v>
      </c>
      <c r="I101" s="95">
        <v>9</v>
      </c>
      <c r="J101" s="84"/>
      <c r="K101" s="93">
        <v>0</v>
      </c>
      <c r="L101" s="93">
        <v>0</v>
      </c>
      <c r="M101" s="95">
        <v>9</v>
      </c>
      <c r="N101" s="84"/>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c r="A102" s="87">
        <v>10</v>
      </c>
      <c r="B102" s="98"/>
      <c r="C102" s="84">
        <f>VLOOKUP(B92,'POINTS SCORE'!$B$8:$AK$37,11,FALSE)</f>
        <v>0</v>
      </c>
      <c r="D102" s="93">
        <f>VLOOKUP(B92,'POINTS SCORE'!$B$37:$AK$78,11,FALSE)</f>
        <v>0</v>
      </c>
      <c r="E102" s="95">
        <v>10</v>
      </c>
      <c r="F102" s="84"/>
      <c r="G102" s="93" t="e">
        <f>VLOOKUP(F92,'POINTS SCORE'!$B$8:$AK$37,11,FALSE)</f>
        <v>#N/A</v>
      </c>
      <c r="H102" s="93" t="e">
        <f>VLOOKUP(F92,'POINTS SCORE'!$B$37:$AK$78,11,FALSE)</f>
        <v>#N/A</v>
      </c>
      <c r="I102" s="95">
        <v>10</v>
      </c>
      <c r="J102" s="84"/>
      <c r="K102" s="93">
        <v>0</v>
      </c>
      <c r="L102" s="93">
        <v>0</v>
      </c>
      <c r="M102" s="95">
        <v>10</v>
      </c>
      <c r="N102" s="84"/>
      <c r="O102" s="84" t="e">
        <f>VLOOKUP(N92,'POINTS SCORE'!$B$8:$AK$37,11,FALSE)</f>
        <v>#N/A</v>
      </c>
      <c r="P102" s="84" t="e">
        <f>VLOOKUP(N92,'POINTS SCORE'!$B$37:$AK$78,11,FALSE)</f>
        <v>#N/A</v>
      </c>
      <c r="Q102" s="87">
        <v>10</v>
      </c>
      <c r="S102" s="84">
        <v>0</v>
      </c>
      <c r="T102" s="84">
        <v>0</v>
      </c>
      <c r="U102" s="87">
        <v>10</v>
      </c>
      <c r="W102" s="84" t="e">
        <f>VLOOKUP(V92,'POINTS SCORE'!$B$8:$AK$37,11,FALSE)</f>
        <v>#N/A</v>
      </c>
      <c r="X102" s="88" t="e">
        <f>VLOOKUP(V92,'POINTS SCORE'!$B$37:$AK$78,11,FALSE)</f>
        <v>#N/A</v>
      </c>
    </row>
    <row r="103" spans="1:24">
      <c r="A103" s="87">
        <v>11</v>
      </c>
      <c r="B103" s="98"/>
      <c r="C103" s="84">
        <f>VLOOKUP(B92,'POINTS SCORE'!$B$8:$AK$37,12,FALSE)</f>
        <v>0</v>
      </c>
      <c r="D103" s="93">
        <f>VLOOKUP(B92,'POINTS SCORE'!$B$37:$AK$78,12,FALSE)</f>
        <v>0</v>
      </c>
      <c r="E103" s="95">
        <v>11</v>
      </c>
      <c r="F103" s="84"/>
      <c r="G103" s="93" t="e">
        <f>VLOOKUP(F92,'POINTS SCORE'!$B$8:$AK$37,12,FALSE)</f>
        <v>#N/A</v>
      </c>
      <c r="H103" s="93" t="e">
        <f>VLOOKUP(F92,'POINTS SCORE'!$B$37:$AK$78,12,FALSE)</f>
        <v>#N/A</v>
      </c>
      <c r="I103" s="95">
        <v>11</v>
      </c>
      <c r="J103" s="84"/>
      <c r="K103" s="93">
        <v>0</v>
      </c>
      <c r="L103" s="93">
        <v>0</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0</v>
      </c>
      <c r="D104" s="93">
        <f>VLOOKUP(B92,'POINTS SCORE'!$B$37:$AK$78,13,FALSE)</f>
        <v>0</v>
      </c>
      <c r="E104" s="95">
        <v>12</v>
      </c>
      <c r="F104" s="84"/>
      <c r="G104" s="93" t="e">
        <f>VLOOKUP(F92,'POINTS SCORE'!$B$8:$AK$37,13,FALSE)</f>
        <v>#N/A</v>
      </c>
      <c r="H104" s="93" t="e">
        <f>VLOOKUP(F92,'POINTS SCORE'!$B$37:$AK$78,13,FALSE)</f>
        <v>#N/A</v>
      </c>
      <c r="I104" s="95">
        <v>12</v>
      </c>
      <c r="J104" s="84"/>
      <c r="K104" s="93">
        <f>VLOOKUP(J92,'POINTS SCORE'!$B$8:$AK$37,13,FALSE)</f>
        <v>0</v>
      </c>
      <c r="L104" s="93">
        <f>VLOOKUP(J92,'POINTS SCORE'!$B$37:$AK$78,13,FALSE)</f>
        <v>0</v>
      </c>
      <c r="M104" s="95">
        <v>12</v>
      </c>
      <c r="N104" s="84"/>
      <c r="O104" s="84">
        <v>0</v>
      </c>
      <c r="P104" s="84">
        <v>0</v>
      </c>
      <c r="Q104" s="87">
        <v>12</v>
      </c>
      <c r="S104" s="84">
        <v>0</v>
      </c>
      <c r="T104" s="84">
        <v>0</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c r="G105" s="93" t="e">
        <f>VLOOKUP(F92,'POINTS SCORE'!$B$8:$AK$37,14,FALSE)</f>
        <v>#N/A</v>
      </c>
      <c r="H105" s="93" t="e">
        <f>VLOOKUP(F92,'POINTS SCORE'!$B$37:$AK$78,14,FALSE)</f>
        <v>#N/A</v>
      </c>
      <c r="I105" s="95">
        <v>13</v>
      </c>
      <c r="J105" s="84"/>
      <c r="K105" s="93">
        <f>VLOOKUP(J92,'POINTS SCORE'!$B$8:$AK$37,14,FALSE)</f>
        <v>0</v>
      </c>
      <c r="L105" s="93">
        <f>VLOOKUP(J92,'POINTS SCORE'!$B$37:$AK$78,14,FALSE)</f>
        <v>0</v>
      </c>
      <c r="M105" s="95">
        <v>13</v>
      </c>
      <c r="N105" s="84"/>
      <c r="O105" s="84" t="e">
        <f>VLOOKUP(N92,'POINTS SCORE'!$B$8:$AK$37,14,FALSE)</f>
        <v>#N/A</v>
      </c>
      <c r="P105" s="84" t="e">
        <f>VLOOKUP(N92,'POINTS SCORE'!$B$37:$AK$78,14,FALSE)</f>
        <v>#N/A</v>
      </c>
      <c r="Q105" s="87">
        <v>13</v>
      </c>
      <c r="S105" s="84">
        <v>0</v>
      </c>
      <c r="T105" s="84">
        <v>0</v>
      </c>
      <c r="U105" s="87">
        <v>13</v>
      </c>
      <c r="W105" s="84" t="e">
        <f>VLOOKUP(V92,'POINTS SCORE'!$B$8:$AK$37,14,FALSE)</f>
        <v>#N/A</v>
      </c>
      <c r="X105" s="88" t="e">
        <f>VLOOKUP(V92,'POINTS SCORE'!$B$37:$AK$78,14,FALSE)</f>
        <v>#N/A</v>
      </c>
    </row>
    <row r="106" spans="1:24">
      <c r="A106" s="87">
        <v>14</v>
      </c>
      <c r="B106" s="98"/>
      <c r="C106" s="84">
        <f>VLOOKUP(B92,'POINTS SCORE'!$B$8:$AK$37,15,FALSE)</f>
        <v>0</v>
      </c>
      <c r="D106" s="93">
        <f>VLOOKUP(B92,'POINTS SCORE'!$B$37:$AK$78,15,FALSE)</f>
        <v>0</v>
      </c>
      <c r="E106" s="95">
        <v>14</v>
      </c>
      <c r="F106" s="84"/>
      <c r="G106" s="93" t="e">
        <f>VLOOKUP(F92,'POINTS SCORE'!$B$8:$AK$37,15,FALSE)</f>
        <v>#N/A</v>
      </c>
      <c r="H106" s="93" t="e">
        <f>VLOOKUP(F92,'POINTS SCORE'!$B$37:$AK$78,15,FALSE)</f>
        <v>#N/A</v>
      </c>
      <c r="I106" s="95">
        <v>14</v>
      </c>
      <c r="J106" s="84"/>
      <c r="K106" s="93">
        <f>VLOOKUP(J92,'POINTS SCORE'!$B$8:$AK$37,15,FALSE)</f>
        <v>0</v>
      </c>
      <c r="L106" s="93">
        <f>VLOOKUP(J92,'POINTS SCORE'!$B$37:$AK$78,15,FALSE)</f>
        <v>0</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t="e">
        <f>VLOOKUP(F92,'POINTS SCORE'!$B$8:$AK$37,16,FALSE)</f>
        <v>#N/A</v>
      </c>
      <c r="H107" s="93" t="e">
        <f>VLOOKUP(F92,'POINTS SCORE'!$B$37:$AK$78,16,FALSE)</f>
        <v>#N/A</v>
      </c>
      <c r="I107" s="95">
        <v>15</v>
      </c>
      <c r="J107" s="84"/>
      <c r="K107" s="93">
        <f>VLOOKUP(J92,'POINTS SCORE'!$B$8:$AK$37,16,FALSE)</f>
        <v>0</v>
      </c>
      <c r="L107" s="93">
        <f>VLOOKUP(J92,'POINTS SCORE'!$B$37:$AK$78,16,FALSE)</f>
        <v>0</v>
      </c>
      <c r="M107" s="95">
        <v>15</v>
      </c>
      <c r="N107" s="84"/>
      <c r="O107" s="84" t="e">
        <f>VLOOKUP(N92,'POINTS SCORE'!$B$8:$AK$37,16,FALSE)</f>
        <v>#N/A</v>
      </c>
      <c r="P107" s="84" t="e">
        <f>VLOOKUP(N92,'POINTS SCORE'!$B$37:$AK$78,16,FALSE)</f>
        <v>#N/A</v>
      </c>
      <c r="Q107" s="87">
        <v>15</v>
      </c>
      <c r="S107" s="84">
        <v>0</v>
      </c>
      <c r="T107" s="84">
        <v>0</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t="e">
        <f>VLOOKUP(F92,'POINTS SCORE'!$B$8:$AK$37,17,FALSE)</f>
        <v>#N/A</v>
      </c>
      <c r="H108" s="93" t="e">
        <f>VLOOKUP(F92,'POINTS SCORE'!$B$37:$AK$78,17,FALSE)</f>
        <v>#N/A</v>
      </c>
      <c r="I108" s="95">
        <v>16</v>
      </c>
      <c r="J108" s="84"/>
      <c r="K108" s="93">
        <f>VLOOKUP(J92,'POINTS SCORE'!$B$8:$AK$37,17,FALSE)</f>
        <v>0</v>
      </c>
      <c r="L108" s="93">
        <f>VLOOKUP(J92,'POINTS SCORE'!$B$37:$AK$78,17,FALSE)</f>
        <v>0</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t="e">
        <f>VLOOKUP(F92,'POINTS SCORE'!$B$8:$AK$37,18,FALSE)</f>
        <v>#N/A</v>
      </c>
      <c r="H109" s="93" t="e">
        <f>VLOOKUP(F92,'POINTS SCORE'!$B$37:$AK$78,18,FALSE)</f>
        <v>#N/A</v>
      </c>
      <c r="I109" s="95">
        <v>17</v>
      </c>
      <c r="J109" s="84"/>
      <c r="K109" s="93">
        <f>VLOOKUP(J92,'POINTS SCORE'!$B$8:$AK$37,18,FALSE)</f>
        <v>0</v>
      </c>
      <c r="L109" s="93">
        <f>VLOOKUP(J92,'POINTS SCORE'!$B$37:$AK$78,18,FALSE)</f>
        <v>0</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f>VLOOKUP(B92,'POINTS SCORE'!$B$8:$AK$37,19,FALSE)</f>
        <v>0</v>
      </c>
      <c r="D110" s="93">
        <f>VLOOKUP(B92,'POINTS SCORE'!$B$37:$AK$78,19,FALSE)</f>
        <v>0</v>
      </c>
      <c r="E110" s="95">
        <v>18</v>
      </c>
      <c r="F110" s="84"/>
      <c r="G110" s="93" t="e">
        <f>VLOOKUP(F92,'POINTS SCORE'!$B$8:$AK$37,19,FALSE)</f>
        <v>#N/A</v>
      </c>
      <c r="H110" s="93" t="e">
        <f>VLOOKUP(F92,'POINTS SCORE'!$B$37:$AK$78,19,FALSE)</f>
        <v>#N/A</v>
      </c>
      <c r="I110" s="95">
        <v>18</v>
      </c>
      <c r="J110" s="84"/>
      <c r="K110" s="93">
        <f>VLOOKUP(J92,'POINTS SCORE'!$B$8:$AK$37,19,FALSE)</f>
        <v>0</v>
      </c>
      <c r="L110" s="93">
        <f>VLOOKUP(J92,'POINTS SCORE'!$B$37:$AK$78,19,FALSE)</f>
        <v>0</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t="e">
        <f>VLOOKUP(F92,'POINTS SCORE'!$B$8:$AK$37,20,FALSE)</f>
        <v>#N/A</v>
      </c>
      <c r="H111" s="93" t="e">
        <f>VLOOKUP(F92,'POINTS SCORE'!$B$37:$AK$78,20,FALSE)</f>
        <v>#N/A</v>
      </c>
      <c r="I111" s="95">
        <v>19</v>
      </c>
      <c r="J111" s="84"/>
      <c r="K111" s="93">
        <f>VLOOKUP(J92,'POINTS SCORE'!$B$8:$AK$37,20,FALSE)</f>
        <v>0</v>
      </c>
      <c r="L111" s="93">
        <f>VLOOKUP(J92,'POINTS SCORE'!$B$37:$AK$78,20,FALSE)</f>
        <v>0</v>
      </c>
      <c r="M111" s="95">
        <v>19</v>
      </c>
      <c r="N111" s="84"/>
      <c r="O111" s="84" t="e">
        <f>VLOOKUP(N92,'POINTS SCORE'!$B$8:$AK$37,20,FALSE)</f>
        <v>#N/A</v>
      </c>
      <c r="P111" s="84" t="e">
        <f>VLOOKUP(N92,'POINTS SCORE'!$B$37:$AK$78,20,FALSE)</f>
        <v>#N/A</v>
      </c>
      <c r="Q111" s="87">
        <v>19</v>
      </c>
      <c r="S111" s="84">
        <v>0</v>
      </c>
      <c r="T111" s="84">
        <v>0</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t="e">
        <f>VLOOKUP(F92,'POINTS SCORE'!$B$8:$AK$37,21,FALSE)</f>
        <v>#N/A</v>
      </c>
      <c r="H112" s="93" t="e">
        <f>VLOOKUP(F92,'POINTS SCORE'!$B$37:$AK$78,21,FALSE)</f>
        <v>#N/A</v>
      </c>
      <c r="I112" s="95">
        <v>20</v>
      </c>
      <c r="J112" s="84"/>
      <c r="K112" s="93">
        <f>VLOOKUP(J92,'POINTS SCORE'!$B$8:$AK$37,21,FALSE)</f>
        <v>0</v>
      </c>
      <c r="L112" s="93">
        <f>VLOOKUP(J92,'POINTS SCORE'!$B$37:$AK$78,21,FALSE)</f>
        <v>0</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t="e">
        <f>VLOOKUP(F92,'POINTS SCORE'!$B$8:$AK$37,22,FALSE)</f>
        <v>#N/A</v>
      </c>
      <c r="H113" s="93" t="e">
        <f>VLOOKUP(F92,'POINTS SCORE'!$B$37:$AK$78,22,FALSE)</f>
        <v>#N/A</v>
      </c>
      <c r="I113" s="95">
        <v>21</v>
      </c>
      <c r="J113" s="84"/>
      <c r="K113" s="93">
        <f>VLOOKUP(J92,'POINTS SCORE'!$B$8:$AK$37,22,FALSE)</f>
        <v>0</v>
      </c>
      <c r="L113" s="93">
        <f>VLOOKUP(J92,'POINTS SCORE'!$B$37:$AK$78,22,FALSE)</f>
        <v>0</v>
      </c>
      <c r="M113" s="95">
        <v>21</v>
      </c>
      <c r="N113" s="84"/>
      <c r="O113" s="84" t="e">
        <f>VLOOKUP(N92,'POINTS SCORE'!$B$8:$AK$37,22,FALSE)</f>
        <v>#N/A</v>
      </c>
      <c r="P113" s="84" t="e">
        <f>VLOOKUP(N92,'POINTS SCORE'!$B$37:$AK$78,22,FALSE)</f>
        <v>#N/A</v>
      </c>
      <c r="Q113" s="87">
        <v>21</v>
      </c>
      <c r="S113" s="84">
        <v>0</v>
      </c>
      <c r="T113" s="84">
        <v>0</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t="e">
        <f>VLOOKUP(F92,'POINTS SCORE'!$B$8:$AK$37,23,FALSE)</f>
        <v>#N/A</v>
      </c>
      <c r="H114" s="93" t="e">
        <f>VLOOKUP(F92,'POINTS SCORE'!$B$37:$AK$78,23,FALSE)</f>
        <v>#N/A</v>
      </c>
      <c r="I114" s="95">
        <v>22</v>
      </c>
      <c r="J114" s="84"/>
      <c r="K114" s="93">
        <f>VLOOKUP(J92,'POINTS SCORE'!$B$8:$AK$37,23,FALSE)</f>
        <v>0</v>
      </c>
      <c r="L114" s="93">
        <f>VLOOKUP(J92,'POINTS SCORE'!$B$37:$AK$78,23,FALSE)</f>
        <v>0</v>
      </c>
      <c r="M114" s="95">
        <v>22</v>
      </c>
      <c r="N114" s="84"/>
      <c r="O114" s="84" t="e">
        <f>VLOOKUP(N92,'POINTS SCORE'!$B$8:$AK$37,23,FALSE)</f>
        <v>#N/A</v>
      </c>
      <c r="P114" s="84" t="e">
        <f>VLOOKUP(N92,'POINTS SCORE'!$B$37:$AK$78,23,FALSE)</f>
        <v>#N/A</v>
      </c>
      <c r="Q114" s="87">
        <v>22</v>
      </c>
      <c r="S114" s="84">
        <v>0</v>
      </c>
      <c r="T114" s="84">
        <v>0</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t="e">
        <f>VLOOKUP(F92,'POINTS SCORE'!$B$8:$AK$37,24,FALSE)</f>
        <v>#N/A</v>
      </c>
      <c r="H115" s="93" t="e">
        <f>VLOOKUP(F92,'POINTS SCORE'!$B$37:$AK$78,24,FALSE)</f>
        <v>#N/A</v>
      </c>
      <c r="I115" s="95">
        <v>23</v>
      </c>
      <c r="J115" s="84"/>
      <c r="K115" s="93">
        <f>VLOOKUP(J92,'POINTS SCORE'!$B$8:$AK$37,24,FALSE)</f>
        <v>0</v>
      </c>
      <c r="L115" s="93">
        <f>VLOOKUP(J92,'POINTS SCORE'!$B$37:$AK$78,24,FALSE)</f>
        <v>0</v>
      </c>
      <c r="M115" s="95">
        <v>23</v>
      </c>
      <c r="N115" s="84"/>
      <c r="O115" s="84" t="e">
        <f>VLOOKUP(N92,'POINTS SCORE'!$B$8:$AK$37,24,FALSE)</f>
        <v>#N/A</v>
      </c>
      <c r="P115" s="84" t="e">
        <f>VLOOKUP(N92,'POINTS SCORE'!$B$37:$AK$78,24,FALSE)</f>
        <v>#N/A</v>
      </c>
      <c r="Q115" s="87">
        <v>23</v>
      </c>
      <c r="S115" s="84">
        <v>0</v>
      </c>
      <c r="T115" s="84">
        <v>0</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t="e">
        <f>VLOOKUP(F92,'POINTS SCORE'!$B$8:$AK$37,25,FALSE)</f>
        <v>#N/A</v>
      </c>
      <c r="H116" s="93" t="e">
        <f>VLOOKUP(F92,'POINTS SCORE'!$B$37:$AK$78,25,FALSE)</f>
        <v>#N/A</v>
      </c>
      <c r="I116" s="95">
        <v>24</v>
      </c>
      <c r="J116" s="84"/>
      <c r="K116" s="93">
        <f>VLOOKUP(J92,'POINTS SCORE'!$B$8:$AK$37,25,FALSE)</f>
        <v>0</v>
      </c>
      <c r="L116" s="93">
        <f>VLOOKUP(J92,'POINTS SCORE'!$B$37:$AK$78,25,FALSE)</f>
        <v>0</v>
      </c>
      <c r="M116" s="95">
        <v>24</v>
      </c>
      <c r="N116" s="84"/>
      <c r="O116" s="84" t="e">
        <f>VLOOKUP(N92,'POINTS SCORE'!$B$8:$AK$37,25,FALSE)</f>
        <v>#N/A</v>
      </c>
      <c r="P116" s="84" t="e">
        <f>VLOOKUP(N92,'POINTS SCORE'!$B$37:$AK$78,25,FALSE)</f>
        <v>#N/A</v>
      </c>
      <c r="Q116" s="87">
        <v>24</v>
      </c>
      <c r="S116" s="84">
        <v>0</v>
      </c>
      <c r="T116" s="84">
        <v>0</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t="e">
        <f>VLOOKUP(F92,'POINTS SCORE'!$B$8:$AK$37,26,FALSE)</f>
        <v>#N/A</v>
      </c>
      <c r="H117" s="93" t="e">
        <f>VLOOKUP(F92,'POINTS SCORE'!$B$37:$AK$78,26,FALSE)</f>
        <v>#N/A</v>
      </c>
      <c r="I117" s="95">
        <v>25</v>
      </c>
      <c r="J117" s="84"/>
      <c r="K117" s="93">
        <f>VLOOKUP(J92,'POINTS SCORE'!$B$8:$AK$37,26,FALSE)</f>
        <v>0</v>
      </c>
      <c r="L117" s="93">
        <f>VLOOKUP(J92,'POINTS SCORE'!$B$37:$AK$78,26,FALSE)</f>
        <v>0</v>
      </c>
      <c r="M117" s="95">
        <v>25</v>
      </c>
      <c r="N117" s="84"/>
      <c r="O117" s="84" t="e">
        <f>VLOOKUP(N92,'POINTS SCORE'!$B$8:$AK$37,26,FALSE)</f>
        <v>#N/A</v>
      </c>
      <c r="P117" s="84" t="e">
        <f>VLOOKUP(N92,'POINTS SCORE'!$B$37:$AK$78,26,FALSE)</f>
        <v>#N/A</v>
      </c>
      <c r="Q117" s="87">
        <v>25</v>
      </c>
      <c r="S117" s="84">
        <v>0</v>
      </c>
      <c r="T117" s="84">
        <v>0</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t="e">
        <f>VLOOKUP(F92,'POINTS SCORE'!$B$8:$AK$37,27,FALSE)</f>
        <v>#N/A</v>
      </c>
      <c r="H118" s="93" t="e">
        <f>VLOOKUP(F92,'POINTS SCORE'!$B$37:$AK$78,27,FALSE)</f>
        <v>#N/A</v>
      </c>
      <c r="I118" s="95">
        <v>26</v>
      </c>
      <c r="J118" s="84"/>
      <c r="K118" s="93">
        <f>VLOOKUP(J92,'POINTS SCORE'!$B$8:$AK$37,27,FALSE)</f>
        <v>0</v>
      </c>
      <c r="L118" s="93">
        <f>VLOOKUP(J92,'POINTS SCORE'!$B$37:$AK$78,27,FALSE)</f>
        <v>0</v>
      </c>
      <c r="M118" s="95">
        <v>26</v>
      </c>
      <c r="N118" s="84"/>
      <c r="O118" s="84" t="e">
        <f>VLOOKUP(N92,'POINTS SCORE'!$B$8:$AK$37,27,FALSE)</f>
        <v>#N/A</v>
      </c>
      <c r="P118" s="84" t="e">
        <f>VLOOKUP(N92,'POINTS SCORE'!$B$37:$AK$78,27,FALSE)</f>
        <v>#N/A</v>
      </c>
      <c r="Q118" s="87">
        <v>26</v>
      </c>
      <c r="S118" s="84">
        <v>0</v>
      </c>
      <c r="T118" s="84">
        <v>0</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t="e">
        <f>VLOOKUP(F92,'POINTS SCORE'!$B$8:$AK$37,28,FALSE)</f>
        <v>#N/A</v>
      </c>
      <c r="H119" s="93" t="e">
        <f>VLOOKUP(F92,'POINTS SCORE'!$B$37:$AK$78,28,FALSE)</f>
        <v>#N/A</v>
      </c>
      <c r="I119" s="95">
        <v>27</v>
      </c>
      <c r="J119" s="84"/>
      <c r="K119" s="93">
        <f>VLOOKUP(J92,'POINTS SCORE'!$B$8:$AK$37,28,FALSE)</f>
        <v>0</v>
      </c>
      <c r="L119" s="93">
        <f>VLOOKUP(J92,'POINTS SCORE'!$B$37:$AK$78,28,FALSE)</f>
        <v>0</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t="e">
        <f>VLOOKUP(F92,'POINTS SCORE'!$B$8:$AK$37,29,FALSE)</f>
        <v>#N/A</v>
      </c>
      <c r="H120" s="93" t="e">
        <f>VLOOKUP(F92,'POINTS SCORE'!$B$37:$AK$78,29,FALSE)</f>
        <v>#N/A</v>
      </c>
      <c r="I120" s="95">
        <v>28</v>
      </c>
      <c r="J120" s="84"/>
      <c r="K120" s="93">
        <f>VLOOKUP(J92,'POINTS SCORE'!$B$8:$AK$37,29,FALSE)</f>
        <v>0</v>
      </c>
      <c r="L120" s="93">
        <f>VLOOKUP(J92,'POINTS SCORE'!$B$37:$AK$78,29,FALSE)</f>
        <v>0</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t="e">
        <f>VLOOKUP(F92,'POINTS SCORE'!$B$8:$AK$37,30,FALSE)</f>
        <v>#N/A</v>
      </c>
      <c r="H121" s="93" t="e">
        <f>VLOOKUP(F92,'POINTS SCORE'!$B$37:$AK$78,30,FALSE)</f>
        <v>#N/A</v>
      </c>
      <c r="I121" s="95">
        <v>29</v>
      </c>
      <c r="J121" s="84"/>
      <c r="K121" s="93">
        <f>VLOOKUP(J92,'POINTS SCORE'!$B$8:$AK$37,30,FALSE)</f>
        <v>0</v>
      </c>
      <c r="L121" s="93">
        <f>VLOOKUP(J92,'POINTS SCORE'!$B$37:$AK$78,30,FALSE)</f>
        <v>0</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t="e">
        <f>VLOOKUP(F92,'POINTS SCORE'!$B$8:$AK$37,31,FALSE)</f>
        <v>#N/A</v>
      </c>
      <c r="H122" s="93" t="e">
        <f>VLOOKUP(F92,'POINTS SCORE'!$B$37:$AK$78,31,FALSE)</f>
        <v>#N/A</v>
      </c>
      <c r="I122" s="95">
        <v>30</v>
      </c>
      <c r="J122" s="84"/>
      <c r="K122" s="93">
        <f>VLOOKUP(J92,'POINTS SCORE'!$B$8:$AK$37,31,FALSE)</f>
        <v>0</v>
      </c>
      <c r="L122" s="93">
        <f>VLOOKUP(J92,'POINTS SCORE'!$B$37:$AK$78,31,FALSE)</f>
        <v>0</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c r="G123" s="84" t="e">
        <f>VLOOKUP(F92,'POINTS SCORE'!$B$8:$AK$37,34,FALSE)</f>
        <v>#N/A</v>
      </c>
      <c r="H123" s="84" t="e">
        <f>VLOOKUP(F92,'POINTS SCORE'!$B$37:$AK$78,34,FALSE)</f>
        <v>#N/A</v>
      </c>
      <c r="I123" s="95" t="s">
        <v>59</v>
      </c>
      <c r="J123" s="84"/>
      <c r="K123" s="84">
        <f>VLOOKUP(J92,'POINTS SCORE'!$B$8:$AK$37,34,FALSE)</f>
        <v>7</v>
      </c>
      <c r="L123" s="93">
        <f>VLOOKUP(J92,'POINTS SCORE'!$B$37:$AK$78,34,FALSE)</f>
        <v>7</v>
      </c>
      <c r="M123" s="95" t="s">
        <v>59</v>
      </c>
      <c r="N123" s="84"/>
      <c r="O123" s="84" t="e">
        <f>VLOOKUP(N92,'POINTS SCORE'!$B$8:$AK$37,34,FALSE)</f>
        <v>#N/A</v>
      </c>
      <c r="P123" s="93" t="e">
        <f>VLOOKUP(N92,'POINTS SCORE'!$B$37:$AK$78,34,FALSE)</f>
        <v>#N/A</v>
      </c>
      <c r="Q123" s="87" t="s">
        <v>59</v>
      </c>
      <c r="S123" s="84" t="e">
        <f>VLOOKUP(R92,'POINTS SCORE'!$B$8:$AK$37,34,FALSE)</f>
        <v>#N/A</v>
      </c>
      <c r="T123" s="93" t="e">
        <f>VLOOKUP(R92,'POINTS SCORE'!$B$37:$AK$78,34,FALSE)</f>
        <v>#N/A</v>
      </c>
      <c r="U123" s="87" t="s">
        <v>59</v>
      </c>
      <c r="W123" s="84" t="e">
        <f>VLOOKUP(V92,'POINTS SCORE'!$B$8:$AK$37,34,FALSE)</f>
        <v>#N/A</v>
      </c>
      <c r="X123" s="94" t="e">
        <f>VLOOKUP(V92,'POINTS SCORE'!$B$37:$AK$78,34,FALSE)</f>
        <v>#N/A</v>
      </c>
    </row>
    <row r="124" spans="1:24">
      <c r="A124" s="87" t="s">
        <v>59</v>
      </c>
      <c r="B124" s="98"/>
      <c r="C124" s="84">
        <f>VLOOKUP(B92,'POINTS SCORE'!$B$8:$AK$37,34,FALSE)</f>
        <v>14</v>
      </c>
      <c r="D124" s="84">
        <f>VLOOKUP(B92,'POINTS SCORE'!$B$37:$AK$78,34,FALSE)</f>
        <v>14</v>
      </c>
      <c r="E124" s="95" t="s">
        <v>59</v>
      </c>
      <c r="F124" s="84"/>
      <c r="G124" s="84" t="e">
        <f>VLOOKUP(F92,'POINTS SCORE'!$B$8:$AK$37,34,FALSE)</f>
        <v>#N/A</v>
      </c>
      <c r="H124" s="84" t="e">
        <f>VLOOKUP(F92,'POINTS SCORE'!$B$37:$AK$78,34,FALSE)</f>
        <v>#N/A</v>
      </c>
      <c r="I124" s="95" t="s">
        <v>59</v>
      </c>
      <c r="J124" s="84"/>
      <c r="K124" s="84">
        <f>VLOOKUP(J92,'POINTS SCORE'!$B$8:$AK$37,34,FALSE)</f>
        <v>7</v>
      </c>
      <c r="L124" s="93">
        <f>VLOOKUP(J92,'POINTS SCORE'!$B$37:$AK$78,34,FALSE)</f>
        <v>7</v>
      </c>
      <c r="M124" s="95" t="s">
        <v>59</v>
      </c>
      <c r="N124" s="84"/>
      <c r="O124" s="84" t="e">
        <f>VLOOKUP(N92,'POINTS SCORE'!$B$8:$AK$37,34,FALSE)</f>
        <v>#N/A</v>
      </c>
      <c r="P124" s="93" t="e">
        <f>VLOOKUP(N92,'POINTS SCORE'!$B$37:$AK$78,34,FALSE)</f>
        <v>#N/A</v>
      </c>
      <c r="Q124" s="87" t="s">
        <v>59</v>
      </c>
      <c r="S124" s="84" t="e">
        <f>VLOOKUP(R92,'POINTS SCORE'!$B$8:$AK$37,34,FALSE)</f>
        <v>#N/A</v>
      </c>
      <c r="T124" s="93" t="e">
        <f>VLOOKUP(R92,'POINTS SCORE'!$B$37:$AK$78,34,FALSE)</f>
        <v>#N/A</v>
      </c>
      <c r="U124" s="87" t="s">
        <v>59</v>
      </c>
      <c r="W124" s="84" t="e">
        <f>VLOOKUP(V92,'POINTS SCORE'!$B$8:$AK$37,34,FALSE)</f>
        <v>#N/A</v>
      </c>
      <c r="X124" s="94" t="e">
        <f>VLOOKUP(V92,'POINTS SCORE'!$B$37:$AK$78,34,FALSE)</f>
        <v>#N/A</v>
      </c>
    </row>
    <row r="125" spans="1:24">
      <c r="A125" s="87" t="s">
        <v>59</v>
      </c>
      <c r="B125" s="98"/>
      <c r="C125" s="84">
        <f>VLOOKUP(B92,'POINTS SCORE'!$B$8:$AK$37,34,FALSE)</f>
        <v>14</v>
      </c>
      <c r="D125" s="84">
        <f>VLOOKUP(B92,'POINTS SCORE'!$B$37:$AK$78,34,FALSE)</f>
        <v>14</v>
      </c>
      <c r="E125" s="95" t="s">
        <v>59</v>
      </c>
      <c r="F125" s="84"/>
      <c r="G125" s="84" t="e">
        <f>VLOOKUP(F92,'POINTS SCORE'!$B$8:$AK$37,34,FALSE)</f>
        <v>#N/A</v>
      </c>
      <c r="H125" s="84" t="e">
        <f>VLOOKUP(F92,'POINTS SCORE'!$B$37:$AK$78,34,FALSE)</f>
        <v>#N/A</v>
      </c>
      <c r="I125" s="95" t="s">
        <v>59</v>
      </c>
      <c r="J125" s="84"/>
      <c r="K125" s="84">
        <v>0</v>
      </c>
      <c r="L125" s="93">
        <v>0</v>
      </c>
      <c r="M125" s="95" t="s">
        <v>59</v>
      </c>
      <c r="N125" s="84"/>
      <c r="O125" s="84" t="e">
        <f>VLOOKUP(N92,'POINTS SCORE'!$B$8:$AK$37,34,FALSE)</f>
        <v>#N/A</v>
      </c>
      <c r="P125" s="93" t="e">
        <f>VLOOKUP(N92,'POINTS SCORE'!$B$37:$AK$78,34,FALSE)</f>
        <v>#N/A</v>
      </c>
      <c r="Q125" s="87" t="s">
        <v>59</v>
      </c>
      <c r="S125" s="84" t="e">
        <f>VLOOKUP(R92,'POINTS SCORE'!$B$8:$AK$37,34,FALSE)</f>
        <v>#N/A</v>
      </c>
      <c r="T125" s="93" t="e">
        <f>VLOOKUP(R92,'POINTS SCORE'!$B$37:$AK$78,34,FALSE)</f>
        <v>#N/A</v>
      </c>
      <c r="U125" s="87" t="s">
        <v>59</v>
      </c>
      <c r="W125" s="84" t="e">
        <f>VLOOKUP(V92,'POINTS SCORE'!$B$8:$AK$37,34,FALSE)</f>
        <v>#N/A</v>
      </c>
      <c r="X125" s="94" t="e">
        <f>VLOOKUP(V92,'POINTS SCORE'!$B$37:$AK$78,34,FALSE)</f>
        <v>#N/A</v>
      </c>
    </row>
    <row r="126" spans="1:24">
      <c r="A126" s="87" t="s">
        <v>59</v>
      </c>
      <c r="B126" s="98"/>
      <c r="C126" s="84">
        <f>VLOOKUP(B92,'POINTS SCORE'!$B$8:$AK$37,34,FALSE)</f>
        <v>14</v>
      </c>
      <c r="D126" s="84">
        <f>VLOOKUP(B92,'POINTS SCORE'!$B$37:$AK$78,34,FALSE)</f>
        <v>14</v>
      </c>
      <c r="E126" s="95" t="s">
        <v>59</v>
      </c>
      <c r="F126" s="84"/>
      <c r="G126" s="84" t="e">
        <f>VLOOKUP(F92,'POINTS SCORE'!$B$8:$AK$37,34,FALSE)</f>
        <v>#N/A</v>
      </c>
      <c r="H126" s="84" t="e">
        <f>VLOOKUP(F92,'POINTS SCORE'!$B$37:$AK$78,34,FALSE)</f>
        <v>#N/A</v>
      </c>
      <c r="I126" s="95" t="s">
        <v>59</v>
      </c>
      <c r="J126" s="84"/>
      <c r="K126" s="84">
        <f>VLOOKUP(J92,'POINTS SCORE'!$B$8:$AK$37,34,FALSE)</f>
        <v>7</v>
      </c>
      <c r="L126" s="93">
        <f>VLOOKUP(J92,'POINTS SCORE'!$B$37:$AK$78,34,FALSE)</f>
        <v>7</v>
      </c>
      <c r="M126" s="95" t="s">
        <v>59</v>
      </c>
      <c r="N126" s="84"/>
      <c r="O126" s="84" t="e">
        <f>VLOOKUP(N92,'POINTS SCORE'!$B$8:$AK$37,34,FALSE)</f>
        <v>#N/A</v>
      </c>
      <c r="P126" s="93" t="e">
        <f>VLOOKUP(N92,'POINTS SCORE'!$B$37:$AK$78,34,FALSE)</f>
        <v>#N/A</v>
      </c>
      <c r="Q126" s="87" t="s">
        <v>59</v>
      </c>
      <c r="S126" s="84" t="e">
        <f>VLOOKUP(R92,'POINTS SCORE'!$B$8:$AK$37,34,FALSE)</f>
        <v>#N/A</v>
      </c>
      <c r="T126" s="93" t="e">
        <f>VLOOKUP(R92,'POINTS SCORE'!$B$37:$AK$78,34,FALSE)</f>
        <v>#N/A</v>
      </c>
      <c r="U126" s="87" t="s">
        <v>59</v>
      </c>
      <c r="W126" s="84" t="e">
        <f>VLOOKUP(V92,'POINTS SCORE'!$B$8:$AK$37,34,FALSE)</f>
        <v>#N/A</v>
      </c>
      <c r="X126" s="94" t="e">
        <f>VLOOKUP(V92,'POINTS SCORE'!$B$37:$AK$78,34,FALSE)</f>
        <v>#N/A</v>
      </c>
    </row>
    <row r="127" spans="1:24">
      <c r="A127" s="87" t="s">
        <v>59</v>
      </c>
      <c r="B127" s="98"/>
      <c r="C127" s="84">
        <f>VLOOKUP(B92,'POINTS SCORE'!$B$8:$AK$37,34,FALSE)</f>
        <v>14</v>
      </c>
      <c r="D127" s="84">
        <f>VLOOKUP(B92,'POINTS SCORE'!$B$37:$AK$78,34,FALSE)</f>
        <v>14</v>
      </c>
      <c r="E127" s="95" t="s">
        <v>59</v>
      </c>
      <c r="F127" s="84"/>
      <c r="G127" s="84" t="e">
        <f>VLOOKUP(F92,'POINTS SCORE'!$B$8:$AK$37,34,FALSE)</f>
        <v>#N/A</v>
      </c>
      <c r="H127" s="84" t="e">
        <f>VLOOKUP(F92,'POINTS SCORE'!$B$37:$AK$78,34,FALSE)</f>
        <v>#N/A</v>
      </c>
      <c r="I127" s="95" t="s">
        <v>59</v>
      </c>
      <c r="J127" s="84"/>
      <c r="K127" s="84">
        <f>VLOOKUP(J92,'POINTS SCORE'!$B$8:$AK$37,34,FALSE)</f>
        <v>7</v>
      </c>
      <c r="L127" s="93">
        <f>VLOOKUP(J92,'POINTS SCORE'!$B$37:$AK$78,34,FALSE)</f>
        <v>7</v>
      </c>
      <c r="M127" s="95" t="s">
        <v>59</v>
      </c>
      <c r="N127" s="84"/>
      <c r="O127" s="84" t="e">
        <f>VLOOKUP(N92,'POINTS SCORE'!$B$8:$AK$37,34,FALSE)</f>
        <v>#N/A</v>
      </c>
      <c r="P127" s="93" t="e">
        <f>VLOOKUP(N92,'POINTS SCORE'!$B$37:$AK$78,34,FALSE)</f>
        <v>#N/A</v>
      </c>
      <c r="Q127" s="87" t="s">
        <v>59</v>
      </c>
      <c r="S127" s="84" t="e">
        <f>VLOOKUP(R92,'POINTS SCORE'!$B$8:$AK$37,34,FALSE)</f>
        <v>#N/A</v>
      </c>
      <c r="T127" s="93" t="e">
        <f>VLOOKUP(R92,'POINTS SCORE'!$B$37:$AK$78,34,FALSE)</f>
        <v>#N/A</v>
      </c>
      <c r="U127" s="87" t="s">
        <v>59</v>
      </c>
      <c r="W127" s="84" t="e">
        <f>VLOOKUP(V92,'POINTS SCORE'!$B$8:$AK$37,34,FALSE)</f>
        <v>#N/A</v>
      </c>
      <c r="X127" s="94" t="e">
        <f>VLOOKUP(V92,'POINTS SCORE'!$B$37:$AK$78,34,FALSE)</f>
        <v>#N/A</v>
      </c>
    </row>
    <row r="128" spans="1:24">
      <c r="A128" s="87" t="s">
        <v>59</v>
      </c>
      <c r="B128" s="98"/>
      <c r="C128" s="84">
        <f>VLOOKUP(B92,'POINTS SCORE'!$B$8:$AK$37,34,FALSE)</f>
        <v>14</v>
      </c>
      <c r="D128" s="84">
        <f>VLOOKUP(B92,'POINTS SCORE'!$B$37:$AK$78,34,FALSE)</f>
        <v>14</v>
      </c>
      <c r="E128" s="95" t="s">
        <v>59</v>
      </c>
      <c r="F128" s="84"/>
      <c r="G128" s="84" t="e">
        <f>VLOOKUP(F92,'POINTS SCORE'!$B$8:$AK$37,34,FALSE)</f>
        <v>#N/A</v>
      </c>
      <c r="H128" s="84" t="e">
        <f>VLOOKUP(F92,'POINTS SCORE'!$B$37:$AK$78,34,FALSE)</f>
        <v>#N/A</v>
      </c>
      <c r="I128" s="95" t="s">
        <v>59</v>
      </c>
      <c r="J128" s="84"/>
      <c r="K128" s="84">
        <f>VLOOKUP(J92,'POINTS SCORE'!$B$8:$AK$37,34,FALSE)</f>
        <v>7</v>
      </c>
      <c r="L128" s="93">
        <f>VLOOKUP(J92,'POINTS SCORE'!$B$37:$AK$78,34,FALSE)</f>
        <v>7</v>
      </c>
      <c r="M128" s="95" t="s">
        <v>59</v>
      </c>
      <c r="N128" s="84"/>
      <c r="O128" s="84" t="e">
        <f>VLOOKUP(N92,'POINTS SCORE'!$B$8:$AK$37,34,FALSE)</f>
        <v>#N/A</v>
      </c>
      <c r="P128" s="93" t="e">
        <f>VLOOKUP(N92,'POINTS SCORE'!$B$37:$AK$78,34,FALSE)</f>
        <v>#N/A</v>
      </c>
      <c r="Q128" s="87" t="s">
        <v>59</v>
      </c>
      <c r="S128" s="84" t="e">
        <f>VLOOKUP(R92,'POINTS SCORE'!$B$8:$AK$37,34,FALSE)</f>
        <v>#N/A</v>
      </c>
      <c r="T128" s="93" t="e">
        <f>VLOOKUP(R92,'POINTS SCORE'!$B$37:$AK$78,34,FALSE)</f>
        <v>#N/A</v>
      </c>
      <c r="U128" s="87" t="s">
        <v>59</v>
      </c>
      <c r="W128" s="84" t="e">
        <f>VLOOKUP(V92,'POINTS SCORE'!$B$8:$AK$37,34,FALSE)</f>
        <v>#N/A</v>
      </c>
      <c r="X128" s="94" t="e">
        <f>VLOOKUP(V92,'POINTS SCORE'!$B$37:$AK$78,34,FALSE)</f>
        <v>#N/A</v>
      </c>
    </row>
    <row r="129" spans="1:24">
      <c r="A129" s="87" t="s">
        <v>59</v>
      </c>
      <c r="B129" s="98"/>
      <c r="C129" s="84">
        <f>VLOOKUP(B92,'POINTS SCORE'!$B$8:$AK$37,34,FALSE)</f>
        <v>14</v>
      </c>
      <c r="D129" s="84">
        <f>VLOOKUP(B92,'POINTS SCORE'!$B$37:$AK$78,34,FALSE)</f>
        <v>14</v>
      </c>
      <c r="E129" s="95" t="s">
        <v>60</v>
      </c>
      <c r="F129" s="84"/>
      <c r="G129" s="84" t="e">
        <f>VLOOKUP(F92,'POINTS SCORE'!$B$8:$AK$37,34,FALSE)</f>
        <v>#N/A</v>
      </c>
      <c r="H129" s="84" t="e">
        <f>VLOOKUP(F92,'POINTS SCORE'!$B$37:$AK$78,34,FALSE)</f>
        <v>#N/A</v>
      </c>
      <c r="I129" s="95" t="s">
        <v>60</v>
      </c>
      <c r="J129" s="84"/>
      <c r="K129" s="84">
        <f>VLOOKUP(J92,'POINTS SCORE'!$B$8:$AK$37,34,FALSE)</f>
        <v>7</v>
      </c>
      <c r="L129" s="93">
        <f>VLOOKUP(J92,'POINTS SCORE'!$B$37:$AK$78,34,FALSE)</f>
        <v>7</v>
      </c>
      <c r="M129" s="95" t="s">
        <v>60</v>
      </c>
      <c r="N129" s="84"/>
      <c r="O129" s="84" t="e">
        <f>VLOOKUP(N92,'POINTS SCORE'!$B$8:$AK$37,34,FALSE)</f>
        <v>#N/A</v>
      </c>
      <c r="P129" s="93" t="e">
        <f>VLOOKUP(N92,'POINTS SCORE'!$B$37:$AK$78,34,FALSE)</f>
        <v>#N/A</v>
      </c>
      <c r="Q129" s="87" t="s">
        <v>60</v>
      </c>
      <c r="S129" s="84" t="e">
        <f>VLOOKUP(R92,'POINTS SCORE'!$B$8:$AK$37,34,FALSE)</f>
        <v>#N/A</v>
      </c>
      <c r="T129" s="93" t="e">
        <f>VLOOKUP(R92,'POINTS SCORE'!$B$37:$AK$78,34,FALSE)</f>
        <v>#N/A</v>
      </c>
      <c r="U129" s="87" t="s">
        <v>60</v>
      </c>
      <c r="W129" s="84" t="e">
        <f>VLOOKUP(V92,'POINTS SCORE'!$B$8:$AK$37,34,FALSE)</f>
        <v>#N/A</v>
      </c>
      <c r="X129" s="94" t="e">
        <f>VLOOKUP(V92,'POINTS SCORE'!$B$37:$AK$78,34,FALSE)</f>
        <v>#N/A</v>
      </c>
    </row>
    <row r="130" spans="1:24">
      <c r="A130" s="87" t="s">
        <v>60</v>
      </c>
      <c r="B130" s="98"/>
      <c r="C130" s="84">
        <f>VLOOKUP(B92,'POINTS SCORE'!$B$8:$AK$37,34,FALSE)</f>
        <v>14</v>
      </c>
      <c r="D130" s="84">
        <f>VLOOKUP(B92,'POINTS SCORE'!$B$37:$AK$78,34,FALSE)</f>
        <v>14</v>
      </c>
      <c r="E130" s="95" t="s">
        <v>60</v>
      </c>
      <c r="F130" s="84"/>
      <c r="G130" s="84" t="e">
        <f>VLOOKUP(F92,'POINTS SCORE'!$B$8:$AK$37,34,FALSE)</f>
        <v>#N/A</v>
      </c>
      <c r="H130" s="84" t="e">
        <f>VLOOKUP(F92,'POINTS SCORE'!$B$37:$AK$78,34,FALSE)</f>
        <v>#N/A</v>
      </c>
      <c r="I130" s="95" t="s">
        <v>60</v>
      </c>
      <c r="J130" s="84"/>
      <c r="K130" s="84">
        <f>VLOOKUP(J92,'POINTS SCORE'!$B$8:$AK$37,34,FALSE)</f>
        <v>7</v>
      </c>
      <c r="L130" s="93">
        <f>VLOOKUP(J92,'POINTS SCORE'!$B$37:$AK$78,34,FALSE)</f>
        <v>7</v>
      </c>
      <c r="M130" s="95" t="s">
        <v>60</v>
      </c>
      <c r="N130" s="84"/>
      <c r="O130" s="84" t="e">
        <f>VLOOKUP(N92,'POINTS SCORE'!$B$8:$AK$37,34,FALSE)</f>
        <v>#N/A</v>
      </c>
      <c r="P130" s="93" t="e">
        <f>VLOOKUP(N92,'POINTS SCORE'!$B$37:$AK$78,34,FALSE)</f>
        <v>#N/A</v>
      </c>
      <c r="Q130" s="87" t="s">
        <v>60</v>
      </c>
      <c r="S130" s="84" t="e">
        <f>VLOOKUP(R92,'POINTS SCORE'!$B$8:$AK$37,34,FALSE)</f>
        <v>#N/A</v>
      </c>
      <c r="T130" s="93" t="e">
        <f>VLOOKUP(R92,'POINTS SCORE'!$B$37:$AK$78,34,FALSE)</f>
        <v>#N/A</v>
      </c>
      <c r="U130" s="87" t="s">
        <v>60</v>
      </c>
      <c r="W130" s="84" t="e">
        <f>VLOOKUP(V92,'POINTS SCORE'!$B$8:$AK$37,34,FALSE)</f>
        <v>#N/A</v>
      </c>
      <c r="X130" s="94" t="e">
        <f>VLOOKUP(V92,'POINTS SCORE'!$B$37:$AK$78,34,FALSE)</f>
        <v>#N/A</v>
      </c>
    </row>
    <row r="131" spans="1:24">
      <c r="A131" s="87" t="s">
        <v>60</v>
      </c>
      <c r="B131" s="98"/>
      <c r="C131" s="84">
        <f>VLOOKUP(B92,'POINTS SCORE'!$B$8:$AK$37,34,FALSE)</f>
        <v>14</v>
      </c>
      <c r="D131" s="84">
        <f>VLOOKUP(B92,'POINTS SCORE'!$B$37:$AK$78,34,FALSE)</f>
        <v>14</v>
      </c>
      <c r="E131" s="95" t="s">
        <v>60</v>
      </c>
      <c r="F131" s="84"/>
      <c r="G131" s="84" t="e">
        <f>VLOOKUP(F92,'POINTS SCORE'!$B$8:$AK$37,34,FALSE)</f>
        <v>#N/A</v>
      </c>
      <c r="H131" s="84" t="e">
        <f>VLOOKUP(F92,'POINTS SCORE'!$B$37:$AK$78,34,FALSE)</f>
        <v>#N/A</v>
      </c>
      <c r="I131" s="95" t="s">
        <v>60</v>
      </c>
      <c r="J131" s="84"/>
      <c r="K131" s="84">
        <f>VLOOKUP(J92,'POINTS SCORE'!$B$8:$AK$37,34,FALSE)</f>
        <v>7</v>
      </c>
      <c r="L131" s="93">
        <f>VLOOKUP(J92,'POINTS SCORE'!$B$37:$AK$78,34,FALSE)</f>
        <v>7</v>
      </c>
      <c r="M131" s="95" t="s">
        <v>60</v>
      </c>
      <c r="N131" s="84"/>
      <c r="O131" s="84" t="e">
        <f>VLOOKUP(N92,'POINTS SCORE'!$B$8:$AK$37,34,FALSE)</f>
        <v>#N/A</v>
      </c>
      <c r="P131" s="93" t="e">
        <f>VLOOKUP(N92,'POINTS SCORE'!$B$37:$AK$78,34,FALSE)</f>
        <v>#N/A</v>
      </c>
      <c r="Q131" s="87" t="s">
        <v>60</v>
      </c>
      <c r="S131" s="84" t="e">
        <f>VLOOKUP(R92,'POINTS SCORE'!$B$8:$AK$37,34,FALSE)</f>
        <v>#N/A</v>
      </c>
      <c r="T131" s="93" t="e">
        <f>VLOOKUP(R92,'POINTS SCORE'!$B$37:$AK$78,34,FALSE)</f>
        <v>#N/A</v>
      </c>
      <c r="U131" s="87" t="s">
        <v>60</v>
      </c>
      <c r="W131" s="84" t="e">
        <f>VLOOKUP(V92,'POINTS SCORE'!$B$8:$AK$37,34,FALSE)</f>
        <v>#N/A</v>
      </c>
      <c r="X131" s="94" t="e">
        <f>VLOOKUP(V92,'POINTS SCORE'!$B$37:$AK$78,34,FALSE)</f>
        <v>#N/A</v>
      </c>
    </row>
    <row r="132" spans="1:24">
      <c r="A132" s="87" t="s">
        <v>61</v>
      </c>
      <c r="B132" s="98"/>
      <c r="C132" s="84">
        <f>VLOOKUP(B92,'POINTS SCORE'!$B$8:$AK$37,36,FALSE)</f>
        <v>0</v>
      </c>
      <c r="D132" s="84">
        <f>VLOOKUP(B92,'POINTS SCORE'!$B$37:$AK$78,36,FALSE)</f>
        <v>0</v>
      </c>
      <c r="E132" s="95" t="s">
        <v>61</v>
      </c>
      <c r="F132" s="84"/>
      <c r="G132" s="84" t="e">
        <f>VLOOKUP(F92,'POINTS SCORE'!$B$8:$AK$37,36,FALSE)</f>
        <v>#N/A</v>
      </c>
      <c r="H132" s="84" t="e">
        <f>VLOOKUP(F92,'POINTS SCORE'!$B$37:$AK$78,36,FALSE)</f>
        <v>#N/A</v>
      </c>
      <c r="I132" s="95" t="s">
        <v>61</v>
      </c>
      <c r="J132" s="84"/>
      <c r="K132" s="84">
        <f>VLOOKUP(J92,'POINTS SCORE'!$B$8:$AK$37,36,FALSE)</f>
        <v>0</v>
      </c>
      <c r="L132" s="93">
        <f>VLOOKUP(J92,'POINTS SCORE'!$B$37:$AK$78,36,FALSE)</f>
        <v>0</v>
      </c>
      <c r="M132" s="95" t="s">
        <v>61</v>
      </c>
      <c r="N132" s="84"/>
      <c r="O132" s="84" t="e">
        <f>VLOOKUP(N92,'POINTS SCORE'!$B$8:$AK$37,36,FALSE)</f>
        <v>#N/A</v>
      </c>
      <c r="P132" s="93" t="e">
        <f>VLOOKUP(N92,'POINTS SCORE'!$B$37:$AK$78,36,FALSE)</f>
        <v>#N/A</v>
      </c>
      <c r="Q132" s="87" t="s">
        <v>61</v>
      </c>
      <c r="S132" s="84" t="e">
        <f>VLOOKUP(R92,'POINTS SCORE'!$B$8:$AK$37,36,FALSE)</f>
        <v>#N/A</v>
      </c>
      <c r="T132" s="93" t="e">
        <f>VLOOKUP(R92,'POINTS SCORE'!$B$37:$AK$78,36,FALSE)</f>
        <v>#N/A</v>
      </c>
      <c r="U132" s="87" t="s">
        <v>61</v>
      </c>
      <c r="W132" s="84" t="e">
        <f>VLOOKUP(V92,'POINTS SCORE'!$B$8:$AK$37,36,FALSE)</f>
        <v>#N/A</v>
      </c>
      <c r="X132" s="94" t="e">
        <f>VLOOKUP(V92,'POINTS SCORE'!$B$37:$AK$78,36,FALSE)</f>
        <v>#N/A</v>
      </c>
    </row>
    <row r="133" spans="1:24">
      <c r="A133" s="87" t="s">
        <v>61</v>
      </c>
      <c r="B133" s="98"/>
      <c r="C133" s="84">
        <f>VLOOKUP(B92,'POINTS SCORE'!$B$8:$AK$37,36,FALSE)</f>
        <v>0</v>
      </c>
      <c r="D133" s="84">
        <f>VLOOKUP(B92,'POINTS SCORE'!$B$37:$AK$78,36,FALSE)</f>
        <v>0</v>
      </c>
      <c r="E133" s="95" t="s">
        <v>61</v>
      </c>
      <c r="F133" s="84"/>
      <c r="G133" s="84" t="e">
        <f>VLOOKUP(F92,'POINTS SCORE'!$B$8:$AK$37,36,FALSE)</f>
        <v>#N/A</v>
      </c>
      <c r="H133" s="84" t="e">
        <f>VLOOKUP(F92,'POINTS SCORE'!$B$37:$AK$78,36,FALSE)</f>
        <v>#N/A</v>
      </c>
      <c r="I133" s="95" t="s">
        <v>61</v>
      </c>
      <c r="J133" s="84"/>
      <c r="K133" s="84">
        <f>VLOOKUP(J92,'POINTS SCORE'!$B$8:$AK$37,36,FALSE)</f>
        <v>0</v>
      </c>
      <c r="L133" s="93">
        <f>VLOOKUP(J92,'POINTS SCORE'!$B$37:$AK$78,36,FALSE)</f>
        <v>0</v>
      </c>
      <c r="M133" s="95" t="s">
        <v>61</v>
      </c>
      <c r="N133" s="84"/>
      <c r="O133" s="84" t="e">
        <f>VLOOKUP(N92,'POINTS SCORE'!$B$8:$AK$37,36,FALSE)</f>
        <v>#N/A</v>
      </c>
      <c r="P133" s="93" t="e">
        <f>VLOOKUP(N92,'POINTS SCORE'!$B$37:$AK$78,36,FALSE)</f>
        <v>#N/A</v>
      </c>
      <c r="Q133" s="87" t="s">
        <v>61</v>
      </c>
      <c r="S133" s="84" t="e">
        <f>VLOOKUP(R92,'POINTS SCORE'!$B$8:$AK$37,36,FALSE)</f>
        <v>#N/A</v>
      </c>
      <c r="T133" s="93" t="e">
        <f>VLOOKUP(R92,'POINTS SCORE'!$B$37:$AK$78,36,FALSE)</f>
        <v>#N/A</v>
      </c>
      <c r="U133" s="87" t="s">
        <v>61</v>
      </c>
      <c r="W133" s="84" t="e">
        <f>VLOOKUP(V92,'POINTS SCORE'!$B$8:$AK$37,36,FALSE)</f>
        <v>#N/A</v>
      </c>
      <c r="X133" s="94" t="e">
        <f>VLOOKUP(V92,'POINTS SCORE'!$B$37:$AK$78,36,FALSE)</f>
        <v>#N/A</v>
      </c>
    </row>
    <row r="134" spans="1:24">
      <c r="A134" s="87" t="s">
        <v>61</v>
      </c>
      <c r="B134" s="98"/>
      <c r="C134" s="84">
        <f>VLOOKUP(B92,'POINTS SCORE'!$B$8:$AK$37,36,FALSE)</f>
        <v>0</v>
      </c>
      <c r="D134" s="84">
        <f>VLOOKUP(B92,'POINTS SCORE'!$B$37:$AK$78,36,FALSE)</f>
        <v>0</v>
      </c>
      <c r="E134" s="95" t="s">
        <v>61</v>
      </c>
      <c r="F134" s="84"/>
      <c r="G134" s="84" t="e">
        <f>VLOOKUP(F92,'POINTS SCORE'!$B$8:$AK$37,36,FALSE)</f>
        <v>#N/A</v>
      </c>
      <c r="H134" s="84" t="e">
        <f>VLOOKUP(F92,'POINTS SCORE'!$B$37:$AK$78,36,FALSE)</f>
        <v>#N/A</v>
      </c>
      <c r="I134" s="95" t="s">
        <v>61</v>
      </c>
      <c r="J134" s="84"/>
      <c r="K134" s="84">
        <f>VLOOKUP(J92,'POINTS SCORE'!$B$8:$AK$37,36,FALSE)</f>
        <v>0</v>
      </c>
      <c r="L134" s="93">
        <f>VLOOKUP(J92,'POINTS SCORE'!$B$37:$AK$78,36,FALSE)</f>
        <v>0</v>
      </c>
      <c r="M134" s="95" t="s">
        <v>61</v>
      </c>
      <c r="N134" s="84"/>
      <c r="O134" s="84" t="e">
        <f>VLOOKUP(N92,'POINTS SCORE'!$B$8:$AK$37,36,FALSE)</f>
        <v>#N/A</v>
      </c>
      <c r="P134" s="93" t="e">
        <f>VLOOKUP(N92,'POINTS SCORE'!$B$37:$AK$78,36,FALSE)</f>
        <v>#N/A</v>
      </c>
      <c r="Q134" s="87" t="s">
        <v>61</v>
      </c>
      <c r="S134" s="84" t="e">
        <f>VLOOKUP(R92,'POINTS SCORE'!$B$8:$AK$37,36,FALSE)</f>
        <v>#N/A</v>
      </c>
      <c r="T134" s="93" t="e">
        <f>VLOOKUP(R92,'POINTS SCORE'!$B$37:$AK$78,36,FALSE)</f>
        <v>#N/A</v>
      </c>
      <c r="U134" s="87" t="s">
        <v>61</v>
      </c>
      <c r="W134" s="84" t="e">
        <f>VLOOKUP(V92,'POINTS SCORE'!$B$8:$AK$37,36,FALSE)</f>
        <v>#N/A</v>
      </c>
      <c r="X134" s="94"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F00-000000000000}">
    <sortState xmlns:xlrd2="http://schemas.microsoft.com/office/spreadsheetml/2017/richdata2" ref="A6:J25">
      <sortCondition descending="1" ref="D5:D84"/>
    </sortState>
  </autoFilter>
  <sortState xmlns:xlrd2="http://schemas.microsoft.com/office/spreadsheetml/2017/richdata2" ref="A6:X22">
    <sortCondition descending="1" ref="D6:D22"/>
    <sortCondition descending="1" ref="C6:C22"/>
  </sortState>
  <mergeCells count="8">
    <mergeCell ref="Q89:T89"/>
    <mergeCell ref="U89:X89"/>
    <mergeCell ref="B2:C2"/>
    <mergeCell ref="E2:F2"/>
    <mergeCell ref="A89:D89"/>
    <mergeCell ref="E89:H89"/>
    <mergeCell ref="I89:L89"/>
    <mergeCell ref="M89:P89"/>
  </mergeCells>
  <phoneticPr fontId="9" type="noConversion"/>
  <pageMargins left="0.74803149606299213" right="0.74803149606299213" top="0.98425196850393704" bottom="0.98425196850393704" header="0.51181102362204722" footer="0.51181102362204722"/>
  <pageSetup paperSize="9" scale="49" orientation="landscape" horizontalDpi="4294967292" verticalDpi="4294967292"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2" id="{96F56BA5-DD1D-4DFB-80EB-53EB16BE7AC9}">
            <xm:f>VLOOKUP(B93,'Member list R1'!$D:$D,1,FALSE)=B93</xm:f>
            <x14:dxf>
              <fill>
                <patternFill>
                  <bgColor rgb="FFFFFF00"/>
                </patternFill>
              </fill>
            </x14:dxf>
          </x14:cfRule>
          <xm:sqref>B93:B134</xm:sqref>
        </x14:conditionalFormatting>
        <x14:conditionalFormatting xmlns:xm="http://schemas.microsoft.com/office/excel/2006/main">
          <x14:cfRule type="expression" priority="6" id="{A1E24693-C6E4-4D7E-8CF8-7458433D573D}">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B8D5AFC0-A9E6-4401-969F-F379141107B6}">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039A784C-50D0-440A-BEDB-1E0F6699354E}">
            <xm:f>VLOOKUP(N93,'Member list R4'!$D:$D,1,FALSE)=N93</xm:f>
            <x14:dxf>
              <fill>
                <patternFill>
                  <bgColor rgb="FFFFFF00"/>
                </patternFill>
              </fill>
            </x14:dxf>
          </x14:cfRule>
          <xm:sqref>N93:N134</xm:sqref>
        </x14:conditionalFormatting>
        <x14:conditionalFormatting xmlns:xm="http://schemas.microsoft.com/office/excel/2006/main">
          <x14:cfRule type="expression" priority="4" id="{1D346147-C342-44CE-8652-AFC3A7156836}">
            <xm:f>VLOOKUP(R93,'Member list R5'!$D:$D,1,FALSE)=R93</xm:f>
            <x14:dxf>
              <fill>
                <patternFill>
                  <bgColor rgb="FFFFFF00"/>
                </patternFill>
              </fill>
            </x14:dxf>
          </x14:cfRule>
          <xm:sqref>R93:R134</xm:sqref>
        </x14:conditionalFormatting>
        <x14:conditionalFormatting xmlns:xm="http://schemas.microsoft.com/office/excel/2006/main">
          <x14:cfRule type="expression" priority="3" id="{F6E9F55C-0A83-4DC6-AA47-3E73915E7757}">
            <xm:f>VLOOKUP(V93,'Member list R6'!$D:$D,1,FALSE)=V93</xm:f>
            <x14:dxf>
              <fill>
                <patternFill>
                  <bgColor rgb="FFFFFF00"/>
                </patternFill>
              </fill>
            </x14:dxf>
          </x14:cfRule>
          <xm:sqref>V93:V134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X136"/>
  <sheetViews>
    <sheetView workbookViewId="0">
      <selection activeCell="B9" sqref="B9"/>
    </sheetView>
  </sheetViews>
  <sheetFormatPr defaultColWidth="8.81640625" defaultRowHeight="12.5"/>
  <cols>
    <col min="1" max="1" width="15.54296875" style="84" customWidth="1"/>
    <col min="2" max="2" width="24.54296875" style="84" bestFit="1" customWidth="1"/>
    <col min="3" max="3" width="19.453125" style="84" bestFit="1" customWidth="1"/>
    <col min="4" max="4" width="24.81640625" style="93" bestFit="1" customWidth="1"/>
    <col min="5" max="7" width="14.54296875" style="93" customWidth="1"/>
    <col min="8" max="8" width="18.81640625" style="93" bestFit="1" customWidth="1"/>
    <col min="9" max="9" width="14.54296875" style="93" customWidth="1"/>
    <col min="10" max="10" width="16.1796875" style="93" bestFit="1" customWidth="1"/>
    <col min="11" max="11" width="14.54296875" style="93" customWidth="1"/>
    <col min="12" max="12" width="19.1796875" style="93" customWidth="1"/>
    <col min="13" max="13" width="19.81640625" style="93" customWidth="1"/>
    <col min="14" max="14" width="16.81640625" style="93" customWidth="1"/>
    <col min="15" max="15" width="16" style="84" bestFit="1" customWidth="1"/>
    <col min="16" max="16" width="18.81640625" style="84" bestFit="1" customWidth="1"/>
    <col min="17" max="17" width="12.54296875" style="84" customWidth="1"/>
    <col min="18" max="18" width="17.90625" style="84" bestFit="1" customWidth="1"/>
    <col min="19" max="19" width="12.54296875" style="84" customWidth="1"/>
    <col min="20" max="20" width="18.81640625" style="84" bestFit="1" customWidth="1"/>
    <col min="21" max="21" width="12.54296875" style="84" customWidth="1"/>
    <col min="22" max="22" width="17"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183</v>
      </c>
      <c r="C2" s="209"/>
      <c r="D2" s="96"/>
      <c r="E2" s="217"/>
      <c r="F2" s="217"/>
      <c r="G2" s="96"/>
      <c r="H2" s="96"/>
      <c r="I2" s="96"/>
      <c r="J2" s="96"/>
      <c r="K2" s="96"/>
      <c r="L2" s="96"/>
      <c r="M2" s="96"/>
      <c r="N2" s="96"/>
    </row>
    <row r="3" spans="1:14" ht="15" customHeight="1"/>
    <row r="4" spans="1:14" ht="15" customHeight="1">
      <c r="A4" s="8"/>
      <c r="C4" s="120"/>
    </row>
    <row r="5" spans="1:14" s="89" customFormat="1" ht="15" customHeight="1">
      <c r="A5" s="92" t="s">
        <v>8</v>
      </c>
      <c r="B5" s="65" t="s">
        <v>7</v>
      </c>
      <c r="C5" s="65" t="s">
        <v>5</v>
      </c>
      <c r="D5" s="92" t="s">
        <v>9</v>
      </c>
      <c r="E5" s="133" t="s">
        <v>62</v>
      </c>
      <c r="F5" s="134" t="s">
        <v>63</v>
      </c>
      <c r="G5" s="135" t="s">
        <v>42</v>
      </c>
      <c r="H5" s="140" t="s">
        <v>64</v>
      </c>
      <c r="I5" s="137" t="s">
        <v>65</v>
      </c>
      <c r="J5" s="175" t="s">
        <v>163</v>
      </c>
      <c r="K5" s="93"/>
    </row>
    <row r="6" spans="1:14" ht="15" customHeight="1">
      <c r="A6" s="53"/>
      <c r="B6" s="83"/>
      <c r="C6" s="116">
        <f t="shared" ref="C6:C12" si="0">SUM(E6:K6)</f>
        <v>0</v>
      </c>
      <c r="D6" s="138">
        <f t="shared" ref="D6:D12" si="1">SUM(E6:J6)-MIN(E6:J6)</f>
        <v>0</v>
      </c>
      <c r="E6" s="103">
        <f t="shared" ref="E6:E12" si="2">IFERROR(VLOOKUP(B6,$B$93:$C$134,2,FALSE),0)</f>
        <v>0</v>
      </c>
      <c r="F6" s="103">
        <f t="shared" ref="F6:F12" si="3">IFERROR(VLOOKUP(B6,$F$93:$G$134,2,FALSE),0)</f>
        <v>0</v>
      </c>
      <c r="G6" s="103">
        <f t="shared" ref="G6:G12" si="4">IFERROR(VLOOKUP(B6,$J$93:$K$134,2,FALSE),0)</f>
        <v>0</v>
      </c>
      <c r="H6" s="103">
        <f t="shared" ref="H6:H12" si="5">IFERROR(VLOOKUP(B6,$N$93:$O$134,2,FALSE),0)</f>
        <v>0</v>
      </c>
      <c r="I6" s="103">
        <f t="shared" ref="I6:I12" si="6">IFERROR(VLOOKUP(B6,$R$93:$S$134,2,FALSE),0)</f>
        <v>0</v>
      </c>
      <c r="J6" s="176">
        <f t="shared" ref="J6:J12" si="7">IFERROR(VLOOKUP(B6,$V$93:$W$134,2,FALSE),0)</f>
        <v>0</v>
      </c>
      <c r="L6" s="84"/>
      <c r="M6" s="84"/>
      <c r="N6" s="84"/>
    </row>
    <row r="7" spans="1:14" ht="15" customHeight="1">
      <c r="A7" s="53"/>
      <c r="B7" s="83"/>
      <c r="C7" s="116">
        <f t="shared" si="0"/>
        <v>0</v>
      </c>
      <c r="D7" s="138">
        <f t="shared" si="1"/>
        <v>0</v>
      </c>
      <c r="E7" s="103">
        <f t="shared" si="2"/>
        <v>0</v>
      </c>
      <c r="F7" s="103">
        <f t="shared" si="3"/>
        <v>0</v>
      </c>
      <c r="G7" s="103">
        <f t="shared" si="4"/>
        <v>0</v>
      </c>
      <c r="H7" s="103">
        <f t="shared" si="5"/>
        <v>0</v>
      </c>
      <c r="I7" s="103">
        <f t="shared" si="6"/>
        <v>0</v>
      </c>
      <c r="J7" s="176">
        <f t="shared" si="7"/>
        <v>0</v>
      </c>
      <c r="L7" s="84"/>
      <c r="M7" s="84"/>
      <c r="N7" s="84"/>
    </row>
    <row r="8" spans="1:14" ht="15" customHeight="1">
      <c r="A8" s="53"/>
      <c r="B8" s="83"/>
      <c r="C8" s="116">
        <f t="shared" si="0"/>
        <v>0</v>
      </c>
      <c r="D8" s="138">
        <f t="shared" si="1"/>
        <v>0</v>
      </c>
      <c r="E8" s="103">
        <f t="shared" si="2"/>
        <v>0</v>
      </c>
      <c r="F8" s="103">
        <f t="shared" si="3"/>
        <v>0</v>
      </c>
      <c r="G8" s="103">
        <f t="shared" si="4"/>
        <v>0</v>
      </c>
      <c r="H8" s="103">
        <f t="shared" si="5"/>
        <v>0</v>
      </c>
      <c r="I8" s="103">
        <f t="shared" si="6"/>
        <v>0</v>
      </c>
      <c r="J8" s="176">
        <f t="shared" si="7"/>
        <v>0</v>
      </c>
      <c r="L8" s="84"/>
      <c r="M8" s="84"/>
      <c r="N8" s="84"/>
    </row>
    <row r="9" spans="1:14" ht="15" customHeight="1">
      <c r="A9" s="53"/>
      <c r="B9" s="83"/>
      <c r="C9" s="116">
        <f t="shared" si="0"/>
        <v>0</v>
      </c>
      <c r="D9" s="138">
        <f t="shared" si="1"/>
        <v>0</v>
      </c>
      <c r="E9" s="103">
        <f t="shared" si="2"/>
        <v>0</v>
      </c>
      <c r="F9" s="103">
        <f t="shared" si="3"/>
        <v>0</v>
      </c>
      <c r="G9" s="103">
        <f t="shared" si="4"/>
        <v>0</v>
      </c>
      <c r="H9" s="103">
        <f t="shared" si="5"/>
        <v>0</v>
      </c>
      <c r="I9" s="103">
        <f t="shared" si="6"/>
        <v>0</v>
      </c>
      <c r="J9" s="176">
        <f t="shared" si="7"/>
        <v>0</v>
      </c>
      <c r="L9" s="84"/>
      <c r="M9" s="84"/>
      <c r="N9" s="84"/>
    </row>
    <row r="10" spans="1:14" ht="15" customHeight="1">
      <c r="A10" s="53"/>
      <c r="B10" s="83"/>
      <c r="C10" s="116">
        <f t="shared" si="0"/>
        <v>0</v>
      </c>
      <c r="D10" s="138">
        <f t="shared" si="1"/>
        <v>0</v>
      </c>
      <c r="E10" s="103">
        <f t="shared" si="2"/>
        <v>0</v>
      </c>
      <c r="F10" s="103">
        <f t="shared" si="3"/>
        <v>0</v>
      </c>
      <c r="G10" s="103">
        <f t="shared" si="4"/>
        <v>0</v>
      </c>
      <c r="H10" s="103">
        <f t="shared" si="5"/>
        <v>0</v>
      </c>
      <c r="I10" s="103">
        <f t="shared" si="6"/>
        <v>0</v>
      </c>
      <c r="J10" s="176">
        <f t="shared" si="7"/>
        <v>0</v>
      </c>
      <c r="L10" s="84"/>
      <c r="M10" s="84"/>
      <c r="N10" s="84"/>
    </row>
    <row r="11" spans="1:14" ht="15" customHeight="1">
      <c r="A11" s="53"/>
      <c r="B11" s="83"/>
      <c r="C11" s="116">
        <f t="shared" si="0"/>
        <v>0</v>
      </c>
      <c r="D11" s="138">
        <f t="shared" si="1"/>
        <v>0</v>
      </c>
      <c r="E11" s="103">
        <f t="shared" si="2"/>
        <v>0</v>
      </c>
      <c r="F11" s="103">
        <f t="shared" si="3"/>
        <v>0</v>
      </c>
      <c r="G11" s="103">
        <f t="shared" si="4"/>
        <v>0</v>
      </c>
      <c r="H11" s="103">
        <f t="shared" si="5"/>
        <v>0</v>
      </c>
      <c r="I11" s="103">
        <f t="shared" si="6"/>
        <v>0</v>
      </c>
      <c r="J11" s="176">
        <f t="shared" si="7"/>
        <v>0</v>
      </c>
      <c r="L11" s="84"/>
      <c r="M11" s="84"/>
      <c r="N11" s="84"/>
    </row>
    <row r="12" spans="1:14" ht="15" customHeight="1">
      <c r="A12" s="53"/>
      <c r="B12" s="83"/>
      <c r="C12" s="116">
        <f t="shared" si="0"/>
        <v>0</v>
      </c>
      <c r="D12" s="138">
        <f t="shared" si="1"/>
        <v>0</v>
      </c>
      <c r="E12" s="103">
        <f t="shared" si="2"/>
        <v>0</v>
      </c>
      <c r="F12" s="103">
        <f t="shared" si="3"/>
        <v>0</v>
      </c>
      <c r="G12" s="103">
        <f t="shared" si="4"/>
        <v>0</v>
      </c>
      <c r="H12" s="103">
        <f t="shared" si="5"/>
        <v>0</v>
      </c>
      <c r="I12" s="103">
        <f t="shared" si="6"/>
        <v>0</v>
      </c>
      <c r="J12" s="176">
        <f t="shared" si="7"/>
        <v>0</v>
      </c>
      <c r="L12" s="84"/>
      <c r="M12" s="84"/>
      <c r="N12" s="84"/>
    </row>
    <row r="13" spans="1:14" ht="15" customHeight="1">
      <c r="A13" s="53"/>
      <c r="B13" s="83"/>
      <c r="C13" s="116">
        <f t="shared" ref="C13:C20" si="8">SUM(E13:K13)</f>
        <v>0</v>
      </c>
      <c r="D13" s="138">
        <f t="shared" ref="D13:D70" si="9">SUM(E13:J13)-MIN(E13:J13)</f>
        <v>0</v>
      </c>
      <c r="E13" s="103">
        <f t="shared" ref="E13:E20" si="10">IFERROR(VLOOKUP(B13,$B$93:$C$134,2,FALSE),0)</f>
        <v>0</v>
      </c>
      <c r="F13" s="103">
        <f t="shared" ref="F13:F20" si="11">IFERROR(VLOOKUP(B13,$F$93:$G$134,2,FALSE),0)</f>
        <v>0</v>
      </c>
      <c r="G13" s="103">
        <f t="shared" ref="G13:G20" si="12">IFERROR(VLOOKUP(B13,$J$93:$K$134,2,FALSE),0)</f>
        <v>0</v>
      </c>
      <c r="H13" s="103">
        <f t="shared" ref="H13:H20" si="13">IFERROR(VLOOKUP(B13,$N$93:$O$134,2,FALSE),0)</f>
        <v>0</v>
      </c>
      <c r="I13" s="103">
        <f t="shared" ref="I13:I20" si="14">IFERROR(VLOOKUP(B13,$R$93:$S$134,2,FALSE),0)</f>
        <v>0</v>
      </c>
      <c r="J13" s="176">
        <f t="shared" ref="J13:J20" si="15">IFERROR(VLOOKUP(B13,$V$93:$W$134,2,FALSE),0)</f>
        <v>0</v>
      </c>
      <c r="L13" s="84"/>
      <c r="M13" s="84"/>
      <c r="N13" s="84"/>
    </row>
    <row r="14" spans="1:14" ht="15" customHeight="1">
      <c r="A14" s="53"/>
      <c r="B14" s="81"/>
      <c r="C14" s="116">
        <f t="shared" si="8"/>
        <v>0</v>
      </c>
      <c r="D14" s="138">
        <f t="shared" si="9"/>
        <v>0</v>
      </c>
      <c r="E14" s="103">
        <f t="shared" si="10"/>
        <v>0</v>
      </c>
      <c r="F14" s="103">
        <f t="shared" si="11"/>
        <v>0</v>
      </c>
      <c r="G14" s="103">
        <f t="shared" si="12"/>
        <v>0</v>
      </c>
      <c r="H14" s="103">
        <f t="shared" si="13"/>
        <v>0</v>
      </c>
      <c r="I14" s="103">
        <f t="shared" si="14"/>
        <v>0</v>
      </c>
      <c r="J14" s="176">
        <f t="shared" si="15"/>
        <v>0</v>
      </c>
      <c r="L14" s="84"/>
      <c r="M14" s="84"/>
      <c r="N14" s="84"/>
    </row>
    <row r="15" spans="1:14" ht="15" customHeight="1">
      <c r="A15" s="53"/>
      <c r="B15" s="81"/>
      <c r="C15" s="116">
        <f t="shared" si="8"/>
        <v>0</v>
      </c>
      <c r="D15" s="138">
        <f t="shared" si="9"/>
        <v>0</v>
      </c>
      <c r="E15" s="103">
        <f t="shared" si="10"/>
        <v>0</v>
      </c>
      <c r="F15" s="103">
        <f t="shared" si="11"/>
        <v>0</v>
      </c>
      <c r="G15" s="103">
        <f t="shared" si="12"/>
        <v>0</v>
      </c>
      <c r="H15" s="103">
        <f t="shared" si="13"/>
        <v>0</v>
      </c>
      <c r="I15" s="103">
        <f t="shared" si="14"/>
        <v>0</v>
      </c>
      <c r="J15" s="176">
        <f t="shared" si="15"/>
        <v>0</v>
      </c>
      <c r="L15" s="84"/>
      <c r="M15" s="84"/>
      <c r="N15" s="84"/>
    </row>
    <row r="16" spans="1:14" ht="15" customHeight="1">
      <c r="A16" s="53"/>
      <c r="B16" s="81"/>
      <c r="C16" s="116">
        <f t="shared" si="8"/>
        <v>0</v>
      </c>
      <c r="D16" s="138">
        <f t="shared" si="9"/>
        <v>0</v>
      </c>
      <c r="E16" s="103">
        <f t="shared" si="10"/>
        <v>0</v>
      </c>
      <c r="F16" s="103">
        <f t="shared" si="11"/>
        <v>0</v>
      </c>
      <c r="G16" s="103">
        <f t="shared" si="12"/>
        <v>0</v>
      </c>
      <c r="H16" s="103">
        <f t="shared" si="13"/>
        <v>0</v>
      </c>
      <c r="I16" s="103">
        <f t="shared" si="14"/>
        <v>0</v>
      </c>
      <c r="J16" s="176">
        <f t="shared" si="15"/>
        <v>0</v>
      </c>
      <c r="L16" s="84"/>
      <c r="M16" s="84"/>
      <c r="N16" s="84"/>
    </row>
    <row r="17" spans="1:14" ht="15" customHeight="1">
      <c r="A17" s="78"/>
      <c r="B17" s="81"/>
      <c r="C17" s="116">
        <f t="shared" si="8"/>
        <v>0</v>
      </c>
      <c r="D17" s="138">
        <f t="shared" si="9"/>
        <v>0</v>
      </c>
      <c r="E17" s="103">
        <f t="shared" si="10"/>
        <v>0</v>
      </c>
      <c r="F17" s="103">
        <f t="shared" si="11"/>
        <v>0</v>
      </c>
      <c r="G17" s="103">
        <f t="shared" si="12"/>
        <v>0</v>
      </c>
      <c r="H17" s="103">
        <f t="shared" si="13"/>
        <v>0</v>
      </c>
      <c r="I17" s="103">
        <f t="shared" si="14"/>
        <v>0</v>
      </c>
      <c r="J17" s="176">
        <f t="shared" si="15"/>
        <v>0</v>
      </c>
      <c r="L17" s="84"/>
      <c r="M17" s="84"/>
      <c r="N17" s="84"/>
    </row>
    <row r="18" spans="1:14" ht="15" customHeight="1">
      <c r="A18" s="49"/>
      <c r="B18" s="81"/>
      <c r="C18" s="116">
        <f t="shared" si="8"/>
        <v>0</v>
      </c>
      <c r="D18" s="138">
        <f t="shared" si="9"/>
        <v>0</v>
      </c>
      <c r="E18" s="103">
        <f t="shared" si="10"/>
        <v>0</v>
      </c>
      <c r="F18" s="103">
        <f t="shared" si="11"/>
        <v>0</v>
      </c>
      <c r="G18" s="103">
        <f t="shared" si="12"/>
        <v>0</v>
      </c>
      <c r="H18" s="103">
        <f t="shared" si="13"/>
        <v>0</v>
      </c>
      <c r="I18" s="103">
        <f t="shared" si="14"/>
        <v>0</v>
      </c>
      <c r="J18" s="176">
        <f t="shared" si="15"/>
        <v>0</v>
      </c>
      <c r="L18" s="84"/>
      <c r="M18" s="84"/>
      <c r="N18" s="84"/>
    </row>
    <row r="19" spans="1:14" ht="15" customHeight="1">
      <c r="A19" s="49"/>
      <c r="B19" s="81"/>
      <c r="C19" s="116">
        <f t="shared" si="8"/>
        <v>0</v>
      </c>
      <c r="D19" s="138">
        <f t="shared" si="9"/>
        <v>0</v>
      </c>
      <c r="E19" s="103">
        <f t="shared" si="10"/>
        <v>0</v>
      </c>
      <c r="F19" s="103">
        <f t="shared" si="11"/>
        <v>0</v>
      </c>
      <c r="G19" s="103">
        <f t="shared" si="12"/>
        <v>0</v>
      </c>
      <c r="H19" s="103">
        <f t="shared" si="13"/>
        <v>0</v>
      </c>
      <c r="I19" s="103">
        <f t="shared" si="14"/>
        <v>0</v>
      </c>
      <c r="J19" s="176">
        <f t="shared" si="15"/>
        <v>0</v>
      </c>
      <c r="L19" s="84"/>
      <c r="M19" s="84"/>
      <c r="N19" s="84"/>
    </row>
    <row r="20" spans="1:14" ht="15" customHeight="1">
      <c r="A20" s="49"/>
      <c r="B20" s="81"/>
      <c r="C20" s="116">
        <f t="shared" si="8"/>
        <v>0</v>
      </c>
      <c r="D20" s="138">
        <f t="shared" si="9"/>
        <v>0</v>
      </c>
      <c r="E20" s="103">
        <f t="shared" si="10"/>
        <v>0</v>
      </c>
      <c r="F20" s="103">
        <f t="shared" si="11"/>
        <v>0</v>
      </c>
      <c r="G20" s="103">
        <f t="shared" si="12"/>
        <v>0</v>
      </c>
      <c r="H20" s="103">
        <f t="shared" si="13"/>
        <v>0</v>
      </c>
      <c r="I20" s="103">
        <f t="shared" si="14"/>
        <v>0</v>
      </c>
      <c r="J20" s="176">
        <f t="shared" si="15"/>
        <v>0</v>
      </c>
      <c r="L20" s="84"/>
      <c r="M20" s="84"/>
      <c r="N20" s="84"/>
    </row>
    <row r="21" spans="1:14" ht="15" hidden="1" customHeight="1">
      <c r="A21" s="49"/>
      <c r="B21" s="81"/>
      <c r="C21" s="116">
        <f t="shared" ref="C21:C37" si="16">SUM(E21:K21)</f>
        <v>0</v>
      </c>
      <c r="D21" s="138">
        <f t="shared" si="9"/>
        <v>0</v>
      </c>
      <c r="E21" s="103">
        <f t="shared" ref="E21:E37" si="17">IFERROR(VLOOKUP(B21,$B$93:$C$134,2,FALSE),0)</f>
        <v>0</v>
      </c>
      <c r="F21" s="103">
        <f t="shared" ref="F21:F37" si="18">IFERROR(VLOOKUP(B21,$F$93:$G$134,2,FALSE),0)</f>
        <v>0</v>
      </c>
      <c r="G21" s="103">
        <f t="shared" ref="G21:G37" si="19">IFERROR(VLOOKUP(B21,$J$93:$K$134,2,FALSE),0)</f>
        <v>0</v>
      </c>
      <c r="H21" s="103">
        <f t="shared" ref="H21:H37" si="20">IFERROR(VLOOKUP(B21,$N$93:$O$134,2,FALSE),0)</f>
        <v>0</v>
      </c>
      <c r="I21" s="103">
        <f t="shared" ref="I21:I37" si="21">IFERROR(VLOOKUP(B21,$R$93:$S$134,2,FALSE),0)</f>
        <v>0</v>
      </c>
      <c r="J21" s="176">
        <f t="shared" ref="J21:J37" si="22">IFERROR(VLOOKUP(B21,$V$93:$W$134,2,FALSE),0)</f>
        <v>0</v>
      </c>
      <c r="L21" s="84"/>
      <c r="M21" s="84"/>
      <c r="N21" s="84"/>
    </row>
    <row r="22" spans="1:14" ht="15" hidden="1" customHeight="1">
      <c r="A22" s="49"/>
      <c r="B22" s="81"/>
      <c r="C22" s="116">
        <f t="shared" si="16"/>
        <v>0</v>
      </c>
      <c r="D22" s="138">
        <f t="shared" si="9"/>
        <v>0</v>
      </c>
      <c r="E22" s="103">
        <f t="shared" si="17"/>
        <v>0</v>
      </c>
      <c r="F22" s="103">
        <f t="shared" si="18"/>
        <v>0</v>
      </c>
      <c r="G22" s="103">
        <f t="shared" si="19"/>
        <v>0</v>
      </c>
      <c r="H22" s="103">
        <f t="shared" si="20"/>
        <v>0</v>
      </c>
      <c r="I22" s="103">
        <f t="shared" si="21"/>
        <v>0</v>
      </c>
      <c r="J22" s="176">
        <f t="shared" si="22"/>
        <v>0</v>
      </c>
      <c r="L22" s="84"/>
      <c r="M22" s="84"/>
      <c r="N22" s="84"/>
    </row>
    <row r="23" spans="1:14" ht="15" hidden="1" customHeight="1">
      <c r="A23" s="49"/>
      <c r="B23" s="81"/>
      <c r="C23" s="116">
        <f t="shared" si="16"/>
        <v>0</v>
      </c>
      <c r="D23" s="138">
        <f t="shared" si="9"/>
        <v>0</v>
      </c>
      <c r="E23" s="103">
        <f t="shared" si="17"/>
        <v>0</v>
      </c>
      <c r="F23" s="103">
        <f t="shared" si="18"/>
        <v>0</v>
      </c>
      <c r="G23" s="103">
        <f t="shared" si="19"/>
        <v>0</v>
      </c>
      <c r="H23" s="103">
        <f t="shared" si="20"/>
        <v>0</v>
      </c>
      <c r="I23" s="103">
        <f t="shared" si="21"/>
        <v>0</v>
      </c>
      <c r="J23" s="176">
        <f t="shared" si="22"/>
        <v>0</v>
      </c>
      <c r="L23" s="84"/>
      <c r="M23" s="84"/>
      <c r="N23" s="84"/>
    </row>
    <row r="24" spans="1:14" ht="15" hidden="1" customHeight="1">
      <c r="A24" s="49"/>
      <c r="B24" s="81"/>
      <c r="C24" s="116">
        <f t="shared" si="16"/>
        <v>0</v>
      </c>
      <c r="D24" s="138">
        <f t="shared" si="9"/>
        <v>0</v>
      </c>
      <c r="E24" s="103">
        <f t="shared" si="17"/>
        <v>0</v>
      </c>
      <c r="F24" s="103">
        <f t="shared" si="18"/>
        <v>0</v>
      </c>
      <c r="G24" s="103">
        <f t="shared" si="19"/>
        <v>0</v>
      </c>
      <c r="H24" s="103">
        <f t="shared" si="20"/>
        <v>0</v>
      </c>
      <c r="I24" s="103">
        <f t="shared" si="21"/>
        <v>0</v>
      </c>
      <c r="J24" s="176">
        <f t="shared" si="22"/>
        <v>0</v>
      </c>
      <c r="L24" s="84"/>
      <c r="M24" s="84"/>
      <c r="N24" s="84"/>
    </row>
    <row r="25" spans="1:14" ht="15" hidden="1" customHeight="1">
      <c r="A25" s="80"/>
      <c r="B25" s="81"/>
      <c r="C25" s="116">
        <f t="shared" si="16"/>
        <v>0</v>
      </c>
      <c r="D25" s="138">
        <f t="shared" si="9"/>
        <v>0</v>
      </c>
      <c r="E25" s="103">
        <f t="shared" si="17"/>
        <v>0</v>
      </c>
      <c r="F25" s="103">
        <f t="shared" si="18"/>
        <v>0</v>
      </c>
      <c r="G25" s="103">
        <f t="shared" si="19"/>
        <v>0</v>
      </c>
      <c r="H25" s="103">
        <f t="shared" si="20"/>
        <v>0</v>
      </c>
      <c r="I25" s="103">
        <f t="shared" si="21"/>
        <v>0</v>
      </c>
      <c r="J25" s="176">
        <f t="shared" si="22"/>
        <v>0</v>
      </c>
      <c r="L25" s="84"/>
      <c r="M25" s="84"/>
      <c r="N25" s="84"/>
    </row>
    <row r="26" spans="1:14" ht="15" hidden="1" customHeight="1">
      <c r="A26" s="53"/>
      <c r="B26" s="81"/>
      <c r="C26" s="116">
        <f t="shared" si="16"/>
        <v>0</v>
      </c>
      <c r="D26" s="138">
        <f t="shared" si="9"/>
        <v>0</v>
      </c>
      <c r="E26" s="103">
        <f t="shared" si="17"/>
        <v>0</v>
      </c>
      <c r="F26" s="103">
        <f t="shared" si="18"/>
        <v>0</v>
      </c>
      <c r="G26" s="103">
        <f t="shared" si="19"/>
        <v>0</v>
      </c>
      <c r="H26" s="103">
        <f t="shared" si="20"/>
        <v>0</v>
      </c>
      <c r="I26" s="103">
        <f t="shared" si="21"/>
        <v>0</v>
      </c>
      <c r="J26" s="176">
        <f t="shared" si="22"/>
        <v>0</v>
      </c>
      <c r="L26" s="84"/>
      <c r="M26" s="84"/>
      <c r="N26" s="84"/>
    </row>
    <row r="27" spans="1:14" ht="15" hidden="1" customHeight="1">
      <c r="A27" s="53"/>
      <c r="B27" s="81"/>
      <c r="C27" s="116">
        <f t="shared" si="16"/>
        <v>0</v>
      </c>
      <c r="D27" s="138">
        <f t="shared" si="9"/>
        <v>0</v>
      </c>
      <c r="E27" s="103">
        <f t="shared" si="17"/>
        <v>0</v>
      </c>
      <c r="F27" s="103">
        <f t="shared" si="18"/>
        <v>0</v>
      </c>
      <c r="G27" s="103">
        <f t="shared" si="19"/>
        <v>0</v>
      </c>
      <c r="H27" s="103">
        <f t="shared" si="20"/>
        <v>0</v>
      </c>
      <c r="I27" s="103">
        <f t="shared" si="21"/>
        <v>0</v>
      </c>
      <c r="J27" s="176">
        <f t="shared" si="22"/>
        <v>0</v>
      </c>
      <c r="L27" s="84"/>
      <c r="M27" s="84"/>
      <c r="N27" s="84"/>
    </row>
    <row r="28" spans="1:14" ht="15" hidden="1" customHeight="1">
      <c r="A28" s="49"/>
      <c r="B28" s="81"/>
      <c r="C28" s="116">
        <f t="shared" si="16"/>
        <v>0</v>
      </c>
      <c r="D28" s="138">
        <f t="shared" si="9"/>
        <v>0</v>
      </c>
      <c r="E28" s="103">
        <f t="shared" si="17"/>
        <v>0</v>
      </c>
      <c r="F28" s="103">
        <f t="shared" si="18"/>
        <v>0</v>
      </c>
      <c r="G28" s="103">
        <f t="shared" si="19"/>
        <v>0</v>
      </c>
      <c r="H28" s="103">
        <f t="shared" si="20"/>
        <v>0</v>
      </c>
      <c r="I28" s="103">
        <f t="shared" si="21"/>
        <v>0</v>
      </c>
      <c r="J28" s="176">
        <f t="shared" si="22"/>
        <v>0</v>
      </c>
      <c r="L28" s="84"/>
      <c r="M28" s="84"/>
      <c r="N28" s="84"/>
    </row>
    <row r="29" spans="1:14" ht="15" hidden="1" customHeight="1">
      <c r="A29" s="49"/>
      <c r="B29" s="81"/>
      <c r="C29" s="116">
        <f t="shared" si="16"/>
        <v>0</v>
      </c>
      <c r="D29" s="138">
        <f t="shared" si="9"/>
        <v>0</v>
      </c>
      <c r="E29" s="103">
        <f t="shared" si="17"/>
        <v>0</v>
      </c>
      <c r="F29" s="103">
        <f t="shared" si="18"/>
        <v>0</v>
      </c>
      <c r="G29" s="103">
        <f t="shared" si="19"/>
        <v>0</v>
      </c>
      <c r="H29" s="103">
        <f t="shared" si="20"/>
        <v>0</v>
      </c>
      <c r="I29" s="103">
        <f t="shared" si="21"/>
        <v>0</v>
      </c>
      <c r="J29" s="176">
        <f t="shared" si="22"/>
        <v>0</v>
      </c>
      <c r="L29" s="84"/>
      <c r="M29" s="84"/>
      <c r="N29" s="84"/>
    </row>
    <row r="30" spans="1:14" ht="15" hidden="1" customHeight="1">
      <c r="A30" s="53"/>
      <c r="B30" s="81"/>
      <c r="C30" s="116">
        <f t="shared" si="16"/>
        <v>0</v>
      </c>
      <c r="D30" s="138">
        <f t="shared" si="9"/>
        <v>0</v>
      </c>
      <c r="E30" s="103">
        <f t="shared" si="17"/>
        <v>0</v>
      </c>
      <c r="F30" s="103">
        <f t="shared" si="18"/>
        <v>0</v>
      </c>
      <c r="G30" s="103">
        <f t="shared" si="19"/>
        <v>0</v>
      </c>
      <c r="H30" s="103">
        <f t="shared" si="20"/>
        <v>0</v>
      </c>
      <c r="I30" s="103">
        <f t="shared" si="21"/>
        <v>0</v>
      </c>
      <c r="J30" s="176">
        <f t="shared" si="22"/>
        <v>0</v>
      </c>
      <c r="L30" s="84"/>
      <c r="M30" s="84"/>
      <c r="N30" s="84"/>
    </row>
    <row r="31" spans="1:14" ht="15" hidden="1" customHeight="1">
      <c r="A31" s="53"/>
      <c r="B31" s="81"/>
      <c r="C31" s="116">
        <f t="shared" si="16"/>
        <v>0</v>
      </c>
      <c r="D31" s="138">
        <f t="shared" si="9"/>
        <v>0</v>
      </c>
      <c r="E31" s="103">
        <f t="shared" si="17"/>
        <v>0</v>
      </c>
      <c r="F31" s="103">
        <f t="shared" si="18"/>
        <v>0</v>
      </c>
      <c r="G31" s="103">
        <f t="shared" si="19"/>
        <v>0</v>
      </c>
      <c r="H31" s="103">
        <f t="shared" si="20"/>
        <v>0</v>
      </c>
      <c r="I31" s="103">
        <f t="shared" si="21"/>
        <v>0</v>
      </c>
      <c r="J31" s="182">
        <f t="shared" si="22"/>
        <v>0</v>
      </c>
      <c r="L31" s="84"/>
      <c r="M31" s="84"/>
      <c r="N31" s="84"/>
    </row>
    <row r="32" spans="1:14" ht="15" hidden="1" customHeight="1">
      <c r="A32" s="53"/>
      <c r="B32" s="81"/>
      <c r="C32" s="116">
        <f t="shared" si="16"/>
        <v>0</v>
      </c>
      <c r="D32" s="138">
        <f t="shared" si="9"/>
        <v>0</v>
      </c>
      <c r="E32" s="103">
        <f t="shared" si="17"/>
        <v>0</v>
      </c>
      <c r="F32" s="103">
        <f t="shared" si="18"/>
        <v>0</v>
      </c>
      <c r="G32" s="103">
        <f t="shared" si="19"/>
        <v>0</v>
      </c>
      <c r="H32" s="103">
        <f t="shared" si="20"/>
        <v>0</v>
      </c>
      <c r="I32" s="103">
        <f t="shared" si="21"/>
        <v>0</v>
      </c>
      <c r="J32" s="182">
        <f t="shared" si="22"/>
        <v>0</v>
      </c>
      <c r="L32" s="84"/>
      <c r="M32" s="84"/>
      <c r="N32" s="84"/>
    </row>
    <row r="33" spans="1:14" ht="15" hidden="1" customHeight="1">
      <c r="A33" s="53"/>
      <c r="B33" s="81"/>
      <c r="C33" s="116">
        <f t="shared" si="16"/>
        <v>0</v>
      </c>
      <c r="D33" s="138">
        <f t="shared" si="9"/>
        <v>0</v>
      </c>
      <c r="E33" s="103">
        <f t="shared" si="17"/>
        <v>0</v>
      </c>
      <c r="F33" s="103">
        <f t="shared" si="18"/>
        <v>0</v>
      </c>
      <c r="G33" s="103">
        <f t="shared" si="19"/>
        <v>0</v>
      </c>
      <c r="H33" s="103">
        <f t="shared" si="20"/>
        <v>0</v>
      </c>
      <c r="I33" s="103">
        <f t="shared" si="21"/>
        <v>0</v>
      </c>
      <c r="J33" s="182">
        <f t="shared" si="22"/>
        <v>0</v>
      </c>
      <c r="L33" s="84"/>
      <c r="M33" s="84"/>
      <c r="N33" s="84"/>
    </row>
    <row r="34" spans="1:14" ht="15" hidden="1" customHeight="1">
      <c r="A34" s="53"/>
      <c r="B34" s="81"/>
      <c r="C34" s="116">
        <f t="shared" si="16"/>
        <v>0</v>
      </c>
      <c r="D34" s="138">
        <f t="shared" si="9"/>
        <v>0</v>
      </c>
      <c r="E34" s="103">
        <f t="shared" si="17"/>
        <v>0</v>
      </c>
      <c r="F34" s="103">
        <f t="shared" si="18"/>
        <v>0</v>
      </c>
      <c r="G34" s="103">
        <f t="shared" si="19"/>
        <v>0</v>
      </c>
      <c r="H34" s="103">
        <f t="shared" si="20"/>
        <v>0</v>
      </c>
      <c r="I34" s="103">
        <f t="shared" si="21"/>
        <v>0</v>
      </c>
      <c r="J34" s="182">
        <f t="shared" si="22"/>
        <v>0</v>
      </c>
      <c r="L34" s="84"/>
      <c r="M34" s="84"/>
      <c r="N34" s="84"/>
    </row>
    <row r="35" spans="1:14" ht="15" hidden="1" customHeight="1">
      <c r="A35" s="53"/>
      <c r="B35" s="81"/>
      <c r="C35" s="116">
        <f t="shared" si="16"/>
        <v>0</v>
      </c>
      <c r="D35" s="138">
        <f t="shared" si="9"/>
        <v>0</v>
      </c>
      <c r="E35" s="103">
        <f t="shared" si="17"/>
        <v>0</v>
      </c>
      <c r="F35" s="103">
        <f t="shared" si="18"/>
        <v>0</v>
      </c>
      <c r="G35" s="103">
        <f t="shared" si="19"/>
        <v>0</v>
      </c>
      <c r="H35" s="103">
        <f t="shared" si="20"/>
        <v>0</v>
      </c>
      <c r="I35" s="103">
        <f t="shared" si="21"/>
        <v>0</v>
      </c>
      <c r="J35" s="182">
        <f t="shared" si="22"/>
        <v>0</v>
      </c>
      <c r="L35" s="84"/>
      <c r="M35" s="84"/>
      <c r="N35" s="84"/>
    </row>
    <row r="36" spans="1:14" ht="15" hidden="1" customHeight="1">
      <c r="A36" s="53"/>
      <c r="B36" s="81"/>
      <c r="C36" s="116">
        <f t="shared" si="16"/>
        <v>0</v>
      </c>
      <c r="D36" s="138">
        <f t="shared" si="9"/>
        <v>0</v>
      </c>
      <c r="E36" s="103">
        <f t="shared" si="17"/>
        <v>0</v>
      </c>
      <c r="F36" s="103">
        <f t="shared" si="18"/>
        <v>0</v>
      </c>
      <c r="G36" s="103">
        <f t="shared" si="19"/>
        <v>0</v>
      </c>
      <c r="H36" s="103">
        <f t="shared" si="20"/>
        <v>0</v>
      </c>
      <c r="I36" s="103">
        <f t="shared" si="21"/>
        <v>0</v>
      </c>
      <c r="J36" s="182">
        <f t="shared" si="22"/>
        <v>0</v>
      </c>
      <c r="L36" s="84"/>
      <c r="M36" s="84"/>
      <c r="N36" s="84"/>
    </row>
    <row r="37" spans="1:14" ht="15" hidden="1" customHeight="1">
      <c r="A37" s="53"/>
      <c r="B37" s="81"/>
      <c r="C37" s="116">
        <f t="shared" si="16"/>
        <v>0</v>
      </c>
      <c r="D37" s="138">
        <f t="shared" si="9"/>
        <v>0</v>
      </c>
      <c r="E37" s="103">
        <f t="shared" si="17"/>
        <v>0</v>
      </c>
      <c r="F37" s="103">
        <f t="shared" si="18"/>
        <v>0</v>
      </c>
      <c r="G37" s="103">
        <f t="shared" si="19"/>
        <v>0</v>
      </c>
      <c r="H37" s="103">
        <f t="shared" si="20"/>
        <v>0</v>
      </c>
      <c r="I37" s="103">
        <f t="shared" si="21"/>
        <v>0</v>
      </c>
      <c r="J37" s="182">
        <f t="shared" si="22"/>
        <v>0</v>
      </c>
      <c r="L37" s="84"/>
      <c r="M37" s="84"/>
      <c r="N37" s="84"/>
    </row>
    <row r="38" spans="1:14" ht="15" hidden="1" customHeight="1">
      <c r="A38" s="53"/>
      <c r="B38" s="81"/>
      <c r="C38" s="116">
        <f t="shared" ref="C38:C69" si="23">SUM(E38:K38)</f>
        <v>0</v>
      </c>
      <c r="D38" s="138">
        <f t="shared" si="9"/>
        <v>0</v>
      </c>
      <c r="E38" s="103">
        <f t="shared" ref="E38:E69" si="24">IFERROR(VLOOKUP(B38,$B$93:$C$134,2,FALSE),0)</f>
        <v>0</v>
      </c>
      <c r="F38" s="103">
        <f t="shared" ref="F38:F69" si="25">IFERROR(VLOOKUP(B38,$F$93:$G$134,2,FALSE),0)</f>
        <v>0</v>
      </c>
      <c r="G38" s="103">
        <f t="shared" ref="G38:G69" si="26">IFERROR(VLOOKUP(B38,$J$93:$K$134,2,FALSE),0)</f>
        <v>0</v>
      </c>
      <c r="H38" s="103">
        <f t="shared" ref="H38:H69" si="27">IFERROR(VLOOKUP(B38,$N$93:$O$134,2,FALSE),0)</f>
        <v>0</v>
      </c>
      <c r="I38" s="103">
        <f t="shared" ref="I38:I69" si="28">IFERROR(VLOOKUP(B38,$R$93:$S$134,2,FALSE),0)</f>
        <v>0</v>
      </c>
      <c r="J38" s="182">
        <f t="shared" ref="J38:J69" si="29">IFERROR(VLOOKUP(B38,$V$93:$W$134,2,FALSE),0)</f>
        <v>0</v>
      </c>
      <c r="L38" s="84"/>
      <c r="M38" s="84"/>
      <c r="N38" s="84"/>
    </row>
    <row r="39" spans="1:14" ht="15" hidden="1" customHeight="1">
      <c r="A39" s="53"/>
      <c r="B39" s="81"/>
      <c r="C39" s="116">
        <f t="shared" si="23"/>
        <v>0</v>
      </c>
      <c r="D39" s="138">
        <f t="shared" si="9"/>
        <v>0</v>
      </c>
      <c r="E39" s="103">
        <f t="shared" si="24"/>
        <v>0</v>
      </c>
      <c r="F39" s="103">
        <f t="shared" si="25"/>
        <v>0</v>
      </c>
      <c r="G39" s="103">
        <f t="shared" si="26"/>
        <v>0</v>
      </c>
      <c r="H39" s="103">
        <f t="shared" si="27"/>
        <v>0</v>
      </c>
      <c r="I39" s="103">
        <f t="shared" si="28"/>
        <v>0</v>
      </c>
      <c r="J39" s="182">
        <f t="shared" si="29"/>
        <v>0</v>
      </c>
      <c r="L39" s="84"/>
      <c r="M39" s="84"/>
      <c r="N39" s="84"/>
    </row>
    <row r="40" spans="1:14" ht="15" hidden="1" customHeight="1">
      <c r="A40" s="53"/>
      <c r="B40" s="81"/>
      <c r="C40" s="116">
        <f t="shared" si="23"/>
        <v>0</v>
      </c>
      <c r="D40" s="138">
        <f t="shared" si="9"/>
        <v>0</v>
      </c>
      <c r="E40" s="103">
        <f t="shared" si="24"/>
        <v>0</v>
      </c>
      <c r="F40" s="103">
        <f t="shared" si="25"/>
        <v>0</v>
      </c>
      <c r="G40" s="103">
        <f t="shared" si="26"/>
        <v>0</v>
      </c>
      <c r="H40" s="103">
        <f t="shared" si="27"/>
        <v>0</v>
      </c>
      <c r="I40" s="103">
        <f t="shared" si="28"/>
        <v>0</v>
      </c>
      <c r="J40" s="182">
        <f t="shared" si="29"/>
        <v>0</v>
      </c>
      <c r="L40" s="84"/>
      <c r="M40" s="84"/>
      <c r="N40" s="84"/>
    </row>
    <row r="41" spans="1:14" ht="15" hidden="1" customHeight="1">
      <c r="A41" s="53"/>
      <c r="B41" s="81"/>
      <c r="C41" s="116">
        <f t="shared" si="23"/>
        <v>0</v>
      </c>
      <c r="D41" s="138">
        <f t="shared" si="9"/>
        <v>0</v>
      </c>
      <c r="E41" s="103">
        <f t="shared" si="24"/>
        <v>0</v>
      </c>
      <c r="F41" s="103">
        <f t="shared" si="25"/>
        <v>0</v>
      </c>
      <c r="G41" s="103">
        <f t="shared" si="26"/>
        <v>0</v>
      </c>
      <c r="H41" s="103">
        <f t="shared" si="27"/>
        <v>0</v>
      </c>
      <c r="I41" s="103">
        <f t="shared" si="28"/>
        <v>0</v>
      </c>
      <c r="J41" s="182">
        <f t="shared" si="29"/>
        <v>0</v>
      </c>
      <c r="L41" s="84"/>
      <c r="M41" s="84"/>
      <c r="N41" s="84"/>
    </row>
    <row r="42" spans="1:14" ht="15" hidden="1" customHeight="1">
      <c r="A42" s="53"/>
      <c r="B42" s="81"/>
      <c r="C42" s="116">
        <f t="shared" si="23"/>
        <v>0</v>
      </c>
      <c r="D42" s="138">
        <f t="shared" si="9"/>
        <v>0</v>
      </c>
      <c r="E42" s="103">
        <f t="shared" si="24"/>
        <v>0</v>
      </c>
      <c r="F42" s="103">
        <f t="shared" si="25"/>
        <v>0</v>
      </c>
      <c r="G42" s="103">
        <f t="shared" si="26"/>
        <v>0</v>
      </c>
      <c r="H42" s="103">
        <f t="shared" si="27"/>
        <v>0</v>
      </c>
      <c r="I42" s="103">
        <f t="shared" si="28"/>
        <v>0</v>
      </c>
      <c r="J42" s="182">
        <f t="shared" si="29"/>
        <v>0</v>
      </c>
      <c r="L42" s="84"/>
      <c r="M42" s="84"/>
      <c r="N42" s="84"/>
    </row>
    <row r="43" spans="1:14" ht="15" hidden="1" customHeight="1">
      <c r="A43" s="53"/>
      <c r="B43" s="81"/>
      <c r="C43" s="116">
        <f t="shared" si="23"/>
        <v>0</v>
      </c>
      <c r="D43" s="138">
        <f t="shared" si="9"/>
        <v>0</v>
      </c>
      <c r="E43" s="103">
        <f t="shared" si="24"/>
        <v>0</v>
      </c>
      <c r="F43" s="103">
        <f t="shared" si="25"/>
        <v>0</v>
      </c>
      <c r="G43" s="103">
        <f t="shared" si="26"/>
        <v>0</v>
      </c>
      <c r="H43" s="103">
        <f t="shared" si="27"/>
        <v>0</v>
      </c>
      <c r="I43" s="103">
        <f t="shared" si="28"/>
        <v>0</v>
      </c>
      <c r="J43" s="182">
        <f t="shared" si="29"/>
        <v>0</v>
      </c>
      <c r="L43" s="84"/>
      <c r="M43" s="84"/>
      <c r="N43" s="84"/>
    </row>
    <row r="44" spans="1:14" ht="15" hidden="1" customHeight="1">
      <c r="A44" s="53"/>
      <c r="B44" s="81"/>
      <c r="C44" s="116">
        <f t="shared" si="23"/>
        <v>0</v>
      </c>
      <c r="D44" s="138">
        <f t="shared" si="9"/>
        <v>0</v>
      </c>
      <c r="E44" s="103">
        <f t="shared" si="24"/>
        <v>0</v>
      </c>
      <c r="F44" s="103">
        <f t="shared" si="25"/>
        <v>0</v>
      </c>
      <c r="G44" s="103">
        <f t="shared" si="26"/>
        <v>0</v>
      </c>
      <c r="H44" s="103">
        <f t="shared" si="27"/>
        <v>0</v>
      </c>
      <c r="I44" s="103">
        <f t="shared" si="28"/>
        <v>0</v>
      </c>
      <c r="J44" s="182">
        <f t="shared" si="29"/>
        <v>0</v>
      </c>
      <c r="L44" s="84"/>
      <c r="M44" s="84"/>
      <c r="N44" s="84"/>
    </row>
    <row r="45" spans="1:14" ht="15" hidden="1" customHeight="1">
      <c r="A45" s="53"/>
      <c r="B45" s="81"/>
      <c r="C45" s="116">
        <f t="shared" si="23"/>
        <v>0</v>
      </c>
      <c r="D45" s="138">
        <f t="shared" si="9"/>
        <v>0</v>
      </c>
      <c r="E45" s="103">
        <f t="shared" si="24"/>
        <v>0</v>
      </c>
      <c r="F45" s="103">
        <f t="shared" si="25"/>
        <v>0</v>
      </c>
      <c r="G45" s="103">
        <f t="shared" si="26"/>
        <v>0</v>
      </c>
      <c r="H45" s="103">
        <f t="shared" si="27"/>
        <v>0</v>
      </c>
      <c r="I45" s="103">
        <f t="shared" si="28"/>
        <v>0</v>
      </c>
      <c r="J45" s="182">
        <f t="shared" si="29"/>
        <v>0</v>
      </c>
      <c r="L45" s="84"/>
      <c r="M45" s="84"/>
      <c r="N45" s="84"/>
    </row>
    <row r="46" spans="1:14" ht="15" hidden="1" customHeight="1">
      <c r="A46" s="53"/>
      <c r="B46" s="81"/>
      <c r="C46" s="116">
        <f t="shared" si="23"/>
        <v>0</v>
      </c>
      <c r="D46" s="138">
        <f t="shared" si="9"/>
        <v>0</v>
      </c>
      <c r="E46" s="103">
        <f t="shared" si="24"/>
        <v>0</v>
      </c>
      <c r="F46" s="103">
        <f t="shared" si="25"/>
        <v>0</v>
      </c>
      <c r="G46" s="103">
        <f t="shared" si="26"/>
        <v>0</v>
      </c>
      <c r="H46" s="103">
        <f t="shared" si="27"/>
        <v>0</v>
      </c>
      <c r="I46" s="103">
        <f t="shared" si="28"/>
        <v>0</v>
      </c>
      <c r="J46" s="182">
        <f t="shared" si="29"/>
        <v>0</v>
      </c>
      <c r="L46" s="84"/>
      <c r="M46" s="84"/>
      <c r="N46" s="84"/>
    </row>
    <row r="47" spans="1:14" ht="15" hidden="1" customHeight="1">
      <c r="A47" s="53"/>
      <c r="B47" s="81"/>
      <c r="C47" s="116">
        <f t="shared" si="23"/>
        <v>0</v>
      </c>
      <c r="D47" s="138">
        <f t="shared" si="9"/>
        <v>0</v>
      </c>
      <c r="E47" s="103">
        <f t="shared" si="24"/>
        <v>0</v>
      </c>
      <c r="F47" s="103">
        <f t="shared" si="25"/>
        <v>0</v>
      </c>
      <c r="G47" s="103">
        <f t="shared" si="26"/>
        <v>0</v>
      </c>
      <c r="H47" s="103">
        <f t="shared" si="27"/>
        <v>0</v>
      </c>
      <c r="I47" s="103">
        <f t="shared" si="28"/>
        <v>0</v>
      </c>
      <c r="J47" s="182">
        <f t="shared" si="29"/>
        <v>0</v>
      </c>
      <c r="L47" s="84"/>
      <c r="M47" s="84"/>
      <c r="N47" s="84"/>
    </row>
    <row r="48" spans="1:14" ht="15" hidden="1" customHeight="1">
      <c r="A48" s="53"/>
      <c r="B48" s="81"/>
      <c r="C48" s="116">
        <f t="shared" si="23"/>
        <v>0</v>
      </c>
      <c r="D48" s="138">
        <f t="shared" si="9"/>
        <v>0</v>
      </c>
      <c r="E48" s="103">
        <f t="shared" si="24"/>
        <v>0</v>
      </c>
      <c r="F48" s="103">
        <f t="shared" si="25"/>
        <v>0</v>
      </c>
      <c r="G48" s="103">
        <f t="shared" si="26"/>
        <v>0</v>
      </c>
      <c r="H48" s="103">
        <f t="shared" si="27"/>
        <v>0</v>
      </c>
      <c r="I48" s="103">
        <f t="shared" si="28"/>
        <v>0</v>
      </c>
      <c r="J48" s="182">
        <f t="shared" si="29"/>
        <v>0</v>
      </c>
      <c r="L48" s="84"/>
      <c r="M48" s="84"/>
      <c r="N48" s="84"/>
    </row>
    <row r="49" spans="1:14" ht="15" hidden="1" customHeight="1">
      <c r="A49" s="53"/>
      <c r="B49" s="81"/>
      <c r="C49" s="116">
        <f t="shared" si="23"/>
        <v>0</v>
      </c>
      <c r="D49" s="138">
        <f t="shared" si="9"/>
        <v>0</v>
      </c>
      <c r="E49" s="103">
        <f t="shared" si="24"/>
        <v>0</v>
      </c>
      <c r="F49" s="103">
        <f t="shared" si="25"/>
        <v>0</v>
      </c>
      <c r="G49" s="103">
        <f t="shared" si="26"/>
        <v>0</v>
      </c>
      <c r="H49" s="103">
        <f t="shared" si="27"/>
        <v>0</v>
      </c>
      <c r="I49" s="103">
        <f t="shared" si="28"/>
        <v>0</v>
      </c>
      <c r="J49" s="182">
        <f t="shared" si="29"/>
        <v>0</v>
      </c>
      <c r="L49" s="84"/>
      <c r="M49" s="84"/>
      <c r="N49" s="84"/>
    </row>
    <row r="50" spans="1:14" ht="15" hidden="1" customHeight="1">
      <c r="A50" s="53"/>
      <c r="B50" s="81"/>
      <c r="C50" s="116">
        <f t="shared" si="23"/>
        <v>0</v>
      </c>
      <c r="D50" s="138">
        <f t="shared" si="9"/>
        <v>0</v>
      </c>
      <c r="E50" s="103">
        <f t="shared" si="24"/>
        <v>0</v>
      </c>
      <c r="F50" s="103">
        <f t="shared" si="25"/>
        <v>0</v>
      </c>
      <c r="G50" s="103">
        <f t="shared" si="26"/>
        <v>0</v>
      </c>
      <c r="H50" s="103">
        <f t="shared" si="27"/>
        <v>0</v>
      </c>
      <c r="I50" s="103">
        <f t="shared" si="28"/>
        <v>0</v>
      </c>
      <c r="J50" s="182">
        <f t="shared" si="29"/>
        <v>0</v>
      </c>
      <c r="L50" s="84"/>
      <c r="M50" s="84"/>
      <c r="N50" s="84"/>
    </row>
    <row r="51" spans="1:14" ht="15" hidden="1" customHeight="1">
      <c r="A51" s="53"/>
      <c r="B51" s="81"/>
      <c r="C51" s="116">
        <f t="shared" si="23"/>
        <v>0</v>
      </c>
      <c r="D51" s="138">
        <f t="shared" si="9"/>
        <v>0</v>
      </c>
      <c r="E51" s="103">
        <f t="shared" si="24"/>
        <v>0</v>
      </c>
      <c r="F51" s="103">
        <f t="shared" si="25"/>
        <v>0</v>
      </c>
      <c r="G51" s="103">
        <f t="shared" si="26"/>
        <v>0</v>
      </c>
      <c r="H51" s="103">
        <f t="shared" si="27"/>
        <v>0</v>
      </c>
      <c r="I51" s="103">
        <f t="shared" si="28"/>
        <v>0</v>
      </c>
      <c r="J51" s="182">
        <f t="shared" si="29"/>
        <v>0</v>
      </c>
      <c r="L51" s="84"/>
      <c r="M51" s="84"/>
      <c r="N51" s="84"/>
    </row>
    <row r="52" spans="1:14" ht="15" hidden="1" customHeight="1">
      <c r="A52" s="53"/>
      <c r="B52" s="81"/>
      <c r="C52" s="116">
        <f t="shared" si="23"/>
        <v>0</v>
      </c>
      <c r="D52" s="138">
        <f t="shared" si="9"/>
        <v>0</v>
      </c>
      <c r="E52" s="103">
        <f t="shared" si="24"/>
        <v>0</v>
      </c>
      <c r="F52" s="103">
        <f t="shared" si="25"/>
        <v>0</v>
      </c>
      <c r="G52" s="103">
        <f t="shared" si="26"/>
        <v>0</v>
      </c>
      <c r="H52" s="103">
        <f t="shared" si="27"/>
        <v>0</v>
      </c>
      <c r="I52" s="103">
        <f t="shared" si="28"/>
        <v>0</v>
      </c>
      <c r="J52" s="182">
        <f t="shared" si="29"/>
        <v>0</v>
      </c>
      <c r="L52" s="84"/>
      <c r="M52" s="84"/>
      <c r="N52" s="84"/>
    </row>
    <row r="53" spans="1:14" ht="15" hidden="1" customHeight="1">
      <c r="A53" s="53"/>
      <c r="B53" s="81"/>
      <c r="C53" s="116">
        <f t="shared" si="23"/>
        <v>0</v>
      </c>
      <c r="D53" s="138">
        <f t="shared" si="9"/>
        <v>0</v>
      </c>
      <c r="E53" s="103">
        <f t="shared" si="24"/>
        <v>0</v>
      </c>
      <c r="F53" s="103">
        <f t="shared" si="25"/>
        <v>0</v>
      </c>
      <c r="G53" s="103">
        <f t="shared" si="26"/>
        <v>0</v>
      </c>
      <c r="H53" s="103">
        <f t="shared" si="27"/>
        <v>0</v>
      </c>
      <c r="I53" s="103">
        <f t="shared" si="28"/>
        <v>0</v>
      </c>
      <c r="J53" s="182">
        <f t="shared" si="29"/>
        <v>0</v>
      </c>
      <c r="L53" s="84"/>
      <c r="M53" s="84"/>
      <c r="N53" s="84"/>
    </row>
    <row r="54" spans="1:14" ht="15" hidden="1" customHeight="1">
      <c r="A54" s="53"/>
      <c r="B54" s="81"/>
      <c r="C54" s="116">
        <f t="shared" si="23"/>
        <v>0</v>
      </c>
      <c r="D54" s="138">
        <f t="shared" si="9"/>
        <v>0</v>
      </c>
      <c r="E54" s="103">
        <f t="shared" si="24"/>
        <v>0</v>
      </c>
      <c r="F54" s="103">
        <f t="shared" si="25"/>
        <v>0</v>
      </c>
      <c r="G54" s="103">
        <f t="shared" si="26"/>
        <v>0</v>
      </c>
      <c r="H54" s="103">
        <f t="shared" si="27"/>
        <v>0</v>
      </c>
      <c r="I54" s="103">
        <f t="shared" si="28"/>
        <v>0</v>
      </c>
      <c r="J54" s="182">
        <f t="shared" si="29"/>
        <v>0</v>
      </c>
      <c r="L54" s="84"/>
      <c r="M54" s="84"/>
      <c r="N54" s="84"/>
    </row>
    <row r="55" spans="1:14" ht="15" hidden="1" customHeight="1">
      <c r="A55" s="53"/>
      <c r="B55" s="81"/>
      <c r="C55" s="116">
        <f t="shared" si="23"/>
        <v>0</v>
      </c>
      <c r="D55" s="138">
        <f t="shared" si="9"/>
        <v>0</v>
      </c>
      <c r="E55" s="103">
        <f t="shared" si="24"/>
        <v>0</v>
      </c>
      <c r="F55" s="103">
        <f t="shared" si="25"/>
        <v>0</v>
      </c>
      <c r="G55" s="103">
        <f t="shared" si="26"/>
        <v>0</v>
      </c>
      <c r="H55" s="103">
        <f t="shared" si="27"/>
        <v>0</v>
      </c>
      <c r="I55" s="103">
        <f t="shared" si="28"/>
        <v>0</v>
      </c>
      <c r="J55" s="182">
        <f t="shared" si="29"/>
        <v>0</v>
      </c>
      <c r="L55" s="84"/>
      <c r="M55" s="84"/>
      <c r="N55" s="84"/>
    </row>
    <row r="56" spans="1:14" ht="15" hidden="1" customHeight="1">
      <c r="A56" s="53"/>
      <c r="B56" s="81"/>
      <c r="C56" s="116">
        <f t="shared" si="23"/>
        <v>0</v>
      </c>
      <c r="D56" s="138">
        <f t="shared" si="9"/>
        <v>0</v>
      </c>
      <c r="E56" s="103">
        <f t="shared" si="24"/>
        <v>0</v>
      </c>
      <c r="F56" s="103">
        <f t="shared" si="25"/>
        <v>0</v>
      </c>
      <c r="G56" s="103">
        <f t="shared" si="26"/>
        <v>0</v>
      </c>
      <c r="H56" s="103">
        <f t="shared" si="27"/>
        <v>0</v>
      </c>
      <c r="I56" s="103">
        <f t="shared" si="28"/>
        <v>0</v>
      </c>
      <c r="J56" s="182">
        <f t="shared" si="29"/>
        <v>0</v>
      </c>
      <c r="L56" s="84"/>
      <c r="M56" s="84"/>
      <c r="N56" s="84"/>
    </row>
    <row r="57" spans="1:14" ht="15" hidden="1" customHeight="1">
      <c r="A57" s="53"/>
      <c r="B57" s="81"/>
      <c r="C57" s="116">
        <f t="shared" si="23"/>
        <v>0</v>
      </c>
      <c r="D57" s="138">
        <f t="shared" si="9"/>
        <v>0</v>
      </c>
      <c r="E57" s="103">
        <f t="shared" si="24"/>
        <v>0</v>
      </c>
      <c r="F57" s="103">
        <f t="shared" si="25"/>
        <v>0</v>
      </c>
      <c r="G57" s="103">
        <f t="shared" si="26"/>
        <v>0</v>
      </c>
      <c r="H57" s="103">
        <f t="shared" si="27"/>
        <v>0</v>
      </c>
      <c r="I57" s="103">
        <f t="shared" si="28"/>
        <v>0</v>
      </c>
      <c r="J57" s="182">
        <f t="shared" si="29"/>
        <v>0</v>
      </c>
      <c r="L57" s="84"/>
      <c r="M57" s="84"/>
      <c r="N57" s="84"/>
    </row>
    <row r="58" spans="1:14" ht="15" hidden="1" customHeight="1">
      <c r="A58" s="53"/>
      <c r="B58" s="81"/>
      <c r="C58" s="116">
        <f t="shared" si="23"/>
        <v>0</v>
      </c>
      <c r="D58" s="138">
        <f t="shared" si="9"/>
        <v>0</v>
      </c>
      <c r="E58" s="103">
        <f t="shared" si="24"/>
        <v>0</v>
      </c>
      <c r="F58" s="103">
        <f t="shared" si="25"/>
        <v>0</v>
      </c>
      <c r="G58" s="103">
        <f t="shared" si="26"/>
        <v>0</v>
      </c>
      <c r="H58" s="103">
        <f t="shared" si="27"/>
        <v>0</v>
      </c>
      <c r="I58" s="103">
        <f t="shared" si="28"/>
        <v>0</v>
      </c>
      <c r="J58" s="182">
        <f t="shared" si="29"/>
        <v>0</v>
      </c>
      <c r="L58" s="84"/>
      <c r="M58" s="84"/>
      <c r="N58" s="84"/>
    </row>
    <row r="59" spans="1:14" ht="15" hidden="1" customHeight="1">
      <c r="A59" s="53"/>
      <c r="B59" s="81"/>
      <c r="C59" s="116">
        <f t="shared" si="23"/>
        <v>0</v>
      </c>
      <c r="D59" s="138">
        <f t="shared" si="9"/>
        <v>0</v>
      </c>
      <c r="E59" s="103">
        <f t="shared" si="24"/>
        <v>0</v>
      </c>
      <c r="F59" s="103">
        <f t="shared" si="25"/>
        <v>0</v>
      </c>
      <c r="G59" s="103">
        <f t="shared" si="26"/>
        <v>0</v>
      </c>
      <c r="H59" s="103">
        <f t="shared" si="27"/>
        <v>0</v>
      </c>
      <c r="I59" s="103">
        <f t="shared" si="28"/>
        <v>0</v>
      </c>
      <c r="J59" s="182">
        <f t="shared" si="29"/>
        <v>0</v>
      </c>
      <c r="L59" s="84"/>
      <c r="M59" s="84"/>
      <c r="N59" s="84"/>
    </row>
    <row r="60" spans="1:14" ht="15" hidden="1" customHeight="1">
      <c r="A60" s="53"/>
      <c r="B60" s="81"/>
      <c r="C60" s="116">
        <f t="shared" si="23"/>
        <v>0</v>
      </c>
      <c r="D60" s="138">
        <f t="shared" si="9"/>
        <v>0</v>
      </c>
      <c r="E60" s="103">
        <f t="shared" si="24"/>
        <v>0</v>
      </c>
      <c r="F60" s="103">
        <f t="shared" si="25"/>
        <v>0</v>
      </c>
      <c r="G60" s="103">
        <f t="shared" si="26"/>
        <v>0</v>
      </c>
      <c r="H60" s="103">
        <f t="shared" si="27"/>
        <v>0</v>
      </c>
      <c r="I60" s="103">
        <f t="shared" si="28"/>
        <v>0</v>
      </c>
      <c r="J60" s="182">
        <f t="shared" si="29"/>
        <v>0</v>
      </c>
      <c r="L60" s="84"/>
      <c r="M60" s="84"/>
      <c r="N60" s="84"/>
    </row>
    <row r="61" spans="1:14" ht="15" hidden="1" customHeight="1">
      <c r="A61" s="53"/>
      <c r="B61" s="81"/>
      <c r="C61" s="116">
        <f t="shared" si="23"/>
        <v>0</v>
      </c>
      <c r="D61" s="138">
        <f t="shared" si="9"/>
        <v>0</v>
      </c>
      <c r="E61" s="103">
        <f t="shared" si="24"/>
        <v>0</v>
      </c>
      <c r="F61" s="103">
        <f t="shared" si="25"/>
        <v>0</v>
      </c>
      <c r="G61" s="103">
        <f t="shared" si="26"/>
        <v>0</v>
      </c>
      <c r="H61" s="103">
        <f t="shared" si="27"/>
        <v>0</v>
      </c>
      <c r="I61" s="103">
        <f t="shared" si="28"/>
        <v>0</v>
      </c>
      <c r="J61" s="182">
        <f t="shared" si="29"/>
        <v>0</v>
      </c>
      <c r="L61" s="84"/>
      <c r="M61" s="84"/>
      <c r="N61" s="84"/>
    </row>
    <row r="62" spans="1:14" ht="15" hidden="1" customHeight="1">
      <c r="A62" s="53"/>
      <c r="B62" s="81"/>
      <c r="C62" s="116">
        <f t="shared" si="23"/>
        <v>0</v>
      </c>
      <c r="D62" s="138">
        <f t="shared" si="9"/>
        <v>0</v>
      </c>
      <c r="E62" s="103">
        <f t="shared" si="24"/>
        <v>0</v>
      </c>
      <c r="F62" s="103">
        <f t="shared" si="25"/>
        <v>0</v>
      </c>
      <c r="G62" s="103">
        <f t="shared" si="26"/>
        <v>0</v>
      </c>
      <c r="H62" s="103">
        <f t="shared" si="27"/>
        <v>0</v>
      </c>
      <c r="I62" s="103">
        <f t="shared" si="28"/>
        <v>0</v>
      </c>
      <c r="J62" s="182">
        <f t="shared" si="29"/>
        <v>0</v>
      </c>
      <c r="L62" s="84"/>
      <c r="M62" s="84"/>
      <c r="N62" s="84"/>
    </row>
    <row r="63" spans="1:14" ht="15" hidden="1" customHeight="1">
      <c r="A63" s="53"/>
      <c r="B63" s="81"/>
      <c r="C63" s="116">
        <f t="shared" si="23"/>
        <v>0</v>
      </c>
      <c r="D63" s="138">
        <f t="shared" si="9"/>
        <v>0</v>
      </c>
      <c r="E63" s="103">
        <f t="shared" si="24"/>
        <v>0</v>
      </c>
      <c r="F63" s="103">
        <f t="shared" si="25"/>
        <v>0</v>
      </c>
      <c r="G63" s="103">
        <f t="shared" si="26"/>
        <v>0</v>
      </c>
      <c r="H63" s="103">
        <f t="shared" si="27"/>
        <v>0</v>
      </c>
      <c r="I63" s="103">
        <f t="shared" si="28"/>
        <v>0</v>
      </c>
      <c r="J63" s="182">
        <f t="shared" si="29"/>
        <v>0</v>
      </c>
      <c r="L63" s="84"/>
      <c r="M63" s="84"/>
      <c r="N63" s="84"/>
    </row>
    <row r="64" spans="1:14" ht="15" hidden="1" customHeight="1">
      <c r="A64" s="53"/>
      <c r="B64" s="81"/>
      <c r="C64" s="116">
        <f t="shared" si="23"/>
        <v>0</v>
      </c>
      <c r="D64" s="138">
        <f t="shared" si="9"/>
        <v>0</v>
      </c>
      <c r="E64" s="103">
        <f t="shared" si="24"/>
        <v>0</v>
      </c>
      <c r="F64" s="103">
        <f t="shared" si="25"/>
        <v>0</v>
      </c>
      <c r="G64" s="103">
        <f t="shared" si="26"/>
        <v>0</v>
      </c>
      <c r="H64" s="103">
        <f t="shared" si="27"/>
        <v>0</v>
      </c>
      <c r="I64" s="103">
        <f t="shared" si="28"/>
        <v>0</v>
      </c>
      <c r="J64" s="182">
        <f t="shared" si="29"/>
        <v>0</v>
      </c>
      <c r="L64" s="84"/>
      <c r="M64" s="84"/>
      <c r="N64" s="84"/>
    </row>
    <row r="65" spans="1:14" ht="15" hidden="1" customHeight="1">
      <c r="A65" s="53"/>
      <c r="B65" s="81"/>
      <c r="C65" s="116">
        <f t="shared" si="23"/>
        <v>0</v>
      </c>
      <c r="D65" s="138">
        <f t="shared" si="9"/>
        <v>0</v>
      </c>
      <c r="E65" s="103">
        <f t="shared" si="24"/>
        <v>0</v>
      </c>
      <c r="F65" s="103">
        <f t="shared" si="25"/>
        <v>0</v>
      </c>
      <c r="G65" s="103">
        <f t="shared" si="26"/>
        <v>0</v>
      </c>
      <c r="H65" s="103">
        <f t="shared" si="27"/>
        <v>0</v>
      </c>
      <c r="I65" s="103">
        <f t="shared" si="28"/>
        <v>0</v>
      </c>
      <c r="J65" s="182">
        <f t="shared" si="29"/>
        <v>0</v>
      </c>
      <c r="L65" s="84"/>
      <c r="M65" s="84"/>
      <c r="N65" s="84"/>
    </row>
    <row r="66" spans="1:14" ht="13" hidden="1">
      <c r="A66" s="53"/>
      <c r="B66" s="81"/>
      <c r="C66" s="116">
        <f t="shared" si="23"/>
        <v>0</v>
      </c>
      <c r="D66" s="138">
        <f t="shared" si="9"/>
        <v>0</v>
      </c>
      <c r="E66" s="103">
        <f t="shared" si="24"/>
        <v>0</v>
      </c>
      <c r="F66" s="103">
        <f t="shared" si="25"/>
        <v>0</v>
      </c>
      <c r="G66" s="103">
        <f t="shared" si="26"/>
        <v>0</v>
      </c>
      <c r="H66" s="103">
        <f t="shared" si="27"/>
        <v>0</v>
      </c>
      <c r="I66" s="103">
        <f t="shared" si="28"/>
        <v>0</v>
      </c>
      <c r="J66" s="182">
        <f t="shared" si="29"/>
        <v>0</v>
      </c>
      <c r="L66" s="84"/>
      <c r="M66" s="84"/>
      <c r="N66" s="84"/>
    </row>
    <row r="67" spans="1:14" ht="13" hidden="1">
      <c r="A67" s="53"/>
      <c r="B67" s="81"/>
      <c r="C67" s="116">
        <f t="shared" si="23"/>
        <v>0</v>
      </c>
      <c r="D67" s="138">
        <f t="shared" si="9"/>
        <v>0</v>
      </c>
      <c r="E67" s="103">
        <f t="shared" si="24"/>
        <v>0</v>
      </c>
      <c r="F67" s="103">
        <f t="shared" si="25"/>
        <v>0</v>
      </c>
      <c r="G67" s="103">
        <f t="shared" si="26"/>
        <v>0</v>
      </c>
      <c r="H67" s="103">
        <f t="shared" si="27"/>
        <v>0</v>
      </c>
      <c r="I67" s="103">
        <f t="shared" si="28"/>
        <v>0</v>
      </c>
      <c r="J67" s="182">
        <f t="shared" si="29"/>
        <v>0</v>
      </c>
      <c r="L67" s="84"/>
      <c r="M67" s="84"/>
      <c r="N67" s="84"/>
    </row>
    <row r="68" spans="1:14" ht="13" hidden="1">
      <c r="A68" s="53"/>
      <c r="B68" s="81"/>
      <c r="C68" s="116">
        <f t="shared" si="23"/>
        <v>0</v>
      </c>
      <c r="D68" s="138">
        <f t="shared" si="9"/>
        <v>0</v>
      </c>
      <c r="E68" s="103">
        <f t="shared" si="24"/>
        <v>0</v>
      </c>
      <c r="F68" s="103">
        <f t="shared" si="25"/>
        <v>0</v>
      </c>
      <c r="G68" s="103">
        <f t="shared" si="26"/>
        <v>0</v>
      </c>
      <c r="H68" s="103">
        <f t="shared" si="27"/>
        <v>0</v>
      </c>
      <c r="I68" s="103">
        <f t="shared" si="28"/>
        <v>0</v>
      </c>
      <c r="J68" s="182">
        <f t="shared" si="29"/>
        <v>0</v>
      </c>
      <c r="L68" s="84"/>
      <c r="M68" s="84"/>
      <c r="N68" s="84"/>
    </row>
    <row r="69" spans="1:14" ht="13" hidden="1">
      <c r="A69" s="53"/>
      <c r="B69" s="81"/>
      <c r="C69" s="116">
        <f t="shared" si="23"/>
        <v>0</v>
      </c>
      <c r="D69" s="138">
        <f t="shared" si="9"/>
        <v>0</v>
      </c>
      <c r="E69" s="103">
        <f t="shared" si="24"/>
        <v>0</v>
      </c>
      <c r="F69" s="103">
        <f t="shared" si="25"/>
        <v>0</v>
      </c>
      <c r="G69" s="103">
        <f t="shared" si="26"/>
        <v>0</v>
      </c>
      <c r="H69" s="103">
        <f t="shared" si="27"/>
        <v>0</v>
      </c>
      <c r="I69" s="103">
        <f t="shared" si="28"/>
        <v>0</v>
      </c>
      <c r="J69" s="182">
        <f t="shared" si="29"/>
        <v>0</v>
      </c>
      <c r="L69" s="84"/>
      <c r="M69" s="84"/>
      <c r="N69" s="84"/>
    </row>
    <row r="70" spans="1:14" ht="13" hidden="1">
      <c r="A70" s="53"/>
      <c r="B70" s="81"/>
      <c r="C70" s="116">
        <f t="shared" ref="C70:C84" si="30">SUM(E70:K70)</f>
        <v>0</v>
      </c>
      <c r="D70" s="138">
        <f t="shared" si="9"/>
        <v>0</v>
      </c>
      <c r="E70" s="103">
        <f t="shared" ref="E70:E84" si="31">IFERROR(VLOOKUP(B70,$B$93:$C$134,2,FALSE),0)</f>
        <v>0</v>
      </c>
      <c r="F70" s="103">
        <f t="shared" ref="F70:F84" si="32">IFERROR(VLOOKUP(B70,$F$93:$G$134,2,FALSE),0)</f>
        <v>0</v>
      </c>
      <c r="G70" s="103">
        <f t="shared" ref="G70:G84" si="33">IFERROR(VLOOKUP(B70,$J$93:$K$134,2,FALSE),0)</f>
        <v>0</v>
      </c>
      <c r="H70" s="103">
        <f t="shared" ref="H70:H84" si="34">IFERROR(VLOOKUP(B70,$N$93:$O$134,2,FALSE),0)</f>
        <v>0</v>
      </c>
      <c r="I70" s="103">
        <f t="shared" ref="I70:I84" si="35">IFERROR(VLOOKUP(B70,$R$93:$S$134,2,FALSE),0)</f>
        <v>0</v>
      </c>
      <c r="J70" s="182">
        <f t="shared" ref="J70:J84" si="36">IFERROR(VLOOKUP(B70,$V$93:$W$134,2,FALSE),0)</f>
        <v>0</v>
      </c>
      <c r="L70" s="84"/>
      <c r="M70" s="84"/>
      <c r="N70" s="84"/>
    </row>
    <row r="71" spans="1:14" ht="13" hidden="1">
      <c r="A71" s="53"/>
      <c r="B71" s="81"/>
      <c r="C71" s="116">
        <f t="shared" si="30"/>
        <v>0</v>
      </c>
      <c r="D71" s="138">
        <f t="shared" ref="D71:D84" si="37">SUM(E71:J71)-MIN(E71:J71)</f>
        <v>0</v>
      </c>
      <c r="E71" s="103">
        <f t="shared" si="31"/>
        <v>0</v>
      </c>
      <c r="F71" s="103">
        <f t="shared" si="32"/>
        <v>0</v>
      </c>
      <c r="G71" s="103">
        <f t="shared" si="33"/>
        <v>0</v>
      </c>
      <c r="H71" s="103">
        <f t="shared" si="34"/>
        <v>0</v>
      </c>
      <c r="I71" s="103">
        <f t="shared" si="35"/>
        <v>0</v>
      </c>
      <c r="J71" s="182">
        <f t="shared" si="36"/>
        <v>0</v>
      </c>
      <c r="L71" s="84"/>
      <c r="M71" s="84"/>
      <c r="N71" s="84"/>
    </row>
    <row r="72" spans="1:14" ht="13" hidden="1">
      <c r="A72" s="53"/>
      <c r="B72" s="81"/>
      <c r="C72" s="116">
        <f t="shared" si="30"/>
        <v>0</v>
      </c>
      <c r="D72" s="138">
        <f t="shared" si="37"/>
        <v>0</v>
      </c>
      <c r="E72" s="103">
        <f t="shared" si="31"/>
        <v>0</v>
      </c>
      <c r="F72" s="103">
        <f t="shared" si="32"/>
        <v>0</v>
      </c>
      <c r="G72" s="103">
        <f t="shared" si="33"/>
        <v>0</v>
      </c>
      <c r="H72" s="103">
        <f t="shared" si="34"/>
        <v>0</v>
      </c>
      <c r="I72" s="103">
        <f t="shared" si="35"/>
        <v>0</v>
      </c>
      <c r="J72" s="182">
        <f t="shared" si="36"/>
        <v>0</v>
      </c>
      <c r="L72" s="84"/>
      <c r="M72" s="84"/>
      <c r="N72" s="84"/>
    </row>
    <row r="73" spans="1:14" ht="13" hidden="1">
      <c r="A73" s="53"/>
      <c r="B73" s="81"/>
      <c r="C73" s="116">
        <f t="shared" si="30"/>
        <v>0</v>
      </c>
      <c r="D73" s="138">
        <f t="shared" si="37"/>
        <v>0</v>
      </c>
      <c r="E73" s="103">
        <f t="shared" si="31"/>
        <v>0</v>
      </c>
      <c r="F73" s="103">
        <f t="shared" si="32"/>
        <v>0</v>
      </c>
      <c r="G73" s="103">
        <f t="shared" si="33"/>
        <v>0</v>
      </c>
      <c r="H73" s="103">
        <f t="shared" si="34"/>
        <v>0</v>
      </c>
      <c r="I73" s="103">
        <f t="shared" si="35"/>
        <v>0</v>
      </c>
      <c r="J73" s="182">
        <f t="shared" si="36"/>
        <v>0</v>
      </c>
      <c r="L73" s="84"/>
      <c r="M73" s="84"/>
      <c r="N73" s="84"/>
    </row>
    <row r="74" spans="1:14" ht="13" hidden="1">
      <c r="A74" s="53"/>
      <c r="B74" s="81"/>
      <c r="C74" s="116">
        <f t="shared" si="30"/>
        <v>0</v>
      </c>
      <c r="D74" s="138">
        <f t="shared" si="37"/>
        <v>0</v>
      </c>
      <c r="E74" s="103">
        <f t="shared" si="31"/>
        <v>0</v>
      </c>
      <c r="F74" s="103">
        <f t="shared" si="32"/>
        <v>0</v>
      </c>
      <c r="G74" s="103">
        <f t="shared" si="33"/>
        <v>0</v>
      </c>
      <c r="H74" s="103">
        <f t="shared" si="34"/>
        <v>0</v>
      </c>
      <c r="I74" s="103">
        <f t="shared" si="35"/>
        <v>0</v>
      </c>
      <c r="J74" s="182">
        <f t="shared" si="36"/>
        <v>0</v>
      </c>
      <c r="L74" s="84"/>
      <c r="M74" s="84"/>
      <c r="N74" s="84"/>
    </row>
    <row r="75" spans="1:14" ht="13" hidden="1">
      <c r="A75" s="53"/>
      <c r="B75" s="81"/>
      <c r="C75" s="116">
        <f t="shared" si="30"/>
        <v>0</v>
      </c>
      <c r="D75" s="138">
        <f t="shared" si="37"/>
        <v>0</v>
      </c>
      <c r="E75" s="103">
        <f t="shared" si="31"/>
        <v>0</v>
      </c>
      <c r="F75" s="103">
        <f t="shared" si="32"/>
        <v>0</v>
      </c>
      <c r="G75" s="103">
        <f t="shared" si="33"/>
        <v>0</v>
      </c>
      <c r="H75" s="103">
        <f t="shared" si="34"/>
        <v>0</v>
      </c>
      <c r="I75" s="103">
        <f t="shared" si="35"/>
        <v>0</v>
      </c>
      <c r="J75" s="182">
        <f t="shared" si="36"/>
        <v>0</v>
      </c>
      <c r="L75" s="84"/>
      <c r="M75" s="84"/>
      <c r="N75" s="84"/>
    </row>
    <row r="76" spans="1:14" ht="15.5" hidden="1">
      <c r="A76" s="53"/>
      <c r="B76" s="82"/>
      <c r="C76" s="116">
        <f t="shared" si="30"/>
        <v>0</v>
      </c>
      <c r="D76" s="138">
        <f t="shared" si="37"/>
        <v>0</v>
      </c>
      <c r="E76" s="103">
        <f t="shared" si="31"/>
        <v>0</v>
      </c>
      <c r="F76" s="103">
        <f t="shared" si="32"/>
        <v>0</v>
      </c>
      <c r="G76" s="103">
        <f t="shared" si="33"/>
        <v>0</v>
      </c>
      <c r="H76" s="103">
        <f t="shared" si="34"/>
        <v>0</v>
      </c>
      <c r="I76" s="103">
        <f t="shared" si="35"/>
        <v>0</v>
      </c>
      <c r="J76" s="182">
        <f t="shared" si="36"/>
        <v>0</v>
      </c>
      <c r="L76" s="84"/>
      <c r="M76" s="84"/>
      <c r="N76" s="84"/>
    </row>
    <row r="77" spans="1:14" ht="15.5" hidden="1">
      <c r="A77" s="53"/>
      <c r="B77" s="82"/>
      <c r="C77" s="116">
        <f t="shared" si="30"/>
        <v>0</v>
      </c>
      <c r="D77" s="138">
        <f t="shared" si="37"/>
        <v>0</v>
      </c>
      <c r="E77" s="103">
        <f t="shared" si="31"/>
        <v>0</v>
      </c>
      <c r="F77" s="103">
        <f t="shared" si="32"/>
        <v>0</v>
      </c>
      <c r="G77" s="103">
        <f t="shared" si="33"/>
        <v>0</v>
      </c>
      <c r="H77" s="103">
        <f t="shared" si="34"/>
        <v>0</v>
      </c>
      <c r="I77" s="103">
        <f t="shared" si="35"/>
        <v>0</v>
      </c>
      <c r="J77" s="182">
        <f t="shared" si="36"/>
        <v>0</v>
      </c>
      <c r="L77" s="84"/>
      <c r="M77" s="84"/>
      <c r="N77" s="84"/>
    </row>
    <row r="78" spans="1:14" ht="15.5" hidden="1">
      <c r="A78" s="53"/>
      <c r="B78" s="82"/>
      <c r="C78" s="116">
        <f t="shared" si="30"/>
        <v>0</v>
      </c>
      <c r="D78" s="138">
        <f t="shared" si="37"/>
        <v>0</v>
      </c>
      <c r="E78" s="103">
        <f t="shared" si="31"/>
        <v>0</v>
      </c>
      <c r="F78" s="103">
        <f t="shared" si="32"/>
        <v>0</v>
      </c>
      <c r="G78" s="103">
        <f t="shared" si="33"/>
        <v>0</v>
      </c>
      <c r="H78" s="103">
        <f t="shared" si="34"/>
        <v>0</v>
      </c>
      <c r="I78" s="103">
        <f t="shared" si="35"/>
        <v>0</v>
      </c>
      <c r="J78" s="182">
        <f t="shared" si="36"/>
        <v>0</v>
      </c>
      <c r="L78" s="84"/>
      <c r="M78" s="84"/>
      <c r="N78" s="84"/>
    </row>
    <row r="79" spans="1:14" ht="15.5" hidden="1">
      <c r="A79" s="53"/>
      <c r="B79" s="82"/>
      <c r="C79" s="116">
        <f t="shared" si="30"/>
        <v>0</v>
      </c>
      <c r="D79" s="138">
        <f t="shared" si="37"/>
        <v>0</v>
      </c>
      <c r="E79" s="103">
        <f t="shared" si="31"/>
        <v>0</v>
      </c>
      <c r="F79" s="103">
        <f t="shared" si="32"/>
        <v>0</v>
      </c>
      <c r="G79" s="103">
        <f t="shared" si="33"/>
        <v>0</v>
      </c>
      <c r="H79" s="103">
        <f t="shared" si="34"/>
        <v>0</v>
      </c>
      <c r="I79" s="103">
        <f t="shared" si="35"/>
        <v>0</v>
      </c>
      <c r="J79" s="182">
        <f t="shared" si="36"/>
        <v>0</v>
      </c>
      <c r="L79" s="84"/>
      <c r="M79" s="84"/>
      <c r="N79" s="84"/>
    </row>
    <row r="80" spans="1:14" ht="15.5" hidden="1">
      <c r="A80" s="53"/>
      <c r="B80" s="82"/>
      <c r="C80" s="116">
        <f t="shared" si="30"/>
        <v>0</v>
      </c>
      <c r="D80" s="138">
        <f t="shared" si="37"/>
        <v>0</v>
      </c>
      <c r="E80" s="103">
        <f t="shared" si="31"/>
        <v>0</v>
      </c>
      <c r="F80" s="103">
        <f t="shared" si="32"/>
        <v>0</v>
      </c>
      <c r="G80" s="103">
        <f t="shared" si="33"/>
        <v>0</v>
      </c>
      <c r="H80" s="103">
        <f t="shared" si="34"/>
        <v>0</v>
      </c>
      <c r="I80" s="103">
        <f t="shared" si="35"/>
        <v>0</v>
      </c>
      <c r="J80" s="182">
        <f t="shared" si="36"/>
        <v>0</v>
      </c>
      <c r="L80" s="84"/>
      <c r="M80" s="84"/>
      <c r="N80" s="84"/>
    </row>
    <row r="81" spans="1:24" ht="15.5" hidden="1">
      <c r="A81" s="53"/>
      <c r="B81" s="82"/>
      <c r="C81" s="116">
        <f t="shared" si="30"/>
        <v>0</v>
      </c>
      <c r="D81" s="138">
        <f t="shared" si="37"/>
        <v>0</v>
      </c>
      <c r="E81" s="103">
        <f t="shared" si="31"/>
        <v>0</v>
      </c>
      <c r="F81" s="103">
        <f t="shared" si="32"/>
        <v>0</v>
      </c>
      <c r="G81" s="103">
        <f t="shared" si="33"/>
        <v>0</v>
      </c>
      <c r="H81" s="103">
        <f t="shared" si="34"/>
        <v>0</v>
      </c>
      <c r="I81" s="103">
        <f t="shared" si="35"/>
        <v>0</v>
      </c>
      <c r="J81" s="182">
        <f t="shared" si="36"/>
        <v>0</v>
      </c>
      <c r="L81" s="84"/>
      <c r="M81" s="84"/>
      <c r="N81" s="84"/>
    </row>
    <row r="82" spans="1:24" ht="15.5" hidden="1">
      <c r="A82" s="53"/>
      <c r="B82" s="82"/>
      <c r="C82" s="116">
        <f t="shared" si="30"/>
        <v>0</v>
      </c>
      <c r="D82" s="138">
        <f t="shared" si="37"/>
        <v>0</v>
      </c>
      <c r="E82" s="103">
        <f t="shared" si="31"/>
        <v>0</v>
      </c>
      <c r="F82" s="103">
        <f t="shared" si="32"/>
        <v>0</v>
      </c>
      <c r="G82" s="103">
        <f t="shared" si="33"/>
        <v>0</v>
      </c>
      <c r="H82" s="103">
        <f t="shared" si="34"/>
        <v>0</v>
      </c>
      <c r="I82" s="103">
        <f t="shared" si="35"/>
        <v>0</v>
      </c>
      <c r="J82" s="182">
        <f t="shared" si="36"/>
        <v>0</v>
      </c>
      <c r="L82" s="84"/>
      <c r="M82" s="84"/>
      <c r="N82" s="84"/>
    </row>
    <row r="83" spans="1:24" ht="15.5" hidden="1">
      <c r="A83" s="53"/>
      <c r="B83" s="82"/>
      <c r="C83" s="116">
        <f t="shared" si="30"/>
        <v>0</v>
      </c>
      <c r="D83" s="138">
        <f t="shared" si="37"/>
        <v>0</v>
      </c>
      <c r="E83" s="103">
        <f t="shared" si="31"/>
        <v>0</v>
      </c>
      <c r="F83" s="103">
        <f t="shared" si="32"/>
        <v>0</v>
      </c>
      <c r="G83" s="103">
        <f t="shared" si="33"/>
        <v>0</v>
      </c>
      <c r="H83" s="103">
        <f t="shared" si="34"/>
        <v>0</v>
      </c>
      <c r="I83" s="103">
        <f t="shared" si="35"/>
        <v>0</v>
      </c>
      <c r="J83" s="182">
        <f t="shared" si="36"/>
        <v>0</v>
      </c>
      <c r="L83" s="84"/>
      <c r="M83" s="84"/>
      <c r="N83" s="84"/>
    </row>
    <row r="84" spans="1:24" ht="15.5" hidden="1">
      <c r="A84" s="49"/>
      <c r="B84" s="82"/>
      <c r="C84" s="116">
        <f t="shared" si="30"/>
        <v>0</v>
      </c>
      <c r="D84" s="138">
        <f t="shared" si="37"/>
        <v>0</v>
      </c>
      <c r="E84" s="103">
        <f t="shared" si="31"/>
        <v>0</v>
      </c>
      <c r="F84" s="103">
        <f t="shared" si="32"/>
        <v>0</v>
      </c>
      <c r="G84" s="103">
        <f t="shared" si="33"/>
        <v>0</v>
      </c>
      <c r="H84" s="103">
        <f t="shared" si="34"/>
        <v>0</v>
      </c>
      <c r="I84" s="103">
        <f t="shared" si="35"/>
        <v>0</v>
      </c>
      <c r="J84" s="182">
        <f t="shared" si="36"/>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t="e">
        <f>VLOOKUP(J92,'POINTS SCORE'!$B$8:$AK$37,2,FALSE)</f>
        <v>#N/A</v>
      </c>
      <c r="L93" s="93" t="e">
        <f>VLOOKUP(J92,'POINTS SCORE'!$B$37:$AK$78,2,FALSE)</f>
        <v>#N/A</v>
      </c>
      <c r="M93" s="95">
        <v>1</v>
      </c>
      <c r="N93" s="84"/>
      <c r="O93" s="93" t="e">
        <f>VLOOKUP(N92,'POINTS SCORE'!$B$8:$AK$37,2,FALSE)</f>
        <v>#N/A</v>
      </c>
      <c r="P93" s="93" t="e">
        <f>VLOOKUP(N92,'POINTS SCORE'!$B$37:$AK$78,2,FALSE)</f>
        <v>#N/A</v>
      </c>
      <c r="Q93" s="87">
        <v>1</v>
      </c>
      <c r="S93" s="84" t="e">
        <f>VLOOKUP(R92,'POINTS SCORE'!$B$8:$AK$39,2,FALSE)</f>
        <v>#N/A</v>
      </c>
      <c r="T93" s="93" t="e">
        <f>VLOOKUP(R92,'POINTS SCORE'!$B$49:$AK$80,2,FALSE)</f>
        <v>#N/A</v>
      </c>
      <c r="U93" s="87">
        <v>1</v>
      </c>
      <c r="W93" s="84" t="e">
        <f>VLOOKUP(V92,'POINTS SCORE'!$B$8:$AK$39,2,FALSE)</f>
        <v>#N/A</v>
      </c>
      <c r="X93" s="94" t="e">
        <f>VLOOKUP(V92,'POINTS SCORE'!$B$49:$AK$80,2,FALSE)</f>
        <v>#N/A</v>
      </c>
    </row>
    <row r="94" spans="1:24">
      <c r="A94" s="87">
        <v>2</v>
      </c>
      <c r="C94" s="84" t="e">
        <f>VLOOKUP(B92,'POINTS SCORE'!$B$8:$AK$37,3,FALSE)</f>
        <v>#N/A</v>
      </c>
      <c r="D94" s="93" t="e">
        <f>VLOOKUP(B92,'POINTS SCORE'!$B$37:$AK$78,3,FALSE)</f>
        <v>#N/A</v>
      </c>
      <c r="E94" s="95">
        <v>2</v>
      </c>
      <c r="F94" s="84"/>
      <c r="G94" s="93" t="e">
        <f>VLOOKUP(F92,'POINTS SCORE'!$B$8:$AK$37,3,FALSE)</f>
        <v>#N/A</v>
      </c>
      <c r="H94" s="93" t="e">
        <f>VLOOKUP(F92,'POINTS SCORE'!$B$37:$AK$78,3,FALSE)</f>
        <v>#N/A</v>
      </c>
      <c r="I94" s="95">
        <v>2</v>
      </c>
      <c r="J94" s="84"/>
      <c r="K94" s="84" t="e">
        <f>VLOOKUP(J92,'POINTS SCORE'!$B$8:$AK$39,3,FALSE)</f>
        <v>#N/A</v>
      </c>
      <c r="L94" s="93" t="e">
        <f>VLOOKUP(J92,'POINTS SCORE'!$B$49:$AK$80,3,FALSE)</f>
        <v>#N/A</v>
      </c>
      <c r="M94" s="95">
        <v>2</v>
      </c>
      <c r="N94" s="84"/>
      <c r="O94" s="84">
        <v>0</v>
      </c>
      <c r="P94" s="93">
        <v>0</v>
      </c>
      <c r="Q94" s="87">
        <v>2</v>
      </c>
      <c r="S94" s="84">
        <v>0</v>
      </c>
      <c r="T94" s="93">
        <v>0</v>
      </c>
      <c r="U94" s="87">
        <v>2</v>
      </c>
      <c r="W94" s="84">
        <v>0</v>
      </c>
      <c r="X94" s="94">
        <v>0</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84" t="e">
        <f>VLOOKUP(J92,'POINTS SCORE'!$B$8:$AK$39,4,FALSE)</f>
        <v>#N/A</v>
      </c>
      <c r="L95" s="93" t="e">
        <f>VLOOKUP(J92,'POINTS SCORE'!$B$49:$AK$80,4,FALSE)</f>
        <v>#N/A</v>
      </c>
      <c r="M95" s="95">
        <v>3</v>
      </c>
      <c r="N95" s="84"/>
      <c r="O95" s="84">
        <v>0</v>
      </c>
      <c r="P95" s="93">
        <v>0</v>
      </c>
      <c r="Q95" s="87">
        <v>3</v>
      </c>
      <c r="S95" s="84">
        <v>0</v>
      </c>
      <c r="T95" s="93">
        <v>0</v>
      </c>
      <c r="U95" s="87">
        <v>3</v>
      </c>
      <c r="W95" s="84" t="e">
        <f>VLOOKUP(V92,'POINTS SCORE'!$B$8:$AK$39,4,FALSE)</f>
        <v>#N/A</v>
      </c>
      <c r="X95" s="94" t="e">
        <f>VLOOKUP(V92,'POINTS SCORE'!$B$49:$AK$80,4,FALSE)</f>
        <v>#N/A</v>
      </c>
    </row>
    <row r="96" spans="1:24">
      <c r="A96" s="87">
        <v>4</v>
      </c>
      <c r="C96" s="84" t="e">
        <f>VLOOKUP(B92,'POINTS SCORE'!$B$8:$AK$37,5,FALSE)</f>
        <v>#N/A</v>
      </c>
      <c r="D96" s="93" t="e">
        <f>VLOOKUP(B92,'POINTS SCORE'!$B$37:$AK$78,5,FALSE)</f>
        <v>#N/A</v>
      </c>
      <c r="E96" s="95">
        <v>4</v>
      </c>
      <c r="F96" s="84"/>
      <c r="G96" s="93" t="e">
        <f>VLOOKUP(F92,'POINTS SCORE'!$B$8:$AK$37,5,FALSE)</f>
        <v>#N/A</v>
      </c>
      <c r="H96" s="93" t="e">
        <f>VLOOKUP(F92,'POINTS SCORE'!$B$37:$AK$78,5,FALSE)</f>
        <v>#N/A</v>
      </c>
      <c r="I96" s="95">
        <v>4</v>
      </c>
      <c r="J96" s="84"/>
      <c r="K96" s="84" t="e">
        <f>VLOOKUP(J92,'POINTS SCORE'!$B$8:$AK$39,5,FALSE)</f>
        <v>#N/A</v>
      </c>
      <c r="L96" s="93" t="e">
        <f>VLOOKUP(J92,'POINTS SCORE'!$B$49:$AK$80,5,FALSE)</f>
        <v>#N/A</v>
      </c>
      <c r="M96" s="95">
        <v>4</v>
      </c>
      <c r="N96" s="84"/>
      <c r="O96" s="84" t="e">
        <f>VLOOKUP(N92,'POINTS SCORE'!$B$8:$AK$39,5,FALSE)</f>
        <v>#N/A</v>
      </c>
      <c r="P96" s="93" t="e">
        <f>VLOOKUP(N92,'POINTS SCORE'!$B$49:$AK$80,5,FALSE)</f>
        <v>#N/A</v>
      </c>
      <c r="Q96" s="87">
        <v>4</v>
      </c>
      <c r="S96" s="84">
        <v>0</v>
      </c>
      <c r="T96" s="93">
        <v>0</v>
      </c>
      <c r="U96" s="87">
        <v>4</v>
      </c>
      <c r="W96" s="84" t="e">
        <f>VLOOKUP(V92,'POINTS SCORE'!$B$8:$AK$39,5,FALSE)</f>
        <v>#N/A</v>
      </c>
      <c r="X96" s="94" t="e">
        <f>VLOOKUP(V92,'POINTS SCORE'!$B$49:$AK$80,5,FALSE)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84" t="e">
        <f>VLOOKUP(J92,'POINTS SCORE'!$B$8:$AK$39,6,FALSE)</f>
        <v>#N/A</v>
      </c>
      <c r="L97" s="93" t="e">
        <f>VLOOKUP(J92,'POINTS SCORE'!$B$49:$AK$80,6,FALSE)</f>
        <v>#N/A</v>
      </c>
      <c r="M97" s="95">
        <v>5</v>
      </c>
      <c r="N97" s="84"/>
      <c r="O97" s="84">
        <v>0</v>
      </c>
      <c r="P97" s="93">
        <v>0</v>
      </c>
      <c r="Q97" s="87">
        <v>5</v>
      </c>
      <c r="S97" s="84">
        <v>0</v>
      </c>
      <c r="T97" s="93">
        <v>0</v>
      </c>
      <c r="U97" s="87">
        <v>5</v>
      </c>
      <c r="W97" s="84" t="e">
        <f>VLOOKUP(V92,'POINTS SCORE'!$B$8:$AK$39,6,FALSE)</f>
        <v>#N/A</v>
      </c>
      <c r="X97" s="94" t="e">
        <f>VLOOKUP(V92,'POINTS SCORE'!$B$49:$AK$80,6,FALSE)</f>
        <v>#N/A</v>
      </c>
    </row>
    <row r="98" spans="1:24">
      <c r="A98" s="87">
        <v>6</v>
      </c>
      <c r="C98" s="84" t="e">
        <f>VLOOKUP(B92,'POINTS SCORE'!$B$8:$AK$37,7,FALSE)</f>
        <v>#N/A</v>
      </c>
      <c r="D98" s="93" t="e">
        <f>VLOOKUP(B92,'POINTS SCORE'!$B$37:$AK$78,7,FALSE)</f>
        <v>#N/A</v>
      </c>
      <c r="E98" s="95">
        <v>6</v>
      </c>
      <c r="F98" s="84"/>
      <c r="G98" s="93" t="e">
        <f>VLOOKUP(F92,'POINTS SCORE'!$B$8:$AK$37,7,FALSE)</f>
        <v>#N/A</v>
      </c>
      <c r="H98" s="93" t="e">
        <f>VLOOKUP(F92,'POINTS SCORE'!$B$37:$AK$78,7,FALSE)</f>
        <v>#N/A</v>
      </c>
      <c r="I98" s="95">
        <v>6</v>
      </c>
      <c r="J98" s="84"/>
      <c r="K98" s="84" t="e">
        <f>VLOOKUP(J92,'POINTS SCORE'!$B$8:$AK$39,7,FALSE)</f>
        <v>#N/A</v>
      </c>
      <c r="L98" s="93" t="e">
        <f>VLOOKUP(J92,'POINTS SCORE'!$B$49:$AK$80,7,FALSE)</f>
        <v>#N/A</v>
      </c>
      <c r="M98" s="95">
        <v>6</v>
      </c>
      <c r="N98" s="84"/>
      <c r="O98" s="84">
        <v>0</v>
      </c>
      <c r="P98" s="93">
        <v>0</v>
      </c>
      <c r="Q98" s="87">
        <v>6</v>
      </c>
      <c r="S98" s="84">
        <v>0</v>
      </c>
      <c r="T98" s="93">
        <v>0</v>
      </c>
      <c r="U98" s="87">
        <v>6</v>
      </c>
      <c r="W98" s="84" t="e">
        <f>VLOOKUP(V92,'POINTS SCORE'!$B$8:$AK$39,7,FALSE)</f>
        <v>#N/A</v>
      </c>
      <c r="X98" s="94" t="e">
        <f>VLOOKUP(V92,'POINTS SCORE'!$B$49:$AK$80,7,FALSE)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84"/>
      <c r="K99" s="84">
        <v>0</v>
      </c>
      <c r="L99" s="93">
        <v>0</v>
      </c>
      <c r="M99" s="95">
        <v>7</v>
      </c>
      <c r="N99" s="84"/>
      <c r="O99" s="84">
        <v>0</v>
      </c>
      <c r="P99" s="93">
        <v>0</v>
      </c>
      <c r="Q99" s="87">
        <v>7</v>
      </c>
      <c r="S99" s="84" t="e">
        <f>VLOOKUP(R92,'POINTS SCORE'!$B$8:$AK$39,8,FALSE)</f>
        <v>#N/A</v>
      </c>
      <c r="T99" s="93" t="e">
        <f>VLOOKUP(R92,'POINTS SCORE'!$B$49:$AK$80,8,FALSE)</f>
        <v>#N/A</v>
      </c>
      <c r="U99" s="87">
        <v>7</v>
      </c>
      <c r="W99" s="84" t="e">
        <f>VLOOKUP(V92,'POINTS SCORE'!$B$8:$AK$39,8,FALSE)</f>
        <v>#N/A</v>
      </c>
      <c r="X99" s="94" t="e">
        <f>VLOOKUP(V92,'POINTS SCORE'!$B$49:$AK$80,8,FALSE)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84"/>
      <c r="K100" s="84">
        <v>0</v>
      </c>
      <c r="L100" s="93">
        <v>0</v>
      </c>
      <c r="M100" s="95">
        <v>8</v>
      </c>
      <c r="N100" s="84"/>
      <c r="O100" s="84">
        <v>0</v>
      </c>
      <c r="P100" s="93">
        <v>0</v>
      </c>
      <c r="Q100" s="87">
        <v>8</v>
      </c>
      <c r="S100" s="84" t="e">
        <f>VLOOKUP(R92,'POINTS SCORE'!$B$8:$AK$39,9,FALSE)</f>
        <v>#N/A</v>
      </c>
      <c r="T100" s="93" t="e">
        <f>VLOOKUP(R92,'POINTS SCORE'!$B$49:$AK$80,9,FALSE)</f>
        <v>#N/A</v>
      </c>
      <c r="U100" s="87">
        <v>8</v>
      </c>
      <c r="W100" s="84" t="e">
        <f>VLOOKUP(V92,'POINTS SCORE'!$B$8:$AK$39,9,FALSE)</f>
        <v>#N/A</v>
      </c>
      <c r="X100" s="94" t="e">
        <f>VLOOKUP(V92,'POINTS SCORE'!$B$49:$AK$80,9,FALSE)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84"/>
      <c r="K101" s="84">
        <v>0</v>
      </c>
      <c r="L101" s="93">
        <v>0</v>
      </c>
      <c r="M101" s="95">
        <v>9</v>
      </c>
      <c r="N101" s="84"/>
      <c r="O101" s="84">
        <v>0</v>
      </c>
      <c r="P101" s="93">
        <v>0</v>
      </c>
      <c r="Q101" s="87">
        <v>9</v>
      </c>
      <c r="S101" s="84" t="e">
        <f>VLOOKUP(R92,'POINTS SCORE'!$B$8:$AK$39,10,FALSE)</f>
        <v>#N/A</v>
      </c>
      <c r="T101" s="93" t="e">
        <f>VLOOKUP(R92,'POINTS SCORE'!$B$49:$AK$80,10,FALSE)</f>
        <v>#N/A</v>
      </c>
      <c r="U101" s="87">
        <v>9</v>
      </c>
      <c r="W101" s="84" t="e">
        <f>VLOOKUP(V92,'POINTS SCORE'!$B$8:$AK$39,10,FALSE)</f>
        <v>#N/A</v>
      </c>
      <c r="X101" s="94" t="e">
        <f>VLOOKUP(V92,'POINTS SCORE'!$B$49:$AK$80,10,FALSE)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84"/>
      <c r="K102" s="84">
        <v>0</v>
      </c>
      <c r="L102" s="93">
        <v>0</v>
      </c>
      <c r="M102" s="95">
        <v>10</v>
      </c>
      <c r="N102" s="84"/>
      <c r="O102" s="84">
        <v>0</v>
      </c>
      <c r="P102" s="93">
        <v>0</v>
      </c>
      <c r="Q102" s="87">
        <v>10</v>
      </c>
      <c r="S102" s="84" t="e">
        <f>VLOOKUP(R92,'POINTS SCORE'!$B$8:$AK$39,11,FALSE)</f>
        <v>#N/A</v>
      </c>
      <c r="T102" s="93" t="e">
        <f>VLOOKUP(R92,'POINTS SCORE'!$B$49:$AK$80,11,FALSE)</f>
        <v>#N/A</v>
      </c>
      <c r="U102" s="87">
        <v>10</v>
      </c>
      <c r="W102" s="84" t="e">
        <f>VLOOKUP(V92,'POINTS SCORE'!$B$8:$AK$39,11,FALSE)</f>
        <v>#N/A</v>
      </c>
      <c r="X102" s="94" t="e">
        <f>VLOOKUP(V92,'POINTS SCORE'!$B$49:$AK$80,11,FALSE)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84"/>
      <c r="K103" s="84" t="e">
        <f>VLOOKUP(J92,'POINTS SCORE'!$B$8:$AK$39,12,FALSE)</f>
        <v>#N/A</v>
      </c>
      <c r="L103" s="93" t="e">
        <f>VLOOKUP(J92,'POINTS SCORE'!$B$49:$AK$80,12,FALSE)</f>
        <v>#N/A</v>
      </c>
      <c r="M103" s="95">
        <v>11</v>
      </c>
      <c r="N103" s="84"/>
      <c r="O103" s="84" t="e">
        <f>VLOOKUP(N92,'POINTS SCORE'!$B$8:$AK$39,12,FALSE)</f>
        <v>#N/A</v>
      </c>
      <c r="P103" s="93" t="e">
        <f>VLOOKUP(N92,'POINTS SCORE'!$B$49:$AK$80,12,FALSE)</f>
        <v>#N/A</v>
      </c>
      <c r="Q103" s="87">
        <v>11</v>
      </c>
      <c r="S103" s="84">
        <v>0</v>
      </c>
      <c r="T103" s="93">
        <v>0</v>
      </c>
      <c r="U103" s="87">
        <v>11</v>
      </c>
      <c r="W103" s="84" t="e">
        <f>VLOOKUP(V92,'POINTS SCORE'!$B$8:$AK$39,12,FALSE)</f>
        <v>#N/A</v>
      </c>
      <c r="X103" s="94" t="e">
        <f>VLOOKUP(V92,'POINTS SCORE'!$B$49:$AK$80,12,FALSE)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84"/>
      <c r="K104" s="84" t="e">
        <f>VLOOKUP(J92,'POINTS SCORE'!$B$8:$AK$39,13,FALSE)</f>
        <v>#N/A</v>
      </c>
      <c r="L104" s="93" t="e">
        <f>VLOOKUP(J92,'POINTS SCORE'!$B$49:$AK$80,13,FALSE)</f>
        <v>#N/A</v>
      </c>
      <c r="M104" s="95">
        <v>12</v>
      </c>
      <c r="N104" s="84"/>
      <c r="O104" s="84">
        <v>0</v>
      </c>
      <c r="P104" s="93">
        <v>0</v>
      </c>
      <c r="Q104" s="87">
        <v>12</v>
      </c>
      <c r="S104" s="84" t="e">
        <f>VLOOKUP(R92,'POINTS SCORE'!$B$8:$AK$39,13,FALSE)</f>
        <v>#N/A</v>
      </c>
      <c r="T104" s="93" t="e">
        <f>VLOOKUP(R92,'POINTS SCORE'!$B$49:$AK$80,13,FALSE)</f>
        <v>#N/A</v>
      </c>
      <c r="U104" s="87">
        <v>12</v>
      </c>
      <c r="W104" s="84" t="e">
        <f>VLOOKUP(V92,'POINTS SCORE'!$B$8:$AK$39,13,FALSE)</f>
        <v>#N/A</v>
      </c>
      <c r="X104" s="94" t="e">
        <f>VLOOKUP(V92,'POINTS SCORE'!$B$49:$AK$80,13,FALSE)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84"/>
      <c r="K105" s="84" t="e">
        <f>VLOOKUP(J92,'POINTS SCORE'!$B$8:$AK$39,14,FALSE)</f>
        <v>#N/A</v>
      </c>
      <c r="L105" s="93" t="e">
        <f>VLOOKUP(J92,'POINTS SCORE'!$B$49:$AK$80,14,FALSE)</f>
        <v>#N/A</v>
      </c>
      <c r="M105" s="95">
        <v>13</v>
      </c>
      <c r="N105" s="84"/>
      <c r="O105" s="84" t="e">
        <f>VLOOKUP(N92,'POINTS SCORE'!$B$8:$AK$39,14,FALSE)</f>
        <v>#N/A</v>
      </c>
      <c r="P105" s="93" t="e">
        <f>VLOOKUP(N92,'POINTS SCORE'!$B$49:$AK$80,14,FALSE)</f>
        <v>#N/A</v>
      </c>
      <c r="Q105" s="87">
        <v>13</v>
      </c>
      <c r="S105" s="84" t="e">
        <f>VLOOKUP(R92,'POINTS SCORE'!$B$8:$AK$39,14,FALSE)</f>
        <v>#N/A</v>
      </c>
      <c r="T105" s="93" t="e">
        <f>VLOOKUP(R92,'POINTS SCORE'!$B$49:$AK$80,14,FALSE)</f>
        <v>#N/A</v>
      </c>
      <c r="U105" s="87">
        <v>13</v>
      </c>
      <c r="W105" s="84" t="e">
        <f>VLOOKUP(V92,'POINTS SCORE'!$B$8:$AK$39,14,FALSE)</f>
        <v>#N/A</v>
      </c>
      <c r="X105" s="94" t="e">
        <f>VLOOKUP(V92,'POINTS SCORE'!$B$49:$AK$80,14,FALSE)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84"/>
      <c r="K106" s="84" t="e">
        <f>VLOOKUP(J92,'POINTS SCORE'!$B$8:$AK$39,15,FALSE)</f>
        <v>#N/A</v>
      </c>
      <c r="L106" s="93" t="e">
        <f>VLOOKUP(J92,'POINTS SCORE'!$B$49:$AK$80,15,FALSE)</f>
        <v>#N/A</v>
      </c>
      <c r="M106" s="95">
        <v>14</v>
      </c>
      <c r="N106" s="84"/>
      <c r="O106" s="84" t="e">
        <f>VLOOKUP(N92,'POINTS SCORE'!$B$8:$AK$39,15,FALSE)</f>
        <v>#N/A</v>
      </c>
      <c r="P106" s="93" t="e">
        <f>VLOOKUP(N92,'POINTS SCORE'!$B$49:$AK$80,15,FALSE)</f>
        <v>#N/A</v>
      </c>
      <c r="Q106" s="87">
        <v>14</v>
      </c>
      <c r="S106" s="84" t="e">
        <f>VLOOKUP(R92,'POINTS SCORE'!$B$8:$AK$39,15,FALSE)</f>
        <v>#N/A</v>
      </c>
      <c r="T106" s="93" t="e">
        <f>VLOOKUP(R92,'POINTS SCORE'!$B$49:$AK$80,15,FALSE)</f>
        <v>#N/A</v>
      </c>
      <c r="U106" s="87">
        <v>14</v>
      </c>
      <c r="W106" s="84" t="e">
        <f>VLOOKUP(V92,'POINTS SCORE'!$B$8:$AK$39,15,FALSE)</f>
        <v>#N/A</v>
      </c>
      <c r="X106" s="94" t="e">
        <f>VLOOKUP(V92,'POINTS SCORE'!$B$49:$AK$80,15,FALSE)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84"/>
      <c r="K107" s="84" t="e">
        <f>VLOOKUP(J92,'POINTS SCORE'!$B$8:$AK$39,16,FALSE)</f>
        <v>#N/A</v>
      </c>
      <c r="L107" s="93" t="e">
        <f>VLOOKUP(J92,'POINTS SCORE'!$B$49:$AK$80,16,FALSE)</f>
        <v>#N/A</v>
      </c>
      <c r="M107" s="95">
        <v>15</v>
      </c>
      <c r="N107" s="84"/>
      <c r="O107" s="84">
        <v>0</v>
      </c>
      <c r="P107" s="93">
        <v>0</v>
      </c>
      <c r="Q107" s="87">
        <v>15</v>
      </c>
      <c r="S107" s="84">
        <v>0</v>
      </c>
      <c r="T107" s="93">
        <v>0</v>
      </c>
      <c r="U107" s="87">
        <v>15</v>
      </c>
      <c r="W107" s="84" t="e">
        <f>VLOOKUP(V92,'POINTS SCORE'!$B$8:$AK$39,16,FALSE)</f>
        <v>#N/A</v>
      </c>
      <c r="X107" s="94" t="e">
        <f>VLOOKUP(V92,'POINTS SCORE'!$B$49:$AK$80,16,FALSE)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84"/>
      <c r="K108" s="84" t="e">
        <f>VLOOKUP(J92,'POINTS SCORE'!$B$8:$AK$39,17,FALSE)</f>
        <v>#N/A</v>
      </c>
      <c r="L108" s="93" t="e">
        <f>VLOOKUP(J92,'POINTS SCORE'!$B$49:$AK$80,17,FALSE)</f>
        <v>#N/A</v>
      </c>
      <c r="M108" s="95">
        <v>16</v>
      </c>
      <c r="N108" s="84"/>
      <c r="O108" s="84">
        <v>0</v>
      </c>
      <c r="P108" s="93">
        <v>0</v>
      </c>
      <c r="Q108" s="87">
        <v>16</v>
      </c>
      <c r="S108" s="84" t="e">
        <f>VLOOKUP(R92,'POINTS SCORE'!$B$8:$AK$39,17,FALSE)</f>
        <v>#N/A</v>
      </c>
      <c r="T108" s="93" t="e">
        <f>VLOOKUP(R92,'POINTS SCORE'!$B$49:$AK$80,17,FALSE)</f>
        <v>#N/A</v>
      </c>
      <c r="U108" s="87">
        <v>16</v>
      </c>
      <c r="W108" s="84" t="e">
        <f>VLOOKUP(V92,'POINTS SCORE'!$B$8:$AK$39,17,FALSE)</f>
        <v>#N/A</v>
      </c>
      <c r="X108" s="94" t="e">
        <f>VLOOKUP(V92,'POINTS SCORE'!$B$49:$AK$80,17,FALSE)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84"/>
      <c r="K109" s="84" t="e">
        <f>VLOOKUP(J92,'POINTS SCORE'!$B$8:$AK$39,18,FALSE)</f>
        <v>#N/A</v>
      </c>
      <c r="L109" s="93" t="e">
        <f>VLOOKUP(J92,'POINTS SCORE'!$B$49:$AK$80,18,FALSE)</f>
        <v>#N/A</v>
      </c>
      <c r="M109" s="95">
        <v>17</v>
      </c>
      <c r="N109" s="84"/>
      <c r="O109" s="84">
        <v>0</v>
      </c>
      <c r="P109" s="93">
        <v>0</v>
      </c>
      <c r="Q109" s="87">
        <v>17</v>
      </c>
      <c r="S109" s="84" t="e">
        <f>VLOOKUP(R92,'POINTS SCORE'!$B$8:$AK$39,18,FALSE)</f>
        <v>#N/A</v>
      </c>
      <c r="T109" s="93" t="e">
        <f>VLOOKUP(R92,'POINTS SCORE'!$B$49:$AK$80,18,FALSE)</f>
        <v>#N/A</v>
      </c>
      <c r="U109" s="87">
        <v>17</v>
      </c>
      <c r="W109" s="84" t="e">
        <f>VLOOKUP(V92,'POINTS SCORE'!$B$8:$AK$39,18,FALSE)</f>
        <v>#N/A</v>
      </c>
      <c r="X109" s="94" t="e">
        <f>VLOOKUP(V92,'POINTS SCORE'!$B$49:$AK$80,18,FALSE)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84"/>
      <c r="K110" s="84" t="e">
        <f>VLOOKUP(J92,'POINTS SCORE'!$B$8:$AK$39,19,FALSE)</f>
        <v>#N/A</v>
      </c>
      <c r="L110" s="93" t="e">
        <f>VLOOKUP(J92,'POINTS SCORE'!$B$49:$AK$80,19,FALSE)</f>
        <v>#N/A</v>
      </c>
      <c r="M110" s="95">
        <v>18</v>
      </c>
      <c r="N110" s="84"/>
      <c r="O110" s="84">
        <v>0</v>
      </c>
      <c r="P110" s="93">
        <v>0</v>
      </c>
      <c r="Q110" s="87">
        <v>18</v>
      </c>
      <c r="S110" s="84" t="e">
        <f>VLOOKUP(R92,'POINTS SCORE'!$B$8:$AK$39,19,FALSE)</f>
        <v>#N/A</v>
      </c>
      <c r="T110" s="93" t="e">
        <f>VLOOKUP(R92,'POINTS SCORE'!$B$49:$AK$80,19,FALSE)</f>
        <v>#N/A</v>
      </c>
      <c r="U110" s="87">
        <v>18</v>
      </c>
      <c r="W110" s="84" t="e">
        <f>VLOOKUP(V92,'POINTS SCORE'!$B$8:$AK$39,19,FALSE)</f>
        <v>#N/A</v>
      </c>
      <c r="X110" s="94" t="e">
        <f>VLOOKUP(V92,'POINTS SCORE'!$B$49:$AK$80,19,FALSE)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84"/>
      <c r="K111" s="84" t="e">
        <f>VLOOKUP(J92,'POINTS SCORE'!$B$8:$AK$39,20,FALSE)</f>
        <v>#N/A</v>
      </c>
      <c r="L111" s="93" t="e">
        <f>VLOOKUP(J92,'POINTS SCORE'!$B$49:$AK$80,20,FALSE)</f>
        <v>#N/A</v>
      </c>
      <c r="M111" s="95">
        <v>19</v>
      </c>
      <c r="N111" s="84"/>
      <c r="O111" s="84">
        <v>0</v>
      </c>
      <c r="P111" s="93">
        <v>0</v>
      </c>
      <c r="Q111" s="87">
        <v>19</v>
      </c>
      <c r="S111" s="84" t="e">
        <f>VLOOKUP(R92,'POINTS SCORE'!$B$8:$AK$39,20,FALSE)</f>
        <v>#N/A</v>
      </c>
      <c r="T111" s="93" t="e">
        <f>VLOOKUP(R92,'POINTS SCORE'!$B$49:$AK$80,20,FALSE)</f>
        <v>#N/A</v>
      </c>
      <c r="U111" s="87">
        <v>19</v>
      </c>
      <c r="W111" s="84" t="e">
        <f>VLOOKUP(V92,'POINTS SCORE'!$B$8:$AK$39,20,FALSE)</f>
        <v>#N/A</v>
      </c>
      <c r="X111" s="94" t="e">
        <f>VLOOKUP(V92,'POINTS SCORE'!$B$49:$AK$80,20,FALSE)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84"/>
      <c r="K112" s="84" t="e">
        <f>VLOOKUP(J92,'POINTS SCORE'!$B$8:$AK$39,21,FALSE)</f>
        <v>#N/A</v>
      </c>
      <c r="L112" s="93" t="e">
        <f>VLOOKUP(J92,'POINTS SCORE'!$B$49:$AK$80,21,FALSE)</f>
        <v>#N/A</v>
      </c>
      <c r="M112" s="95">
        <v>20</v>
      </c>
      <c r="N112" s="84"/>
      <c r="O112" s="84">
        <v>0</v>
      </c>
      <c r="P112" s="93">
        <v>0</v>
      </c>
      <c r="Q112" s="87">
        <v>20</v>
      </c>
      <c r="S112" s="84" t="e">
        <f>VLOOKUP(R92,'POINTS SCORE'!$B$8:$AK$39,21,FALSE)</f>
        <v>#N/A</v>
      </c>
      <c r="T112" s="93" t="e">
        <f>VLOOKUP(R92,'POINTS SCORE'!$B$49:$AK$80,21,FALSE)</f>
        <v>#N/A</v>
      </c>
      <c r="U112" s="87">
        <v>20</v>
      </c>
      <c r="W112" s="84" t="e">
        <f>VLOOKUP(V92,'POINTS SCORE'!$B$8:$AK$39,21,FALSE)</f>
        <v>#N/A</v>
      </c>
      <c r="X112" s="94" t="e">
        <f>VLOOKUP(V92,'POINTS SCORE'!$B$49:$AK$80,21,FALSE)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84"/>
      <c r="K113" s="84" t="e">
        <f>VLOOKUP(J92,'POINTS SCORE'!$B$8:$AK$39,22,FALSE)</f>
        <v>#N/A</v>
      </c>
      <c r="L113" s="93" t="e">
        <f>VLOOKUP(J92,'POINTS SCORE'!$B$49:$AK$80,22,FALSE)</f>
        <v>#N/A</v>
      </c>
      <c r="M113" s="95">
        <v>21</v>
      </c>
      <c r="N113" s="84"/>
      <c r="O113" s="84">
        <v>0</v>
      </c>
      <c r="P113" s="93">
        <v>0</v>
      </c>
      <c r="Q113" s="87">
        <v>21</v>
      </c>
      <c r="S113" s="84" t="e">
        <f>VLOOKUP(R92,'POINTS SCORE'!$B$8:$AK$39,22,FALSE)</f>
        <v>#N/A</v>
      </c>
      <c r="T113" s="93" t="e">
        <f>VLOOKUP(R92,'POINTS SCORE'!$B$49:$AK$80,22,FALSE)</f>
        <v>#N/A</v>
      </c>
      <c r="U113" s="87">
        <v>21</v>
      </c>
      <c r="W113" s="84" t="e">
        <f>VLOOKUP(V92,'POINTS SCORE'!$B$8:$AK$39,22,FALSE)</f>
        <v>#N/A</v>
      </c>
      <c r="X113" s="94" t="e">
        <f>VLOOKUP(V92,'POINTS SCORE'!$B$49:$AK$80,22,FALSE)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84"/>
      <c r="K114" s="84" t="e">
        <f>VLOOKUP(J92,'POINTS SCORE'!$B$8:$AK$39,23,FALSE)</f>
        <v>#N/A</v>
      </c>
      <c r="L114" s="93" t="e">
        <f>VLOOKUP(J92,'POINTS SCORE'!$B$49:$AK$80,23,FALSE)</f>
        <v>#N/A</v>
      </c>
      <c r="M114" s="95">
        <v>22</v>
      </c>
      <c r="N114" s="84"/>
      <c r="O114" s="84" t="e">
        <f>VLOOKUP(N92,'POINTS SCORE'!$B$8:$AK$39,23,FALSE)</f>
        <v>#N/A</v>
      </c>
      <c r="P114" s="93" t="e">
        <f>VLOOKUP(N92,'POINTS SCORE'!$B$49:$AK$80,23,FALSE)</f>
        <v>#N/A</v>
      </c>
      <c r="Q114" s="87">
        <v>22</v>
      </c>
      <c r="S114" s="84" t="e">
        <f>VLOOKUP(R92,'POINTS SCORE'!$B$8:$AK$39,23,FALSE)</f>
        <v>#N/A</v>
      </c>
      <c r="T114" s="93" t="e">
        <f>VLOOKUP(R92,'POINTS SCORE'!$B$49:$AK$80,23,FALSE)</f>
        <v>#N/A</v>
      </c>
      <c r="U114" s="87">
        <v>22</v>
      </c>
      <c r="W114" s="84" t="e">
        <f>VLOOKUP(V92,'POINTS SCORE'!$B$8:$AK$39,23,FALSE)</f>
        <v>#N/A</v>
      </c>
      <c r="X114" s="94" t="e">
        <f>VLOOKUP(V92,'POINTS SCORE'!$B$49:$AK$80,23,FALSE)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84"/>
      <c r="K115" s="84" t="e">
        <f>VLOOKUP(J92,'POINTS SCORE'!$B$8:$AK$39,24,FALSE)</f>
        <v>#N/A</v>
      </c>
      <c r="L115" s="93" t="e">
        <f>VLOOKUP(J92,'POINTS SCORE'!$B$49:$AK$80,24,FALSE)</f>
        <v>#N/A</v>
      </c>
      <c r="M115" s="95">
        <v>23</v>
      </c>
      <c r="N115" s="84"/>
      <c r="O115" s="84">
        <v>0</v>
      </c>
      <c r="P115" s="93">
        <v>0</v>
      </c>
      <c r="Q115" s="87">
        <v>23</v>
      </c>
      <c r="S115" s="84" t="e">
        <f>VLOOKUP(R92,'POINTS SCORE'!$B$8:$AK$39,24,FALSE)</f>
        <v>#N/A</v>
      </c>
      <c r="T115" s="93" t="e">
        <f>VLOOKUP(R92,'POINTS SCORE'!$B$49:$AK$80,24,FALSE)</f>
        <v>#N/A</v>
      </c>
      <c r="U115" s="87">
        <v>23</v>
      </c>
      <c r="W115" s="84" t="e">
        <f>VLOOKUP(V92,'POINTS SCORE'!$B$8:$AK$39,24,FALSE)</f>
        <v>#N/A</v>
      </c>
      <c r="X115" s="94" t="e">
        <f>VLOOKUP(V92,'POINTS SCORE'!$B$49:$AK$80,24,FALSE)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84"/>
      <c r="K116" s="84" t="e">
        <f>VLOOKUP(J92,'POINTS SCORE'!$B$8:$AK$39,25,FALSE)</f>
        <v>#N/A</v>
      </c>
      <c r="L116" s="93" t="e">
        <f>VLOOKUP(J92,'POINTS SCORE'!$B$49:$AK$80,25,FALSE)</f>
        <v>#N/A</v>
      </c>
      <c r="M116" s="95">
        <v>24</v>
      </c>
      <c r="N116" s="84"/>
      <c r="O116" s="84" t="e">
        <f>VLOOKUP(N92,'POINTS SCORE'!$B$8:$AK$39,25,FALSE)</f>
        <v>#N/A</v>
      </c>
      <c r="P116" s="93" t="e">
        <f>VLOOKUP(N92,'POINTS SCORE'!$B$49:$AK$80,25,FALSE)</f>
        <v>#N/A</v>
      </c>
      <c r="Q116" s="87">
        <v>24</v>
      </c>
      <c r="S116" s="84" t="e">
        <f>VLOOKUP(R92,'POINTS SCORE'!$B$8:$AK$39,25,FALSE)</f>
        <v>#N/A</v>
      </c>
      <c r="T116" s="93" t="e">
        <f>VLOOKUP(R92,'POINTS SCORE'!$B$49:$AK$80,25,FALSE)</f>
        <v>#N/A</v>
      </c>
      <c r="U116" s="87">
        <v>24</v>
      </c>
      <c r="W116" s="84" t="e">
        <f>VLOOKUP(V92,'POINTS SCORE'!$B$8:$AK$39,25,FALSE)</f>
        <v>#N/A</v>
      </c>
      <c r="X116" s="94" t="e">
        <f>VLOOKUP(V92,'POINTS SCORE'!$B$49:$AK$80,25,FALSE)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84"/>
      <c r="K117" s="84" t="e">
        <f>VLOOKUP(J92,'POINTS SCORE'!$B$8:$AK$39,26,FALSE)</f>
        <v>#N/A</v>
      </c>
      <c r="L117" s="93" t="e">
        <f>VLOOKUP(J92,'POINTS SCORE'!$B$49:$AK$80,26,FALSE)</f>
        <v>#N/A</v>
      </c>
      <c r="M117" s="95">
        <v>25</v>
      </c>
      <c r="N117" s="84"/>
      <c r="O117" s="84" t="e">
        <f>VLOOKUP(N92,'POINTS SCORE'!$B$8:$AK$39,26,FALSE)</f>
        <v>#N/A</v>
      </c>
      <c r="P117" s="93" t="e">
        <f>VLOOKUP(N92,'POINTS SCORE'!$B$49:$AK$80,26,FALSE)</f>
        <v>#N/A</v>
      </c>
      <c r="Q117" s="87">
        <v>25</v>
      </c>
      <c r="S117" s="84" t="e">
        <f>VLOOKUP(R92,'POINTS SCORE'!$B$8:$AK$39,26,FALSE)</f>
        <v>#N/A</v>
      </c>
      <c r="T117" s="93" t="e">
        <f>VLOOKUP(R92,'POINTS SCORE'!$B$49:$AK$80,26,FALSE)</f>
        <v>#N/A</v>
      </c>
      <c r="U117" s="87">
        <v>25</v>
      </c>
      <c r="W117" s="84" t="e">
        <f>VLOOKUP(V92,'POINTS SCORE'!$B$8:$AK$39,26,FALSE)</f>
        <v>#N/A</v>
      </c>
      <c r="X117" s="94" t="e">
        <f>VLOOKUP(V92,'POINTS SCORE'!$B$49:$AK$80,26,FALSE)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84"/>
      <c r="K118" s="84" t="e">
        <f>VLOOKUP(J92,'POINTS SCORE'!$B$8:$AK$39,27,FALSE)</f>
        <v>#N/A</v>
      </c>
      <c r="L118" s="93" t="e">
        <f>VLOOKUP(J92,'POINTS SCORE'!$B$49:$AK$80,27,FALSE)</f>
        <v>#N/A</v>
      </c>
      <c r="M118" s="95">
        <v>26</v>
      </c>
      <c r="N118" s="84"/>
      <c r="O118" s="84" t="e">
        <f>VLOOKUP(N92,'POINTS SCORE'!$B$8:$AK$39,27,FALSE)</f>
        <v>#N/A</v>
      </c>
      <c r="P118" s="93" t="e">
        <f>VLOOKUP(N92,'POINTS SCORE'!$B$49:$AK$80,27,FALSE)</f>
        <v>#N/A</v>
      </c>
      <c r="Q118" s="87">
        <v>26</v>
      </c>
      <c r="S118" s="84" t="e">
        <f>VLOOKUP(R92,'POINTS SCORE'!$B$8:$AK$39,27,FALSE)</f>
        <v>#N/A</v>
      </c>
      <c r="T118" s="93" t="e">
        <f>VLOOKUP(R92,'POINTS SCORE'!$B$49:$AK$80,27,FALSE)</f>
        <v>#N/A</v>
      </c>
      <c r="U118" s="87">
        <v>26</v>
      </c>
      <c r="W118" s="84" t="e">
        <f>VLOOKUP(V92,'POINTS SCORE'!$B$8:$AK$39,27,FALSE)</f>
        <v>#N/A</v>
      </c>
      <c r="X118" s="94" t="e">
        <f>VLOOKUP(V92,'POINTS SCORE'!$B$49:$AK$80,27,FALSE)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84"/>
      <c r="K119" s="84" t="e">
        <f>VLOOKUP(J92,'POINTS SCORE'!$B$8:$AK$39,28,FALSE)</f>
        <v>#N/A</v>
      </c>
      <c r="L119" s="93" t="e">
        <f>VLOOKUP(J92,'POINTS SCORE'!$B$49:$AK$80,28,FALSE)</f>
        <v>#N/A</v>
      </c>
      <c r="M119" s="95">
        <v>27</v>
      </c>
      <c r="N119" s="84"/>
      <c r="O119" s="84" t="e">
        <f>VLOOKUP(N92,'POINTS SCORE'!$B$8:$AK$39,28,FALSE)</f>
        <v>#N/A</v>
      </c>
      <c r="P119" s="93" t="e">
        <f>VLOOKUP(N92,'POINTS SCORE'!$B$49:$AK$80,28,FALSE)</f>
        <v>#N/A</v>
      </c>
      <c r="Q119" s="87">
        <v>27</v>
      </c>
      <c r="S119" s="84" t="e">
        <f>VLOOKUP(R92,'POINTS SCORE'!$B$8:$AK$39,28,FALSE)</f>
        <v>#N/A</v>
      </c>
      <c r="T119" s="93" t="e">
        <f>VLOOKUP(R92,'POINTS SCORE'!$B$49:$AK$80,28,FALSE)</f>
        <v>#N/A</v>
      </c>
      <c r="U119" s="87">
        <v>27</v>
      </c>
      <c r="W119" s="84" t="e">
        <f>VLOOKUP(V92,'POINTS SCORE'!$B$8:$AK$39,28,FALSE)</f>
        <v>#N/A</v>
      </c>
      <c r="X119" s="94" t="e">
        <f>VLOOKUP(V92,'POINTS SCORE'!$B$49:$AK$80,28,FALSE)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84"/>
      <c r="K120" s="84" t="e">
        <f>VLOOKUP(J92,'POINTS SCORE'!$B$8:$AK$39,29,FALSE)</f>
        <v>#N/A</v>
      </c>
      <c r="L120" s="93" t="e">
        <f>VLOOKUP(J92,'POINTS SCORE'!$B$49:$AK$80,29,FALSE)</f>
        <v>#N/A</v>
      </c>
      <c r="M120" s="95">
        <v>28</v>
      </c>
      <c r="N120" s="84"/>
      <c r="O120" s="84" t="e">
        <f>VLOOKUP(N92,'POINTS SCORE'!$B$8:$AK$39,29,FALSE)</f>
        <v>#N/A</v>
      </c>
      <c r="P120" s="93" t="e">
        <f>VLOOKUP(N92,'POINTS SCORE'!$B$49:$AK$80,29,FALSE)</f>
        <v>#N/A</v>
      </c>
      <c r="Q120" s="87">
        <v>28</v>
      </c>
      <c r="S120" s="84" t="e">
        <f>VLOOKUP(R92,'POINTS SCORE'!$B$8:$AK$39,29,FALSE)</f>
        <v>#N/A</v>
      </c>
      <c r="T120" s="93" t="e">
        <f>VLOOKUP(R92,'POINTS SCORE'!$B$49:$AK$80,29,FALSE)</f>
        <v>#N/A</v>
      </c>
      <c r="U120" s="87">
        <v>28</v>
      </c>
      <c r="W120" s="84" t="e">
        <f>VLOOKUP(V92,'POINTS SCORE'!$B$8:$AK$39,29,FALSE)</f>
        <v>#N/A</v>
      </c>
      <c r="X120" s="94" t="e">
        <f>VLOOKUP(V92,'POINTS SCORE'!$B$49:$AK$80,29,FALSE)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84"/>
      <c r="K121" s="84" t="e">
        <f>VLOOKUP(J92,'POINTS SCORE'!$B$8:$AK$39,30,FALSE)</f>
        <v>#N/A</v>
      </c>
      <c r="L121" s="93" t="e">
        <f>VLOOKUP(J92,'POINTS SCORE'!$B$49:$AK$80,30,FALSE)</f>
        <v>#N/A</v>
      </c>
      <c r="M121" s="95">
        <v>29</v>
      </c>
      <c r="N121" s="84"/>
      <c r="O121" s="84" t="e">
        <f>VLOOKUP(N92,'POINTS SCORE'!$B$8:$AK$39,30,FALSE)</f>
        <v>#N/A</v>
      </c>
      <c r="P121" s="93" t="e">
        <f>VLOOKUP(N92,'POINTS SCORE'!$B$49:$AK$80,30,FALSE)</f>
        <v>#N/A</v>
      </c>
      <c r="Q121" s="87">
        <v>29</v>
      </c>
      <c r="S121" s="84" t="e">
        <f>VLOOKUP(R92,'POINTS SCORE'!$B$8:$AK$39,30,FALSE)</f>
        <v>#N/A</v>
      </c>
      <c r="T121" s="93" t="e">
        <f>VLOOKUP(R92,'POINTS SCORE'!$B$49:$AK$80,30,FALSE)</f>
        <v>#N/A</v>
      </c>
      <c r="U121" s="87">
        <v>29</v>
      </c>
      <c r="W121" s="84" t="e">
        <f>VLOOKUP(V92,'POINTS SCORE'!$B$8:$AK$39,30,FALSE)</f>
        <v>#N/A</v>
      </c>
      <c r="X121" s="94" t="e">
        <f>VLOOKUP(V92,'POINTS SCORE'!$B$49:$AK$80,30,FALSE)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84"/>
      <c r="K122" s="84" t="e">
        <f>VLOOKUP(J92,'POINTS SCORE'!$B$8:$AK$39,31,FALSE)</f>
        <v>#N/A</v>
      </c>
      <c r="L122" s="93" t="e">
        <f>VLOOKUP(J92,'POINTS SCORE'!$B$49:$AK$80,31,FALSE)</f>
        <v>#N/A</v>
      </c>
      <c r="M122" s="95">
        <v>30</v>
      </c>
      <c r="N122" s="84"/>
      <c r="O122" s="84" t="e">
        <f>VLOOKUP(N92,'POINTS SCORE'!$B$8:$AK$39,31,FALSE)</f>
        <v>#N/A</v>
      </c>
      <c r="P122" s="93" t="e">
        <f>VLOOKUP(N92,'POINTS SCORE'!$B$49:$AK$80,31,FALSE)</f>
        <v>#N/A</v>
      </c>
      <c r="Q122" s="87">
        <v>30</v>
      </c>
      <c r="S122" s="84" t="e">
        <f>VLOOKUP(R92,'POINTS SCORE'!$B$8:$AK$39,31,FALSE)</f>
        <v>#N/A</v>
      </c>
      <c r="T122" s="93" t="e">
        <f>VLOOKUP(R92,'POINTS SCORE'!$B$49:$AK$80,31,FALSE)</f>
        <v>#N/A</v>
      </c>
      <c r="U122" s="87">
        <v>30</v>
      </c>
      <c r="W122" s="84" t="e">
        <f>VLOOKUP(V92,'POINTS SCORE'!$B$8:$AK$39,31,FALSE)</f>
        <v>#N/A</v>
      </c>
      <c r="X122" s="94" t="e">
        <f>VLOOKUP(V92,'POINTS SCORE'!$B$49:$AK$80,31,FALSE)</f>
        <v>#N/A</v>
      </c>
    </row>
    <row r="123" spans="1:24">
      <c r="A123" s="87" t="s">
        <v>59</v>
      </c>
      <c r="B123" s="98"/>
      <c r="C123" s="84" t="e">
        <f>VLOOKUP(B92,'POINTS SCORE'!$B$8:$AK$37,34,FALSE)</f>
        <v>#N/A</v>
      </c>
      <c r="D123" s="84" t="e">
        <f>VLOOKUP(B92,'POINTS SCORE'!$B$37:$AK$78,34,FALSE)</f>
        <v>#N/A</v>
      </c>
      <c r="E123" s="95" t="s">
        <v>59</v>
      </c>
      <c r="F123" s="84"/>
      <c r="G123" s="84" t="e">
        <f>VLOOKUP(F92,'POINTS SCORE'!$B$8:$AK$37,34,FALSE)</f>
        <v>#N/A</v>
      </c>
      <c r="H123" s="84" t="e">
        <f>VLOOKUP(F92,'POINTS SCORE'!$B$37:$AK$78,34,FALSE)</f>
        <v>#N/A</v>
      </c>
      <c r="I123" s="95" t="s">
        <v>59</v>
      </c>
      <c r="J123" s="84"/>
      <c r="K123" s="84">
        <v>0</v>
      </c>
      <c r="L123" s="93">
        <v>0</v>
      </c>
      <c r="M123" s="95" t="s">
        <v>59</v>
      </c>
      <c r="N123" s="84"/>
      <c r="O123" s="84" t="e">
        <f>VLOOKUP(N92,'POINTS SCORE'!$B$8:$AK$39,34,FALSE)</f>
        <v>#N/A</v>
      </c>
      <c r="P123" s="93" t="e">
        <f>VLOOKUP(N92,'POINTS SCORE'!$B$49:$AK$80,34,FALSE)</f>
        <v>#N/A</v>
      </c>
      <c r="Q123" s="87" t="s">
        <v>59</v>
      </c>
      <c r="S123" s="84">
        <v>0</v>
      </c>
      <c r="T123" s="93">
        <v>0</v>
      </c>
      <c r="U123" s="87" t="s">
        <v>59</v>
      </c>
      <c r="W123" s="84" t="e">
        <f>VLOOKUP(V92,'POINTS SCORE'!$B$8:$AK$39,34,FALSE)</f>
        <v>#N/A</v>
      </c>
      <c r="X123" s="94" t="e">
        <f>VLOOKUP(V92,'POINTS SCORE'!$B$49:$AK$80,34,FALSE)</f>
        <v>#N/A</v>
      </c>
    </row>
    <row r="124" spans="1:24">
      <c r="A124" s="87" t="s">
        <v>59</v>
      </c>
      <c r="B124" s="98"/>
      <c r="C124" s="84" t="e">
        <f>VLOOKUP(B92,'POINTS SCORE'!$B$8:$AK$37,34,FALSE)</f>
        <v>#N/A</v>
      </c>
      <c r="D124" s="84" t="e">
        <f>VLOOKUP(B92,'POINTS SCORE'!$B$37:$AK$78,34,FALSE)</f>
        <v>#N/A</v>
      </c>
      <c r="E124" s="95" t="s">
        <v>59</v>
      </c>
      <c r="F124" s="84"/>
      <c r="G124" s="84" t="e">
        <f>VLOOKUP(F92,'POINTS SCORE'!$B$8:$AK$37,34,FALSE)</f>
        <v>#N/A</v>
      </c>
      <c r="H124" s="84" t="e">
        <f>VLOOKUP(F92,'POINTS SCORE'!$B$37:$AK$78,34,FALSE)</f>
        <v>#N/A</v>
      </c>
      <c r="I124" s="95" t="s">
        <v>59</v>
      </c>
      <c r="J124" s="84"/>
      <c r="K124" s="84" t="e">
        <f>VLOOKUP(J92,'POINTS SCORE'!$B$8:$AK$39,34,FALSE)</f>
        <v>#N/A</v>
      </c>
      <c r="L124" s="93" t="e">
        <f>VLOOKUP(J92,'POINTS SCORE'!$B$49:$AK$80,34,FALSE)</f>
        <v>#N/A</v>
      </c>
      <c r="M124" s="95" t="s">
        <v>59</v>
      </c>
      <c r="N124" s="84"/>
      <c r="O124" s="84" t="e">
        <f>VLOOKUP(N92,'POINTS SCORE'!$B$8:$AK$39,34,FALSE)</f>
        <v>#N/A</v>
      </c>
      <c r="P124" s="93" t="e">
        <f>VLOOKUP(N92,'POINTS SCORE'!$B$49:$AK$80,34,FALSE)</f>
        <v>#N/A</v>
      </c>
      <c r="Q124" s="87" t="s">
        <v>59</v>
      </c>
      <c r="S124" s="84">
        <v>0</v>
      </c>
      <c r="T124" s="93">
        <v>0</v>
      </c>
      <c r="U124" s="87" t="s">
        <v>59</v>
      </c>
      <c r="W124" s="84" t="e">
        <f>VLOOKUP(V92,'POINTS SCORE'!$B$8:$AK$39,34,FALSE)</f>
        <v>#N/A</v>
      </c>
      <c r="X124" s="94" t="e">
        <f>VLOOKUP(V92,'POINTS SCORE'!$B$49:$AK$80,34,FALSE)</f>
        <v>#N/A</v>
      </c>
    </row>
    <row r="125" spans="1:24">
      <c r="A125" s="87" t="s">
        <v>59</v>
      </c>
      <c r="B125" s="98"/>
      <c r="C125" s="84" t="e">
        <f>VLOOKUP(B92,'POINTS SCORE'!$B$8:$AK$37,34,FALSE)</f>
        <v>#N/A</v>
      </c>
      <c r="D125" s="84" t="e">
        <f>VLOOKUP(B92,'POINTS SCORE'!$B$37:$AK$78,34,FALSE)</f>
        <v>#N/A</v>
      </c>
      <c r="E125" s="95" t="s">
        <v>59</v>
      </c>
      <c r="F125" s="84"/>
      <c r="G125" s="84" t="e">
        <f>VLOOKUP(F92,'POINTS SCORE'!$B$8:$AK$37,34,FALSE)</f>
        <v>#N/A</v>
      </c>
      <c r="H125" s="84" t="e">
        <f>VLOOKUP(F92,'POINTS SCORE'!$B$37:$AK$78,34,FALSE)</f>
        <v>#N/A</v>
      </c>
      <c r="I125" s="95" t="s">
        <v>59</v>
      </c>
      <c r="J125" s="84"/>
      <c r="K125" s="84" t="e">
        <f>VLOOKUP(J92,'POINTS SCORE'!$B$8:$AK$39,34,FALSE)</f>
        <v>#N/A</v>
      </c>
      <c r="L125" s="93" t="e">
        <f>VLOOKUP(J92,'POINTS SCORE'!$B$49:$AK$80,34,FALSE)</f>
        <v>#N/A</v>
      </c>
      <c r="M125" s="95" t="s">
        <v>59</v>
      </c>
      <c r="N125" s="84"/>
      <c r="O125" s="84" t="e">
        <f>VLOOKUP(N92,'POINTS SCORE'!$B$8:$AK$39,34,FALSE)</f>
        <v>#N/A</v>
      </c>
      <c r="P125" s="93" t="e">
        <f>VLOOKUP(N92,'POINTS SCORE'!$B$49:$AK$80,34,FALSE)</f>
        <v>#N/A</v>
      </c>
      <c r="Q125" s="87" t="s">
        <v>59</v>
      </c>
      <c r="S125" s="84" t="e">
        <f>VLOOKUP(R92,'POINTS SCORE'!$B$8:$AK$39,34,FALSE)</f>
        <v>#N/A</v>
      </c>
      <c r="T125" s="93" t="e">
        <f>VLOOKUP(R92,'POINTS SCORE'!$B$49:$AK$80,34,FALSE)</f>
        <v>#N/A</v>
      </c>
      <c r="U125" s="87" t="s">
        <v>59</v>
      </c>
      <c r="W125" s="84" t="e">
        <f>VLOOKUP(V92,'POINTS SCORE'!$B$8:$AK$39,34,FALSE)</f>
        <v>#N/A</v>
      </c>
      <c r="X125" s="94" t="e">
        <f>VLOOKUP(V92,'POINTS SCORE'!$B$49:$AK$80,34,FALSE)</f>
        <v>#N/A</v>
      </c>
    </row>
    <row r="126" spans="1:24">
      <c r="A126" s="87" t="s">
        <v>59</v>
      </c>
      <c r="B126" s="98"/>
      <c r="C126" s="84" t="e">
        <f>VLOOKUP(B92,'POINTS SCORE'!$B$8:$AK$37,34,FALSE)</f>
        <v>#N/A</v>
      </c>
      <c r="D126" s="84" t="e">
        <f>VLOOKUP(B92,'POINTS SCORE'!$B$37:$AK$78,34,FALSE)</f>
        <v>#N/A</v>
      </c>
      <c r="E126" s="95" t="s">
        <v>59</v>
      </c>
      <c r="F126" s="84"/>
      <c r="G126" s="84" t="e">
        <f>VLOOKUP(F92,'POINTS SCORE'!$B$8:$AK$37,34,FALSE)</f>
        <v>#N/A</v>
      </c>
      <c r="H126" s="84" t="e">
        <f>VLOOKUP(F92,'POINTS SCORE'!$B$37:$AK$78,34,FALSE)</f>
        <v>#N/A</v>
      </c>
      <c r="I126" s="95" t="s">
        <v>59</v>
      </c>
      <c r="J126" s="84"/>
      <c r="K126" s="84" t="e">
        <f>VLOOKUP(J92,'POINTS SCORE'!$B$8:$AK$39,34,FALSE)</f>
        <v>#N/A</v>
      </c>
      <c r="L126" s="93" t="e">
        <f>VLOOKUP(J92,'POINTS SCORE'!$B$49:$AK$80,34,FALSE)</f>
        <v>#N/A</v>
      </c>
      <c r="M126" s="95" t="s">
        <v>59</v>
      </c>
      <c r="N126" s="84"/>
      <c r="O126" s="84" t="e">
        <f>VLOOKUP(N92,'POINTS SCORE'!$B$8:$AK$39,34,FALSE)</f>
        <v>#N/A</v>
      </c>
      <c r="P126" s="93" t="e">
        <f>VLOOKUP(N92,'POINTS SCORE'!$B$49:$AK$80,34,FALSE)</f>
        <v>#N/A</v>
      </c>
      <c r="Q126" s="87" t="s">
        <v>59</v>
      </c>
      <c r="S126" s="84" t="e">
        <f>VLOOKUP(R92,'POINTS SCORE'!$B$8:$AK$39,34,FALSE)</f>
        <v>#N/A</v>
      </c>
      <c r="T126" s="93" t="e">
        <f>VLOOKUP(R92,'POINTS SCORE'!$B$49:$AK$80,34,FALSE)</f>
        <v>#N/A</v>
      </c>
      <c r="U126" s="87" t="s">
        <v>59</v>
      </c>
      <c r="W126" s="84" t="e">
        <f>VLOOKUP(V92,'POINTS SCORE'!$B$8:$AK$39,34,FALSE)</f>
        <v>#N/A</v>
      </c>
      <c r="X126" s="94" t="e">
        <f>VLOOKUP(V92,'POINTS SCORE'!$B$49:$AK$80,34,FALSE)</f>
        <v>#N/A</v>
      </c>
    </row>
    <row r="127" spans="1:24">
      <c r="A127" s="87" t="s">
        <v>59</v>
      </c>
      <c r="B127" s="98"/>
      <c r="C127" s="84" t="e">
        <f>VLOOKUP(B92,'POINTS SCORE'!$B$8:$AK$37,34,FALSE)</f>
        <v>#N/A</v>
      </c>
      <c r="D127" s="84" t="e">
        <f>VLOOKUP(B92,'POINTS SCORE'!$B$37:$AK$78,34,FALSE)</f>
        <v>#N/A</v>
      </c>
      <c r="E127" s="95" t="s">
        <v>59</v>
      </c>
      <c r="F127" s="84"/>
      <c r="G127" s="84" t="e">
        <f>VLOOKUP(F92,'POINTS SCORE'!$B$8:$AK$37,34,FALSE)</f>
        <v>#N/A</v>
      </c>
      <c r="H127" s="84" t="e">
        <f>VLOOKUP(F92,'POINTS SCORE'!$B$37:$AK$78,34,FALSE)</f>
        <v>#N/A</v>
      </c>
      <c r="I127" s="95" t="s">
        <v>59</v>
      </c>
      <c r="J127" s="84"/>
      <c r="K127" s="84" t="e">
        <f>VLOOKUP(J92,'POINTS SCORE'!$B$8:$AK$39,34,FALSE)</f>
        <v>#N/A</v>
      </c>
      <c r="L127" s="93" t="e">
        <f>VLOOKUP(J92,'POINTS SCORE'!$B$49:$AK$80,34,FALSE)</f>
        <v>#N/A</v>
      </c>
      <c r="M127" s="95" t="s">
        <v>59</v>
      </c>
      <c r="N127" s="84"/>
      <c r="O127" s="84" t="e">
        <f>VLOOKUP(N92,'POINTS SCORE'!$B$8:$AK$39,34,FALSE)</f>
        <v>#N/A</v>
      </c>
      <c r="P127" s="93" t="e">
        <f>VLOOKUP(N92,'POINTS SCORE'!$B$49:$AK$80,34,FALSE)</f>
        <v>#N/A</v>
      </c>
      <c r="Q127" s="87" t="s">
        <v>59</v>
      </c>
      <c r="S127" s="84" t="e">
        <f>VLOOKUP(R92,'POINTS SCORE'!$B$8:$AK$39,34,FALSE)</f>
        <v>#N/A</v>
      </c>
      <c r="T127" s="93" t="e">
        <f>VLOOKUP(R92,'POINTS SCORE'!$B$49:$AK$80,34,FALSE)</f>
        <v>#N/A</v>
      </c>
      <c r="U127" s="87" t="s">
        <v>59</v>
      </c>
      <c r="W127" s="84" t="e">
        <f>VLOOKUP(V92,'POINTS SCORE'!$B$8:$AK$39,34,FALSE)</f>
        <v>#N/A</v>
      </c>
      <c r="X127" s="94" t="e">
        <f>VLOOKUP(V92,'POINTS SCORE'!$B$49:$AK$80,34,FALSE)</f>
        <v>#N/A</v>
      </c>
    </row>
    <row r="128" spans="1:24">
      <c r="A128" s="87" t="s">
        <v>59</v>
      </c>
      <c r="B128" s="98"/>
      <c r="C128" s="84" t="e">
        <f>VLOOKUP(B92,'POINTS SCORE'!$B$8:$AK$37,34,FALSE)</f>
        <v>#N/A</v>
      </c>
      <c r="D128" s="84" t="e">
        <f>VLOOKUP(B92,'POINTS SCORE'!$B$37:$AK$78,34,FALSE)</f>
        <v>#N/A</v>
      </c>
      <c r="E128" s="95" t="s">
        <v>59</v>
      </c>
      <c r="F128" s="84"/>
      <c r="G128" s="84" t="e">
        <f>VLOOKUP(F92,'POINTS SCORE'!$B$8:$AK$37,34,FALSE)</f>
        <v>#N/A</v>
      </c>
      <c r="H128" s="84" t="e">
        <f>VLOOKUP(F92,'POINTS SCORE'!$B$37:$AK$78,34,FALSE)</f>
        <v>#N/A</v>
      </c>
      <c r="I128" s="95" t="s">
        <v>59</v>
      </c>
      <c r="J128" s="84"/>
      <c r="K128" s="84" t="e">
        <f>VLOOKUP(J92,'POINTS SCORE'!$B$8:$AK$39,34,FALSE)</f>
        <v>#N/A</v>
      </c>
      <c r="L128" s="93" t="e">
        <f>VLOOKUP(J92,'POINTS SCORE'!$B$49:$AK$80,34,FALSE)</f>
        <v>#N/A</v>
      </c>
      <c r="M128" s="95" t="s">
        <v>59</v>
      </c>
      <c r="N128" s="84"/>
      <c r="O128" s="84" t="e">
        <f>VLOOKUP(N92,'POINTS SCORE'!$B$8:$AK$39,34,FALSE)</f>
        <v>#N/A</v>
      </c>
      <c r="P128" s="93" t="e">
        <f>VLOOKUP(N92,'POINTS SCORE'!$B$49:$AK$80,34,FALSE)</f>
        <v>#N/A</v>
      </c>
      <c r="Q128" s="87" t="s">
        <v>59</v>
      </c>
      <c r="S128" s="84" t="e">
        <f>VLOOKUP(R92,'POINTS SCORE'!$B$8:$AK$39,34,FALSE)</f>
        <v>#N/A</v>
      </c>
      <c r="T128" s="93" t="e">
        <f>VLOOKUP(R92,'POINTS SCORE'!$B$49:$AK$80,34,FALSE)</f>
        <v>#N/A</v>
      </c>
      <c r="U128" s="87" t="s">
        <v>59</v>
      </c>
      <c r="W128" s="84" t="e">
        <f>VLOOKUP(V92,'POINTS SCORE'!$B$8:$AK$39,34,FALSE)</f>
        <v>#N/A</v>
      </c>
      <c r="X128" s="94" t="e">
        <f>VLOOKUP(V92,'POINTS SCORE'!$B$49:$AK$80,34,FALSE)</f>
        <v>#N/A</v>
      </c>
    </row>
    <row r="129" spans="1:24">
      <c r="A129" s="87" t="s">
        <v>59</v>
      </c>
      <c r="B129" s="98"/>
      <c r="C129" s="84" t="e">
        <f>VLOOKUP(B92,'POINTS SCORE'!$B$8:$AK$37,34,FALSE)</f>
        <v>#N/A</v>
      </c>
      <c r="D129" s="84" t="e">
        <f>VLOOKUP(B92,'POINTS SCORE'!$B$37:$AK$78,34,FALSE)</f>
        <v>#N/A</v>
      </c>
      <c r="E129" s="95" t="s">
        <v>60</v>
      </c>
      <c r="F129" s="84"/>
      <c r="G129" s="84" t="e">
        <f>VLOOKUP(F92,'POINTS SCORE'!$B$8:$AK$37,34,FALSE)</f>
        <v>#N/A</v>
      </c>
      <c r="H129" s="84" t="e">
        <f>VLOOKUP(F92,'POINTS SCORE'!$B$37:$AK$78,34,FALSE)</f>
        <v>#N/A</v>
      </c>
      <c r="I129" s="95" t="s">
        <v>60</v>
      </c>
      <c r="J129" s="84"/>
      <c r="K129" s="84" t="e">
        <f>VLOOKUP(J92,'POINTS SCORE'!$B$8:$AK$39,34,FALSE)</f>
        <v>#N/A</v>
      </c>
      <c r="L129" s="93" t="e">
        <f>VLOOKUP(J92,'POINTS SCORE'!$B$49:$AK$80,34,FALSE)</f>
        <v>#N/A</v>
      </c>
      <c r="M129" s="95" t="s">
        <v>59</v>
      </c>
      <c r="N129" s="84"/>
      <c r="O129" s="84" t="e">
        <f>VLOOKUP(N92,'POINTS SCORE'!$B$8:$AK$39,34,FALSE)</f>
        <v>#N/A</v>
      </c>
      <c r="P129" s="93" t="e">
        <f>VLOOKUP(N92,'POINTS SCORE'!$B$49:$AK$80,34,FALSE)</f>
        <v>#N/A</v>
      </c>
      <c r="Q129" s="87" t="s">
        <v>60</v>
      </c>
      <c r="S129" s="84" t="e">
        <f>VLOOKUP(R92,'POINTS SCORE'!$B$8:$AK$39,34,FALSE)</f>
        <v>#N/A</v>
      </c>
      <c r="T129" s="93" t="e">
        <f>VLOOKUP(R92,'POINTS SCORE'!$B$49:$AK$80,34,FALSE)</f>
        <v>#N/A</v>
      </c>
      <c r="U129" s="87" t="s">
        <v>60</v>
      </c>
      <c r="W129" s="84" t="e">
        <f>VLOOKUP(V92,'POINTS SCORE'!$B$8:$AK$39,34,FALSE)</f>
        <v>#N/A</v>
      </c>
      <c r="X129" s="94" t="e">
        <f>VLOOKUP(V92,'POINTS SCORE'!$B$49:$AK$80,34,FALSE)</f>
        <v>#N/A</v>
      </c>
    </row>
    <row r="130" spans="1:24">
      <c r="A130" s="87" t="s">
        <v>60</v>
      </c>
      <c r="B130" s="98"/>
      <c r="C130" s="84" t="e">
        <f>VLOOKUP(B92,'POINTS SCORE'!$B$8:$AK$37,34,FALSE)</f>
        <v>#N/A</v>
      </c>
      <c r="D130" s="84" t="e">
        <f>VLOOKUP(B92,'POINTS SCORE'!$B$37:$AK$78,34,FALSE)</f>
        <v>#N/A</v>
      </c>
      <c r="E130" s="95" t="s">
        <v>60</v>
      </c>
      <c r="F130" s="84"/>
      <c r="G130" s="84" t="e">
        <f>VLOOKUP(F92,'POINTS SCORE'!$B$8:$AK$37,34,FALSE)</f>
        <v>#N/A</v>
      </c>
      <c r="H130" s="84" t="e">
        <f>VLOOKUP(F92,'POINTS SCORE'!$B$37:$AK$78,34,FALSE)</f>
        <v>#N/A</v>
      </c>
      <c r="I130" s="95" t="s">
        <v>60</v>
      </c>
      <c r="J130" s="84"/>
      <c r="K130" s="84" t="e">
        <f>VLOOKUP(J92,'POINTS SCORE'!$B$8:$AK$39,34,FALSE)</f>
        <v>#N/A</v>
      </c>
      <c r="L130" s="93" t="e">
        <f>VLOOKUP(J92,'POINTS SCORE'!$B$49:$AK$80,34,FALSE)</f>
        <v>#N/A</v>
      </c>
      <c r="M130" s="95" t="s">
        <v>59</v>
      </c>
      <c r="N130" s="84"/>
      <c r="O130" s="84" t="e">
        <f>VLOOKUP(N92,'POINTS SCORE'!$B$8:$AK$39,34,FALSE)</f>
        <v>#N/A</v>
      </c>
      <c r="P130" s="93" t="e">
        <f>VLOOKUP(N92,'POINTS SCORE'!$B$49:$AK$80,34,FALSE)</f>
        <v>#N/A</v>
      </c>
      <c r="Q130" s="87" t="s">
        <v>60</v>
      </c>
      <c r="S130" s="84" t="e">
        <f>VLOOKUP(R92,'POINTS SCORE'!$B$8:$AK$39,34,FALSE)</f>
        <v>#N/A</v>
      </c>
      <c r="T130" s="93" t="e">
        <f>VLOOKUP(R92,'POINTS SCORE'!$B$49:$AK$80,34,FALSE)</f>
        <v>#N/A</v>
      </c>
      <c r="U130" s="87" t="s">
        <v>60</v>
      </c>
      <c r="W130" s="84" t="e">
        <f>VLOOKUP(V92,'POINTS SCORE'!$B$8:$AK$39,34,FALSE)</f>
        <v>#N/A</v>
      </c>
      <c r="X130" s="94" t="e">
        <f>VLOOKUP(V92,'POINTS SCORE'!$B$49:$AK$80,34,FALSE)</f>
        <v>#N/A</v>
      </c>
    </row>
    <row r="131" spans="1:24">
      <c r="A131" s="87" t="s">
        <v>60</v>
      </c>
      <c r="B131" s="98"/>
      <c r="C131" s="84" t="e">
        <f>VLOOKUP(B92,'POINTS SCORE'!$B$8:$AK$37,34,FALSE)</f>
        <v>#N/A</v>
      </c>
      <c r="D131" s="84" t="e">
        <f>VLOOKUP(B92,'POINTS SCORE'!$B$37:$AK$78,34,FALSE)</f>
        <v>#N/A</v>
      </c>
      <c r="E131" s="95" t="s">
        <v>60</v>
      </c>
      <c r="F131" s="84"/>
      <c r="G131" s="84" t="e">
        <f>VLOOKUP(F92,'POINTS SCORE'!$B$8:$AK$37,34,FALSE)</f>
        <v>#N/A</v>
      </c>
      <c r="H131" s="84" t="e">
        <f>VLOOKUP(F92,'POINTS SCORE'!$B$37:$AK$78,34,FALSE)</f>
        <v>#N/A</v>
      </c>
      <c r="I131" s="95" t="s">
        <v>60</v>
      </c>
      <c r="J131" s="84"/>
      <c r="K131" s="84" t="e">
        <f>VLOOKUP(J92,'POINTS SCORE'!$B$8:$AK$39,34,FALSE)</f>
        <v>#N/A</v>
      </c>
      <c r="L131" s="93" t="e">
        <f>VLOOKUP(J92,'POINTS SCORE'!$B$49:$AK$80,34,FALSE)</f>
        <v>#N/A</v>
      </c>
      <c r="M131" s="95" t="s">
        <v>59</v>
      </c>
      <c r="N131" s="84"/>
      <c r="O131" s="84" t="e">
        <f>VLOOKUP(N92,'POINTS SCORE'!$B$8:$AK$39,34,FALSE)</f>
        <v>#N/A</v>
      </c>
      <c r="P131" s="93" t="e">
        <f>VLOOKUP(N92,'POINTS SCORE'!$B$49:$AK$80,34,FALSE)</f>
        <v>#N/A</v>
      </c>
      <c r="Q131" s="87" t="s">
        <v>60</v>
      </c>
      <c r="S131" s="84" t="e">
        <f>VLOOKUP(R92,'POINTS SCORE'!$B$8:$AK$39,34,FALSE)</f>
        <v>#N/A</v>
      </c>
      <c r="T131" s="93" t="e">
        <f>VLOOKUP(R92,'POINTS SCORE'!$B$49:$AK$80,34,FALSE)</f>
        <v>#N/A</v>
      </c>
      <c r="U131" s="87" t="s">
        <v>60</v>
      </c>
      <c r="W131" s="84" t="e">
        <f>VLOOKUP(V92,'POINTS SCORE'!$B$8:$AK$39,34,FALSE)</f>
        <v>#N/A</v>
      </c>
      <c r="X131" s="94" t="e">
        <f>VLOOKUP(V92,'POINTS SCORE'!$B$49:$AK$80,34,FALSE)</f>
        <v>#N/A</v>
      </c>
    </row>
    <row r="132" spans="1:24">
      <c r="A132" s="87" t="s">
        <v>61</v>
      </c>
      <c r="B132" s="98"/>
      <c r="C132" s="84" t="e">
        <f>VLOOKUP(B92,'POINTS SCORE'!$B$8:$AK$37,36,FALSE)</f>
        <v>#N/A</v>
      </c>
      <c r="D132" s="84" t="e">
        <f>VLOOKUP(B92,'POINTS SCORE'!$B$37:$AK$78,36,FALSE)</f>
        <v>#N/A</v>
      </c>
      <c r="E132" s="95" t="s">
        <v>61</v>
      </c>
      <c r="F132" s="84"/>
      <c r="G132" s="84" t="e">
        <f>VLOOKUP(F92,'POINTS SCORE'!$B$8:$AK$37,36,FALSE)</f>
        <v>#N/A</v>
      </c>
      <c r="H132" s="84" t="e">
        <f>VLOOKUP(F92,'POINTS SCORE'!$B$37:$AK$78,36,FALSE)</f>
        <v>#N/A</v>
      </c>
      <c r="I132" s="95" t="s">
        <v>61</v>
      </c>
      <c r="J132" s="84"/>
      <c r="K132" s="84" t="e">
        <f>VLOOKUP(J92,'POINTS SCORE'!$B$8:$AK$39,36,FALSE)</f>
        <v>#N/A</v>
      </c>
      <c r="L132" s="93" t="e">
        <f>VLOOKUP(J92,'POINTS SCORE'!$B$49:$AK$80,36,FALSE)</f>
        <v>#N/A</v>
      </c>
      <c r="M132" s="95" t="s">
        <v>61</v>
      </c>
      <c r="N132" s="84"/>
      <c r="O132" s="84" t="e">
        <f>VLOOKUP(N92,'POINTS SCORE'!$B$8:$AK$39,36,FALSE)</f>
        <v>#N/A</v>
      </c>
      <c r="P132" s="93" t="e">
        <f>VLOOKUP(N92,'POINTS SCORE'!$B$49:$AK$80,36,FALSE)</f>
        <v>#N/A</v>
      </c>
      <c r="Q132" s="87" t="s">
        <v>61</v>
      </c>
      <c r="S132" s="84" t="e">
        <f>VLOOKUP(R92,'POINTS SCORE'!$B$8:$AK$39,36,FALSE)</f>
        <v>#N/A</v>
      </c>
      <c r="T132" s="93" t="e">
        <f>VLOOKUP(R92,'POINTS SCORE'!$B$49:$AK$80,36,FALSE)</f>
        <v>#N/A</v>
      </c>
      <c r="U132" s="87" t="s">
        <v>61</v>
      </c>
      <c r="W132" s="84" t="e">
        <f>VLOOKUP(V92,'POINTS SCORE'!$B$8:$AK$39,36,FALSE)</f>
        <v>#N/A</v>
      </c>
      <c r="X132" s="94" t="e">
        <f>VLOOKUP(V92,'POINTS SCORE'!$B$49:$AK$80,36,FALSE)</f>
        <v>#N/A</v>
      </c>
    </row>
    <row r="133" spans="1:24">
      <c r="A133" s="87" t="s">
        <v>61</v>
      </c>
      <c r="B133" s="98"/>
      <c r="C133" s="84" t="e">
        <f>VLOOKUP(B92,'POINTS SCORE'!$B$8:$AK$37,36,FALSE)</f>
        <v>#N/A</v>
      </c>
      <c r="D133" s="84" t="e">
        <f>VLOOKUP(B92,'POINTS SCORE'!$B$37:$AK$78,36,FALSE)</f>
        <v>#N/A</v>
      </c>
      <c r="E133" s="95" t="s">
        <v>61</v>
      </c>
      <c r="F133" s="84"/>
      <c r="G133" s="84" t="e">
        <f>VLOOKUP(F92,'POINTS SCORE'!$B$8:$AK$37,36,FALSE)</f>
        <v>#N/A</v>
      </c>
      <c r="H133" s="84" t="e">
        <f>VLOOKUP(F92,'POINTS SCORE'!$B$37:$AK$78,36,FALSE)</f>
        <v>#N/A</v>
      </c>
      <c r="I133" s="95" t="s">
        <v>61</v>
      </c>
      <c r="J133" s="84"/>
      <c r="K133" s="84" t="e">
        <f>VLOOKUP(J92,'POINTS SCORE'!$B$8:$AK$39,36,FALSE)</f>
        <v>#N/A</v>
      </c>
      <c r="L133" s="93" t="e">
        <f>VLOOKUP(J92,'POINTS SCORE'!$B$49:$AK$80,36,FALSE)</f>
        <v>#N/A</v>
      </c>
      <c r="M133" s="95" t="s">
        <v>61</v>
      </c>
      <c r="N133" s="84"/>
      <c r="O133" s="84" t="e">
        <f>VLOOKUP(N92,'POINTS SCORE'!$B$8:$AK$39,36,FALSE)</f>
        <v>#N/A</v>
      </c>
      <c r="P133" s="93" t="e">
        <f>VLOOKUP(N92,'POINTS SCORE'!$B$49:$AK$80,36,FALSE)</f>
        <v>#N/A</v>
      </c>
      <c r="Q133" s="87" t="s">
        <v>61</v>
      </c>
      <c r="S133" s="84" t="e">
        <f>VLOOKUP(R92,'POINTS SCORE'!$B$8:$AK$39,36,FALSE)</f>
        <v>#N/A</v>
      </c>
      <c r="T133" s="93" t="e">
        <f>VLOOKUP(R92,'POINTS SCORE'!$B$49:$AK$80,36,FALSE)</f>
        <v>#N/A</v>
      </c>
      <c r="U133" s="87" t="s">
        <v>61</v>
      </c>
      <c r="W133" s="84" t="e">
        <f>VLOOKUP(V92,'POINTS SCORE'!$B$8:$AK$39,36,FALSE)</f>
        <v>#N/A</v>
      </c>
      <c r="X133" s="94" t="e">
        <f>VLOOKUP(V92,'POINTS SCORE'!$B$49:$AK$80,36,FALSE)</f>
        <v>#N/A</v>
      </c>
    </row>
    <row r="134" spans="1:24">
      <c r="A134" s="87" t="s">
        <v>61</v>
      </c>
      <c r="B134" s="98"/>
      <c r="C134" s="84" t="e">
        <f>VLOOKUP(B92,'POINTS SCORE'!$B$8:$AK$37,36,FALSE)</f>
        <v>#N/A</v>
      </c>
      <c r="D134" s="84" t="e">
        <f>VLOOKUP(B92,'POINTS SCORE'!$B$37:$AK$78,36,FALSE)</f>
        <v>#N/A</v>
      </c>
      <c r="E134" s="95" t="s">
        <v>61</v>
      </c>
      <c r="F134" s="84"/>
      <c r="G134" s="84" t="e">
        <f>VLOOKUP(F92,'POINTS SCORE'!$B$8:$AK$37,36,FALSE)</f>
        <v>#N/A</v>
      </c>
      <c r="H134" s="84" t="e">
        <f>VLOOKUP(F92,'POINTS SCORE'!$B$37:$AK$78,36,FALSE)</f>
        <v>#N/A</v>
      </c>
      <c r="I134" s="95" t="s">
        <v>61</v>
      </c>
      <c r="J134" s="84"/>
      <c r="K134" s="84" t="e">
        <f>VLOOKUP(J92,'POINTS SCORE'!$B$8:$AK$39,36,FALSE)</f>
        <v>#N/A</v>
      </c>
      <c r="L134" s="93" t="e">
        <f>VLOOKUP(J92,'POINTS SCORE'!$B$49:$AK$80,36,FALSE)</f>
        <v>#N/A</v>
      </c>
      <c r="M134" s="95" t="s">
        <v>61</v>
      </c>
      <c r="N134" s="84"/>
      <c r="O134" s="84" t="e">
        <f>VLOOKUP(N92,'POINTS SCORE'!$B$8:$AK$39,36,FALSE)</f>
        <v>#N/A</v>
      </c>
      <c r="P134" s="93" t="e">
        <f>VLOOKUP(N92,'POINTS SCORE'!$B$49:$AK$80,36,FALSE)</f>
        <v>#N/A</v>
      </c>
      <c r="Q134" s="87" t="s">
        <v>61</v>
      </c>
      <c r="S134" s="84" t="e">
        <f>VLOOKUP(R92,'POINTS SCORE'!$B$8:$AK$39,36,FALSE)</f>
        <v>#N/A</v>
      </c>
      <c r="T134" s="93" t="e">
        <f>VLOOKUP(R92,'POINTS SCORE'!$B$49:$AK$80,36,FALSE)</f>
        <v>#N/A</v>
      </c>
      <c r="U134" s="87" t="s">
        <v>61</v>
      </c>
      <c r="W134" s="84" t="e">
        <f>VLOOKUP(V92,'POINTS SCORE'!$B$8:$AK$39,36,FALSE)</f>
        <v>#N/A</v>
      </c>
      <c r="X134" s="94" t="e">
        <f>VLOOKUP(V92,'POINTS SCORE'!$B$49:$AK$80,36,FALSE)</f>
        <v>#N/A</v>
      </c>
    </row>
    <row r="135" spans="1:24">
      <c r="A135" s="87"/>
      <c r="E135" s="95"/>
      <c r="H135" s="94"/>
      <c r="I135" s="95"/>
      <c r="L135" s="94"/>
      <c r="M135" s="95"/>
      <c r="P135" s="88"/>
      <c r="Q135" s="87"/>
      <c r="T135" s="88"/>
      <c r="U135" s="87"/>
      <c r="X135" s="88"/>
    </row>
    <row r="136" spans="1:24" ht="13" thickBot="1">
      <c r="A136" s="127"/>
      <c r="B136" s="128"/>
      <c r="C136" s="128"/>
      <c r="D136" s="141"/>
      <c r="E136" s="142"/>
      <c r="F136" s="142"/>
      <c r="G136" s="128"/>
      <c r="H136" s="141"/>
      <c r="I136" s="142"/>
      <c r="J136" s="142"/>
      <c r="K136" s="128"/>
      <c r="L136" s="141"/>
      <c r="M136" s="142"/>
      <c r="N136" s="142"/>
      <c r="O136" s="128"/>
      <c r="P136" s="141"/>
      <c r="Q136" s="128"/>
      <c r="R136" s="128"/>
      <c r="S136" s="128"/>
      <c r="T136" s="141"/>
      <c r="U136" s="127"/>
      <c r="V136" s="128"/>
      <c r="W136" s="128"/>
      <c r="X136" s="141"/>
    </row>
  </sheetData>
  <autoFilter ref="A5:J84" xr:uid="{00000000-0001-0000-1000-000000000000}">
    <sortState xmlns:xlrd2="http://schemas.microsoft.com/office/spreadsheetml/2017/richdata2" ref="A6:J20">
      <sortCondition descending="1" ref="D5:D84"/>
    </sortState>
  </autoFilter>
  <sortState xmlns:xlrd2="http://schemas.microsoft.com/office/spreadsheetml/2017/richdata2" ref="A6:X12">
    <sortCondition descending="1" ref="D6:D12"/>
    <sortCondition descending="1" ref="C6:C12"/>
  </sortState>
  <mergeCells count="8">
    <mergeCell ref="Q89:T89"/>
    <mergeCell ref="U89:X89"/>
    <mergeCell ref="B2:C2"/>
    <mergeCell ref="E2:F2"/>
    <mergeCell ref="A89:D89"/>
    <mergeCell ref="E89:H89"/>
    <mergeCell ref="I89:L89"/>
    <mergeCell ref="M89:P89"/>
  </mergeCells>
  <phoneticPr fontId="9" type="noConversion"/>
  <pageMargins left="0.75" right="0.75" top="1" bottom="1" header="0.5" footer="0.5"/>
  <pageSetup paperSize="9" scale="57" orientation="landscape"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ADEC2C1-C837-4C8F-9507-BDA6D5CB2CC3}">
            <xm:f>VLOOKUP(B93,'Member list R1'!$D:$D,1,FALSE)=B93</xm:f>
            <x14:dxf>
              <fill>
                <patternFill>
                  <bgColor rgb="FFFFFF00"/>
                </patternFill>
              </fill>
            </x14:dxf>
          </x14:cfRule>
          <xm:sqref>B93:B134</xm:sqref>
        </x14:conditionalFormatting>
        <x14:conditionalFormatting xmlns:xm="http://schemas.microsoft.com/office/excel/2006/main">
          <x14:cfRule type="expression" priority="3" id="{D8F101F0-A412-49E4-B827-585186BB19A2}">
            <xm:f>VLOOKUP(F93,'Member list R2'!$D:$D,1,FALSE)=F93</xm:f>
            <x14:dxf>
              <fill>
                <patternFill>
                  <bgColor rgb="FFFFFF00"/>
                </patternFill>
              </fill>
            </x14:dxf>
          </x14:cfRule>
          <xm:sqref>F93:F134</xm:sqref>
        </x14:conditionalFormatting>
        <x14:conditionalFormatting xmlns:xm="http://schemas.microsoft.com/office/excel/2006/main">
          <x14:cfRule type="expression" priority="2" id="{F1D8A6F0-0CFD-4BD0-A9AD-AF8C4C28D0BB}">
            <xm:f>VLOOKUP(J93,'Member list R3'!$D:$D,1,FALSE)=J93</xm:f>
            <x14:dxf>
              <fill>
                <patternFill>
                  <bgColor rgb="FFFFFF00"/>
                </patternFill>
              </fill>
            </x14:dxf>
          </x14:cfRule>
          <xm:sqref>J93:J134</xm:sqref>
        </x14:conditionalFormatting>
        <x14:conditionalFormatting xmlns:xm="http://schemas.microsoft.com/office/excel/2006/main">
          <x14:cfRule type="expression" priority="1" id="{4CFBA56F-DFE7-427B-9464-DC1F3EA7C6C5}">
            <xm:f>VLOOKUP(N93,'Member list R4'!$D:$D,1,FALSE)=N93</xm:f>
            <x14:dxf>
              <fill>
                <patternFill>
                  <bgColor rgb="FFFFFF00"/>
                </patternFill>
              </fill>
            </x14:dxf>
          </x14:cfRule>
          <xm:sqref>N93:N134</xm:sqref>
        </x14:conditionalFormatting>
        <x14:conditionalFormatting xmlns:xm="http://schemas.microsoft.com/office/excel/2006/main">
          <x14:cfRule type="expression" priority="5" id="{162CEB64-D856-4DF5-8F1F-9D7BCFCE00F0}">
            <xm:f>VLOOKUP(R93,'Member list R5'!$D:$D,1,FALSE)=R93</xm:f>
            <x14:dxf>
              <fill>
                <patternFill>
                  <bgColor rgb="FFFFFF00"/>
                </patternFill>
              </fill>
            </x14:dxf>
          </x14:cfRule>
          <xm:sqref>R93:R134</xm:sqref>
        </x14:conditionalFormatting>
        <x14:conditionalFormatting xmlns:xm="http://schemas.microsoft.com/office/excel/2006/main">
          <x14:cfRule type="expression" priority="4" id="{81136322-844E-4859-AEB3-BDBA8CF454C4}">
            <xm:f>VLOOKUP(V93,'Member list R6'!$D:$D,1,FALSE)=V93</xm:f>
            <x14:dxf>
              <fill>
                <patternFill>
                  <bgColor rgb="FFFFFF00"/>
                </patternFill>
              </fill>
            </x14:dxf>
          </x14:cfRule>
          <xm:sqref>V93:V134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Y82"/>
  <sheetViews>
    <sheetView tabSelected="1" zoomScaleNormal="100" zoomScalePageLayoutView="85" workbookViewId="0"/>
  </sheetViews>
  <sheetFormatPr defaultColWidth="8.81640625" defaultRowHeight="12.5"/>
  <cols>
    <col min="1" max="2" width="3.54296875" style="1" customWidth="1"/>
    <col min="3" max="34" width="4.81640625" style="1" customWidth="1"/>
    <col min="35" max="36" width="4.81640625" style="1" bestFit="1" customWidth="1"/>
    <col min="37" max="37" width="5" style="1" bestFit="1" customWidth="1"/>
    <col min="38" max="38" width="2.81640625" style="1" customWidth="1"/>
    <col min="39" max="43" width="9.1796875" style="1" customWidth="1"/>
    <col min="44" max="50" width="8.81640625" style="1"/>
    <col min="51" max="51" width="10.1796875" style="1" customWidth="1"/>
    <col min="52" max="53" width="8.81640625" style="1"/>
    <col min="54" max="54" width="8.81640625" style="1" customWidth="1"/>
    <col min="55" max="16384" width="8.81640625" style="1"/>
  </cols>
  <sheetData>
    <row r="1" spans="1:5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5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51">
      <c r="C3" s="2"/>
      <c r="D3" s="2"/>
      <c r="E3" s="2"/>
      <c r="F3" s="2"/>
      <c r="G3" s="2"/>
      <c r="H3" s="2"/>
      <c r="I3" s="2"/>
      <c r="J3" s="2"/>
      <c r="K3" s="2"/>
      <c r="L3" s="2"/>
      <c r="M3" s="2"/>
      <c r="N3" s="2"/>
      <c r="O3" s="2"/>
      <c r="P3" s="2"/>
      <c r="Q3" s="2"/>
      <c r="R3" s="2"/>
      <c r="S3" s="2"/>
      <c r="T3" s="2"/>
      <c r="U3" s="2"/>
      <c r="V3" s="2"/>
      <c r="W3" s="2"/>
      <c r="X3" s="3"/>
      <c r="Y3" s="3"/>
      <c r="Z3" s="3"/>
      <c r="AA3" s="3"/>
      <c r="AB3" s="3"/>
      <c r="AC3" s="3"/>
      <c r="AD3" s="3"/>
      <c r="AE3" s="3"/>
      <c r="AF3" s="3"/>
      <c r="AG3" s="3"/>
      <c r="AH3" s="3"/>
      <c r="AI3" s="3"/>
      <c r="AJ3" s="3"/>
    </row>
    <row r="4" spans="1:51">
      <c r="B4" s="2"/>
      <c r="C4" s="2"/>
      <c r="D4" s="2"/>
      <c r="E4" s="2"/>
      <c r="F4" s="2"/>
      <c r="G4" s="2"/>
      <c r="H4" s="2"/>
      <c r="I4" s="2"/>
      <c r="J4" s="2"/>
      <c r="K4" s="2"/>
      <c r="L4" s="2"/>
      <c r="M4" s="2"/>
      <c r="N4" s="2"/>
      <c r="O4" s="2"/>
      <c r="P4" s="2"/>
      <c r="Q4" s="2"/>
      <c r="R4" s="2"/>
      <c r="S4" s="2"/>
      <c r="T4" s="2"/>
      <c r="U4" s="2"/>
      <c r="V4" s="2"/>
      <c r="W4" s="2"/>
      <c r="X4" s="3"/>
      <c r="Y4" s="3"/>
      <c r="Z4" s="3"/>
      <c r="AA4" s="3"/>
      <c r="AB4" s="3"/>
      <c r="AC4" s="3"/>
      <c r="AD4" s="3"/>
      <c r="AE4" s="3"/>
      <c r="AF4" s="3"/>
      <c r="AG4" s="3"/>
      <c r="AH4" s="3"/>
      <c r="AI4" s="3"/>
      <c r="AJ4" s="3"/>
    </row>
    <row r="6" spans="1:51" ht="13">
      <c r="B6" s="200" t="s">
        <v>1045</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179"/>
      <c r="AH6" s="180"/>
      <c r="AI6" s="85"/>
      <c r="AJ6" s="85"/>
    </row>
    <row r="7" spans="1:51" ht="13">
      <c r="A7" s="202" t="s">
        <v>24</v>
      </c>
      <c r="B7" s="178"/>
      <c r="C7" s="178">
        <v>1</v>
      </c>
      <c r="D7" s="178">
        <v>2</v>
      </c>
      <c r="E7" s="178">
        <v>3</v>
      </c>
      <c r="F7" s="178">
        <v>4</v>
      </c>
      <c r="G7" s="178">
        <v>5</v>
      </c>
      <c r="H7" s="178">
        <v>6</v>
      </c>
      <c r="I7" s="178">
        <v>7</v>
      </c>
      <c r="J7" s="178">
        <v>8</v>
      </c>
      <c r="K7" s="178">
        <v>9</v>
      </c>
      <c r="L7" s="178">
        <v>10</v>
      </c>
      <c r="M7" s="178">
        <v>11</v>
      </c>
      <c r="N7" s="178">
        <v>12</v>
      </c>
      <c r="O7" s="178">
        <v>13</v>
      </c>
      <c r="P7" s="178">
        <v>14</v>
      </c>
      <c r="Q7" s="178">
        <v>15</v>
      </c>
      <c r="R7" s="178">
        <v>16</v>
      </c>
      <c r="S7" s="178">
        <v>17</v>
      </c>
      <c r="T7" s="178">
        <v>18</v>
      </c>
      <c r="U7" s="178">
        <v>19</v>
      </c>
      <c r="V7" s="178">
        <v>20</v>
      </c>
      <c r="W7" s="178">
        <v>21</v>
      </c>
      <c r="X7" s="178">
        <v>22</v>
      </c>
      <c r="Y7" s="178">
        <v>23</v>
      </c>
      <c r="Z7" s="178">
        <v>24</v>
      </c>
      <c r="AA7" s="178">
        <v>25</v>
      </c>
      <c r="AB7" s="178">
        <v>26</v>
      </c>
      <c r="AC7" s="178">
        <v>27</v>
      </c>
      <c r="AD7" s="178">
        <v>28</v>
      </c>
      <c r="AE7" s="178">
        <v>29</v>
      </c>
      <c r="AF7" s="178">
        <v>30</v>
      </c>
      <c r="AG7" s="178">
        <v>31</v>
      </c>
      <c r="AH7" s="178">
        <v>32</v>
      </c>
      <c r="AI7" s="86" t="s">
        <v>59</v>
      </c>
      <c r="AJ7" s="86" t="s">
        <v>60</v>
      </c>
      <c r="AK7" s="86" t="s">
        <v>61</v>
      </c>
      <c r="AN7" s="183" t="s">
        <v>13</v>
      </c>
      <c r="AO7" s="183"/>
      <c r="AP7" s="183"/>
      <c r="AQ7" s="183"/>
      <c r="AR7" s="183"/>
      <c r="AS7" s="183"/>
      <c r="AT7" s="183"/>
      <c r="AU7" s="183"/>
      <c r="AV7" s="183"/>
      <c r="AW7" s="33"/>
      <c r="AX7" s="33"/>
      <c r="AY7" s="33"/>
    </row>
    <row r="8" spans="1:51" ht="13">
      <c r="A8" s="202"/>
      <c r="B8" s="4">
        <v>1</v>
      </c>
      <c r="C8" s="5">
        <v>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f>AI12/2</f>
        <v>7</v>
      </c>
      <c r="AJ8" s="4">
        <f>AJ12/2</f>
        <v>7</v>
      </c>
      <c r="AK8" s="4">
        <v>0</v>
      </c>
      <c r="AN8" s="183"/>
      <c r="AO8" s="183"/>
      <c r="AP8" s="183"/>
      <c r="AQ8" s="183"/>
      <c r="AR8" s="183"/>
      <c r="AS8" s="183"/>
      <c r="AT8" s="183"/>
      <c r="AU8" s="183"/>
      <c r="AV8" s="183"/>
      <c r="AW8" s="33"/>
      <c r="AX8" s="33"/>
      <c r="AY8" s="33"/>
    </row>
    <row r="9" spans="1:51" ht="13">
      <c r="A9" s="202"/>
      <c r="B9" s="4">
        <v>2</v>
      </c>
      <c r="C9" s="5">
        <v>17</v>
      </c>
      <c r="D9" s="5">
        <v>8</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f>AI12/2</f>
        <v>7</v>
      </c>
      <c r="AJ9" s="4">
        <f>AJ12/2</f>
        <v>7</v>
      </c>
      <c r="AK9" s="4">
        <v>0</v>
      </c>
      <c r="AN9" s="184" t="s">
        <v>10</v>
      </c>
      <c r="AO9" s="184"/>
      <c r="AP9" s="184"/>
      <c r="AQ9" s="184"/>
      <c r="AR9" s="184"/>
      <c r="AS9" s="184"/>
      <c r="AT9" s="184"/>
      <c r="AU9" s="184"/>
      <c r="AV9" s="184"/>
      <c r="AW9" s="33"/>
      <c r="AX9" s="33"/>
      <c r="AY9" s="33"/>
    </row>
    <row r="10" spans="1:51" ht="12.65" customHeight="1">
      <c r="A10" s="202"/>
      <c r="B10" s="4">
        <v>3</v>
      </c>
      <c r="C10" s="5">
        <v>18</v>
      </c>
      <c r="D10" s="5">
        <v>11</v>
      </c>
      <c r="E10" s="5">
        <v>8</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f>AI12/2</f>
        <v>7</v>
      </c>
      <c r="AJ10" s="4">
        <f>AJ12/2</f>
        <v>7</v>
      </c>
      <c r="AK10" s="4">
        <v>0</v>
      </c>
      <c r="AN10" s="184"/>
      <c r="AO10" s="184"/>
      <c r="AP10" s="184"/>
      <c r="AQ10" s="184"/>
      <c r="AR10" s="184"/>
      <c r="AS10" s="184"/>
      <c r="AT10" s="184"/>
      <c r="AU10" s="184"/>
      <c r="AV10" s="184"/>
      <c r="AW10" s="33"/>
      <c r="AX10" s="33"/>
      <c r="AY10" s="33"/>
    </row>
    <row r="11" spans="1:51" ht="12.65" customHeight="1">
      <c r="A11" s="202"/>
      <c r="B11" s="4">
        <v>4</v>
      </c>
      <c r="C11" s="5">
        <v>19</v>
      </c>
      <c r="D11" s="5">
        <v>12</v>
      </c>
      <c r="E11" s="5">
        <v>10</v>
      </c>
      <c r="F11" s="5">
        <v>8</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f>AI12/2</f>
        <v>7</v>
      </c>
      <c r="AJ11" s="4">
        <f>AJ12/2</f>
        <v>7</v>
      </c>
      <c r="AK11" s="4">
        <v>0</v>
      </c>
      <c r="AN11" s="34"/>
      <c r="AO11" s="34"/>
      <c r="AP11" s="34"/>
      <c r="AQ11" s="34"/>
      <c r="AR11" s="34"/>
      <c r="AS11" s="34"/>
      <c r="AT11" s="34"/>
      <c r="AU11" s="34"/>
      <c r="AV11" s="34"/>
      <c r="AW11" s="33"/>
      <c r="AX11" s="33"/>
      <c r="AY11" s="33"/>
    </row>
    <row r="12" spans="1:51" ht="13">
      <c r="A12" s="202"/>
      <c r="B12" s="4">
        <v>5</v>
      </c>
      <c r="C12" s="5">
        <v>35</v>
      </c>
      <c r="D12" s="5">
        <v>26</v>
      </c>
      <c r="E12" s="5">
        <v>21</v>
      </c>
      <c r="F12" s="5">
        <v>18</v>
      </c>
      <c r="G12" s="5">
        <v>16</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v>14</v>
      </c>
      <c r="AJ12" s="4">
        <v>14</v>
      </c>
      <c r="AK12" s="4">
        <v>0</v>
      </c>
      <c r="AN12" s="184" t="s">
        <v>11</v>
      </c>
      <c r="AO12" s="184"/>
      <c r="AP12" s="184"/>
      <c r="AQ12" s="184"/>
      <c r="AR12" s="184"/>
      <c r="AS12" s="184"/>
      <c r="AT12" s="184"/>
      <c r="AU12" s="184"/>
      <c r="AV12" s="184"/>
      <c r="AW12" s="33"/>
      <c r="AX12" s="33"/>
      <c r="AY12" s="33"/>
    </row>
    <row r="13" spans="1:51" ht="12.65" customHeight="1">
      <c r="A13" s="202"/>
      <c r="B13" s="4">
        <v>6</v>
      </c>
      <c r="C13" s="5">
        <v>36</v>
      </c>
      <c r="D13" s="5">
        <v>28</v>
      </c>
      <c r="E13" s="5">
        <v>24</v>
      </c>
      <c r="F13" s="5">
        <v>20</v>
      </c>
      <c r="G13" s="5">
        <v>17</v>
      </c>
      <c r="H13" s="5">
        <v>16</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14</v>
      </c>
      <c r="AJ13" s="4">
        <v>14</v>
      </c>
      <c r="AK13" s="4">
        <v>0</v>
      </c>
      <c r="AN13" s="184"/>
      <c r="AO13" s="184"/>
      <c r="AP13" s="184"/>
      <c r="AQ13" s="184"/>
      <c r="AR13" s="184"/>
      <c r="AS13" s="184"/>
      <c r="AT13" s="184"/>
      <c r="AU13" s="184"/>
      <c r="AV13" s="184"/>
      <c r="AW13" s="33"/>
      <c r="AX13" s="33"/>
      <c r="AY13" s="33"/>
    </row>
    <row r="14" spans="1:51" ht="12" customHeight="1">
      <c r="A14" s="202"/>
      <c r="B14" s="4">
        <v>7</v>
      </c>
      <c r="C14" s="5">
        <v>37</v>
      </c>
      <c r="D14" s="5">
        <v>30</v>
      </c>
      <c r="E14" s="5">
        <v>25</v>
      </c>
      <c r="F14" s="5">
        <v>21</v>
      </c>
      <c r="G14" s="5">
        <v>18</v>
      </c>
      <c r="H14" s="5">
        <v>17</v>
      </c>
      <c r="I14" s="5">
        <v>16</v>
      </c>
      <c r="J14" s="4"/>
      <c r="K14" s="4"/>
      <c r="L14" s="4"/>
      <c r="M14" s="4"/>
      <c r="N14" s="4"/>
      <c r="O14" s="4"/>
      <c r="P14" s="4"/>
      <c r="Q14" s="4"/>
      <c r="R14" s="4"/>
      <c r="S14" s="4"/>
      <c r="T14" s="4"/>
      <c r="U14" s="4"/>
      <c r="V14" s="4"/>
      <c r="W14" s="4"/>
      <c r="X14" s="4"/>
      <c r="Y14" s="4"/>
      <c r="Z14" s="4"/>
      <c r="AA14" s="4"/>
      <c r="AB14" s="4"/>
      <c r="AC14" s="4"/>
      <c r="AD14" s="4"/>
      <c r="AE14" s="4"/>
      <c r="AF14" s="4"/>
      <c r="AG14" s="4"/>
      <c r="AH14" s="4"/>
      <c r="AI14" s="4">
        <v>14</v>
      </c>
      <c r="AJ14" s="4">
        <v>14</v>
      </c>
      <c r="AK14" s="4">
        <v>0</v>
      </c>
      <c r="AN14" s="184"/>
      <c r="AO14" s="184"/>
      <c r="AP14" s="184"/>
      <c r="AQ14" s="184"/>
      <c r="AR14" s="184"/>
      <c r="AS14" s="184"/>
      <c r="AT14" s="184"/>
      <c r="AU14" s="184"/>
      <c r="AV14" s="184"/>
      <c r="AW14" s="33"/>
      <c r="AX14" s="33"/>
      <c r="AY14" s="33"/>
    </row>
    <row r="15" spans="1:51" ht="13">
      <c r="A15" s="202"/>
      <c r="B15" s="4">
        <v>8</v>
      </c>
      <c r="C15" s="5">
        <v>37</v>
      </c>
      <c r="D15" s="5">
        <v>32</v>
      </c>
      <c r="E15" s="5">
        <v>26</v>
      </c>
      <c r="F15" s="5">
        <v>22</v>
      </c>
      <c r="G15" s="5">
        <v>19</v>
      </c>
      <c r="H15" s="5">
        <v>17</v>
      </c>
      <c r="I15" s="5">
        <v>16</v>
      </c>
      <c r="J15" s="5">
        <v>16</v>
      </c>
      <c r="K15" s="4"/>
      <c r="L15" s="4"/>
      <c r="M15" s="4"/>
      <c r="N15" s="4"/>
      <c r="O15" s="4"/>
      <c r="P15" s="4"/>
      <c r="Q15" s="4"/>
      <c r="R15" s="4"/>
      <c r="S15" s="4"/>
      <c r="T15" s="4"/>
      <c r="U15" s="4"/>
      <c r="V15" s="4"/>
      <c r="W15" s="4"/>
      <c r="X15" s="4"/>
      <c r="Y15" s="4"/>
      <c r="Z15" s="4"/>
      <c r="AA15" s="4"/>
      <c r="AB15" s="4"/>
      <c r="AC15" s="4"/>
      <c r="AD15" s="4"/>
      <c r="AE15" s="4"/>
      <c r="AF15" s="4"/>
      <c r="AG15" s="4"/>
      <c r="AH15" s="4"/>
      <c r="AI15" s="4">
        <v>14</v>
      </c>
      <c r="AJ15" s="4">
        <v>14</v>
      </c>
      <c r="AK15" s="4">
        <v>0</v>
      </c>
      <c r="AN15" s="185" t="s">
        <v>254</v>
      </c>
      <c r="AO15" s="184"/>
      <c r="AP15" s="184"/>
      <c r="AQ15" s="184"/>
      <c r="AR15" s="184"/>
      <c r="AS15" s="184"/>
      <c r="AT15" s="184"/>
      <c r="AU15" s="184"/>
      <c r="AV15" s="184"/>
      <c r="AW15" s="33"/>
      <c r="AX15" s="33"/>
      <c r="AY15" s="33"/>
    </row>
    <row r="16" spans="1:51" ht="12.65" customHeight="1">
      <c r="A16" s="202"/>
      <c r="B16" s="4">
        <v>9</v>
      </c>
      <c r="C16" s="5">
        <v>38</v>
      </c>
      <c r="D16" s="5">
        <v>33</v>
      </c>
      <c r="E16" s="5">
        <v>27</v>
      </c>
      <c r="F16" s="5">
        <v>23</v>
      </c>
      <c r="G16" s="5">
        <v>20</v>
      </c>
      <c r="H16" s="5">
        <v>18</v>
      </c>
      <c r="I16" s="5">
        <v>17</v>
      </c>
      <c r="J16" s="5">
        <v>16</v>
      </c>
      <c r="K16" s="5">
        <v>16</v>
      </c>
      <c r="L16" s="4"/>
      <c r="M16" s="4"/>
      <c r="N16" s="4"/>
      <c r="O16" s="4"/>
      <c r="P16" s="4"/>
      <c r="Q16" s="4"/>
      <c r="R16" s="4"/>
      <c r="S16" s="4"/>
      <c r="T16" s="4"/>
      <c r="U16" s="4"/>
      <c r="V16" s="4"/>
      <c r="W16" s="4"/>
      <c r="X16" s="4"/>
      <c r="Y16" s="4"/>
      <c r="Z16" s="4"/>
      <c r="AA16" s="4"/>
      <c r="AB16" s="4"/>
      <c r="AC16" s="4"/>
      <c r="AD16" s="4"/>
      <c r="AE16" s="4"/>
      <c r="AF16" s="4"/>
      <c r="AG16" s="4"/>
      <c r="AH16" s="4"/>
      <c r="AI16" s="4">
        <v>14</v>
      </c>
      <c r="AJ16" s="4">
        <v>14</v>
      </c>
      <c r="AK16" s="4">
        <v>0</v>
      </c>
      <c r="AN16" s="185"/>
      <c r="AO16" s="184"/>
      <c r="AP16" s="184"/>
      <c r="AQ16" s="184"/>
      <c r="AR16" s="184"/>
      <c r="AS16" s="184"/>
      <c r="AT16" s="184"/>
      <c r="AU16" s="184"/>
      <c r="AV16" s="184"/>
      <c r="AW16" s="33"/>
      <c r="AX16" s="33"/>
      <c r="AY16" s="33"/>
    </row>
    <row r="17" spans="1:51" ht="12.65" customHeight="1">
      <c r="A17" s="202"/>
      <c r="B17" s="4">
        <v>10</v>
      </c>
      <c r="C17" s="5">
        <v>38</v>
      </c>
      <c r="D17" s="5">
        <v>34</v>
      </c>
      <c r="E17" s="5">
        <v>28</v>
      </c>
      <c r="F17" s="5">
        <v>24</v>
      </c>
      <c r="G17" s="5">
        <v>21</v>
      </c>
      <c r="H17" s="5">
        <v>19</v>
      </c>
      <c r="I17" s="5">
        <v>18</v>
      </c>
      <c r="J17" s="5">
        <v>17</v>
      </c>
      <c r="K17" s="5">
        <v>16</v>
      </c>
      <c r="L17" s="5">
        <v>16</v>
      </c>
      <c r="M17" s="4"/>
      <c r="N17" s="4"/>
      <c r="O17" s="4"/>
      <c r="P17" s="4"/>
      <c r="Q17" s="4"/>
      <c r="R17" s="4"/>
      <c r="S17" s="4"/>
      <c r="T17" s="4"/>
      <c r="U17" s="4"/>
      <c r="V17" s="4"/>
      <c r="W17" s="4"/>
      <c r="X17" s="4"/>
      <c r="Y17" s="4"/>
      <c r="Z17" s="4"/>
      <c r="AA17" s="4"/>
      <c r="AB17" s="4"/>
      <c r="AC17" s="4"/>
      <c r="AD17" s="4"/>
      <c r="AE17" s="4"/>
      <c r="AF17" s="4"/>
      <c r="AG17" s="4"/>
      <c r="AH17" s="4"/>
      <c r="AI17" s="4">
        <v>14</v>
      </c>
      <c r="AJ17" s="4">
        <v>14</v>
      </c>
      <c r="AK17" s="4">
        <v>0</v>
      </c>
      <c r="AN17" s="185"/>
      <c r="AO17" s="184"/>
      <c r="AP17" s="184"/>
      <c r="AQ17" s="184"/>
      <c r="AR17" s="184"/>
      <c r="AS17" s="184"/>
      <c r="AT17" s="184"/>
      <c r="AU17" s="184"/>
      <c r="AV17" s="184"/>
      <c r="AW17" s="33"/>
      <c r="AX17" s="33"/>
      <c r="AY17" s="33"/>
    </row>
    <row r="18" spans="1:51" ht="13">
      <c r="A18" s="202"/>
      <c r="B18" s="4">
        <v>11</v>
      </c>
      <c r="C18" s="5">
        <v>39</v>
      </c>
      <c r="D18" s="5">
        <v>35</v>
      </c>
      <c r="E18" s="5">
        <v>29</v>
      </c>
      <c r="F18" s="5">
        <v>25</v>
      </c>
      <c r="G18" s="5">
        <v>22</v>
      </c>
      <c r="H18" s="5">
        <v>20</v>
      </c>
      <c r="I18" s="5">
        <v>19</v>
      </c>
      <c r="J18" s="5">
        <v>18</v>
      </c>
      <c r="K18" s="5">
        <v>17</v>
      </c>
      <c r="L18" s="5">
        <v>16</v>
      </c>
      <c r="M18" s="5">
        <v>16</v>
      </c>
      <c r="N18" s="4"/>
      <c r="O18" s="4"/>
      <c r="P18" s="4"/>
      <c r="Q18" s="4"/>
      <c r="R18" s="4"/>
      <c r="S18" s="4"/>
      <c r="T18" s="4"/>
      <c r="U18" s="4"/>
      <c r="V18" s="4"/>
      <c r="W18" s="4"/>
      <c r="X18" s="4"/>
      <c r="Y18" s="4"/>
      <c r="Z18" s="4"/>
      <c r="AA18" s="4"/>
      <c r="AB18" s="4"/>
      <c r="AC18" s="4"/>
      <c r="AD18" s="4"/>
      <c r="AE18" s="4"/>
      <c r="AF18" s="4"/>
      <c r="AG18" s="4"/>
      <c r="AH18" s="4"/>
      <c r="AI18" s="4">
        <v>14</v>
      </c>
      <c r="AJ18" s="4">
        <v>14</v>
      </c>
      <c r="AK18" s="4">
        <v>0</v>
      </c>
      <c r="AN18" s="185" t="s">
        <v>255</v>
      </c>
      <c r="AO18" s="184"/>
      <c r="AP18" s="184"/>
      <c r="AQ18" s="184"/>
      <c r="AR18" s="184"/>
      <c r="AS18" s="184"/>
      <c r="AT18" s="184"/>
      <c r="AU18" s="184"/>
      <c r="AV18" s="184"/>
      <c r="AW18" s="33"/>
      <c r="AX18" s="33"/>
      <c r="AY18" s="33"/>
    </row>
    <row r="19" spans="1:51" ht="12.65" customHeight="1">
      <c r="A19" s="202"/>
      <c r="B19" s="4">
        <v>12</v>
      </c>
      <c r="C19" s="5">
        <v>39</v>
      </c>
      <c r="D19" s="5">
        <v>36</v>
      </c>
      <c r="E19" s="5">
        <v>30</v>
      </c>
      <c r="F19" s="5">
        <v>26</v>
      </c>
      <c r="G19" s="5">
        <v>23</v>
      </c>
      <c r="H19" s="5">
        <v>21</v>
      </c>
      <c r="I19" s="5">
        <v>20</v>
      </c>
      <c r="J19" s="5">
        <v>19</v>
      </c>
      <c r="K19" s="5">
        <v>18</v>
      </c>
      <c r="L19" s="5">
        <v>17</v>
      </c>
      <c r="M19" s="5">
        <v>16</v>
      </c>
      <c r="N19" s="5">
        <v>16</v>
      </c>
      <c r="O19" s="4"/>
      <c r="P19" s="4"/>
      <c r="Q19" s="4"/>
      <c r="R19" s="4"/>
      <c r="S19" s="4"/>
      <c r="T19" s="4"/>
      <c r="U19" s="4"/>
      <c r="V19" s="4"/>
      <c r="W19" s="4"/>
      <c r="X19" s="4"/>
      <c r="Y19" s="4"/>
      <c r="Z19" s="4"/>
      <c r="AA19" s="4"/>
      <c r="AB19" s="4"/>
      <c r="AC19" s="4"/>
      <c r="AD19" s="4"/>
      <c r="AE19" s="4"/>
      <c r="AF19" s="4"/>
      <c r="AG19" s="4"/>
      <c r="AH19" s="4"/>
      <c r="AI19" s="4">
        <v>14</v>
      </c>
      <c r="AJ19" s="4">
        <v>14</v>
      </c>
      <c r="AK19" s="4">
        <v>0</v>
      </c>
      <c r="AN19" s="34"/>
      <c r="AO19" s="34"/>
      <c r="AP19" s="34"/>
      <c r="AQ19" s="34"/>
      <c r="AR19" s="34"/>
      <c r="AS19" s="34"/>
      <c r="AT19" s="34"/>
      <c r="AU19" s="34"/>
      <c r="AV19" s="34"/>
      <c r="AW19" s="33"/>
      <c r="AX19" s="33"/>
      <c r="AY19" s="33"/>
    </row>
    <row r="20" spans="1:51" ht="12.65" customHeight="1">
      <c r="A20" s="202"/>
      <c r="B20" s="4">
        <v>13</v>
      </c>
      <c r="C20" s="5">
        <v>39</v>
      </c>
      <c r="D20" s="5">
        <v>36</v>
      </c>
      <c r="E20" s="5">
        <v>32</v>
      </c>
      <c r="F20" s="5">
        <v>27</v>
      </c>
      <c r="G20" s="5">
        <v>24</v>
      </c>
      <c r="H20" s="5">
        <v>22</v>
      </c>
      <c r="I20" s="5">
        <v>21</v>
      </c>
      <c r="J20" s="5">
        <v>20</v>
      </c>
      <c r="K20" s="5">
        <v>19</v>
      </c>
      <c r="L20" s="5">
        <v>18</v>
      </c>
      <c r="M20" s="5">
        <v>17</v>
      </c>
      <c r="N20" s="5">
        <v>16</v>
      </c>
      <c r="O20" s="5">
        <v>16</v>
      </c>
      <c r="P20" s="4"/>
      <c r="Q20" s="4"/>
      <c r="R20" s="4"/>
      <c r="S20" s="4"/>
      <c r="T20" s="4"/>
      <c r="U20" s="4"/>
      <c r="V20" s="4"/>
      <c r="W20" s="4"/>
      <c r="X20" s="4"/>
      <c r="Y20" s="4"/>
      <c r="Z20" s="4"/>
      <c r="AA20" s="4"/>
      <c r="AB20" s="4"/>
      <c r="AC20" s="4"/>
      <c r="AD20" s="4"/>
      <c r="AE20" s="4"/>
      <c r="AF20" s="4"/>
      <c r="AG20" s="4"/>
      <c r="AH20" s="4"/>
      <c r="AI20" s="4">
        <v>14</v>
      </c>
      <c r="AJ20" s="4">
        <v>14</v>
      </c>
      <c r="AK20" s="4">
        <v>0</v>
      </c>
      <c r="AN20" s="33"/>
      <c r="AO20" s="33"/>
      <c r="AP20" s="33"/>
      <c r="AQ20" s="33"/>
      <c r="AR20" s="33"/>
      <c r="AS20" s="33"/>
      <c r="AT20" s="33"/>
      <c r="AU20" s="33"/>
      <c r="AV20" s="33"/>
      <c r="AW20" s="33"/>
      <c r="AX20" s="33"/>
      <c r="AY20" s="33"/>
    </row>
    <row r="21" spans="1:51" ht="13">
      <c r="A21" s="202"/>
      <c r="B21" s="4">
        <v>14</v>
      </c>
      <c r="C21" s="5">
        <v>40</v>
      </c>
      <c r="D21" s="5">
        <v>37</v>
      </c>
      <c r="E21" s="5">
        <v>32</v>
      </c>
      <c r="F21" s="5">
        <v>28</v>
      </c>
      <c r="G21" s="5">
        <v>25</v>
      </c>
      <c r="H21" s="5">
        <v>23</v>
      </c>
      <c r="I21" s="5">
        <v>22</v>
      </c>
      <c r="J21" s="5">
        <v>21</v>
      </c>
      <c r="K21" s="5">
        <v>20</v>
      </c>
      <c r="L21" s="5">
        <v>19</v>
      </c>
      <c r="M21" s="5">
        <v>18</v>
      </c>
      <c r="N21" s="5">
        <v>17</v>
      </c>
      <c r="O21" s="5">
        <v>16</v>
      </c>
      <c r="P21" s="5">
        <v>16</v>
      </c>
      <c r="Q21" s="4"/>
      <c r="R21" s="4"/>
      <c r="S21" s="4"/>
      <c r="T21" s="4"/>
      <c r="U21" s="4"/>
      <c r="V21" s="4"/>
      <c r="W21" s="4"/>
      <c r="X21" s="4"/>
      <c r="Y21" s="4"/>
      <c r="Z21" s="4"/>
      <c r="AA21" s="4"/>
      <c r="AB21" s="4"/>
      <c r="AC21" s="4"/>
      <c r="AD21" s="4"/>
      <c r="AE21" s="4"/>
      <c r="AF21" s="4"/>
      <c r="AG21" s="4"/>
      <c r="AH21" s="4"/>
      <c r="AI21" s="4">
        <v>14</v>
      </c>
      <c r="AJ21" s="4">
        <v>14</v>
      </c>
      <c r="AK21" s="4">
        <v>0</v>
      </c>
      <c r="AN21" s="113" t="s">
        <v>256</v>
      </c>
      <c r="AO21" s="34"/>
      <c r="AP21" s="34"/>
      <c r="AQ21" s="34"/>
      <c r="AR21" s="34"/>
      <c r="AS21" s="34"/>
      <c r="AT21" s="34"/>
      <c r="AU21" s="34"/>
      <c r="AV21" s="34"/>
      <c r="AW21" s="33"/>
      <c r="AX21" s="33"/>
      <c r="AY21" s="33"/>
    </row>
    <row r="22" spans="1:51" ht="12.65" customHeight="1">
      <c r="A22" s="202"/>
      <c r="B22" s="4">
        <v>15</v>
      </c>
      <c r="C22" s="5">
        <v>40</v>
      </c>
      <c r="D22" s="5">
        <v>37</v>
      </c>
      <c r="E22" s="5">
        <v>33</v>
      </c>
      <c r="F22" s="5">
        <v>29</v>
      </c>
      <c r="G22" s="5">
        <v>26</v>
      </c>
      <c r="H22" s="5">
        <v>24</v>
      </c>
      <c r="I22" s="5">
        <v>23</v>
      </c>
      <c r="J22" s="5">
        <v>22</v>
      </c>
      <c r="K22" s="5">
        <v>21</v>
      </c>
      <c r="L22" s="5">
        <v>20</v>
      </c>
      <c r="M22" s="5">
        <v>19</v>
      </c>
      <c r="N22" s="5">
        <v>18</v>
      </c>
      <c r="O22" s="5">
        <v>17</v>
      </c>
      <c r="P22" s="5">
        <v>16</v>
      </c>
      <c r="Q22" s="5">
        <v>16</v>
      </c>
      <c r="R22" s="4"/>
      <c r="S22" s="4"/>
      <c r="T22" s="4"/>
      <c r="U22" s="4"/>
      <c r="V22" s="4"/>
      <c r="W22" s="4"/>
      <c r="X22" s="4"/>
      <c r="Y22" s="4"/>
      <c r="Z22" s="4"/>
      <c r="AA22" s="4"/>
      <c r="AB22" s="4"/>
      <c r="AC22" s="4"/>
      <c r="AD22" s="4"/>
      <c r="AE22" s="4"/>
      <c r="AF22" s="4"/>
      <c r="AG22" s="4"/>
      <c r="AH22" s="4"/>
      <c r="AI22" s="4">
        <v>14</v>
      </c>
      <c r="AJ22" s="4">
        <v>14</v>
      </c>
      <c r="AK22" s="4">
        <v>0</v>
      </c>
      <c r="AN22" s="34"/>
      <c r="AO22" s="34"/>
      <c r="AP22" s="34"/>
      <c r="AQ22" s="34"/>
      <c r="AR22" s="34"/>
      <c r="AS22" s="34"/>
      <c r="AT22" s="34"/>
      <c r="AU22" s="34"/>
      <c r="AV22" s="34"/>
      <c r="AW22" s="33"/>
      <c r="AX22" s="33"/>
      <c r="AY22" s="33"/>
    </row>
    <row r="23" spans="1:51" ht="12.65" customHeight="1">
      <c r="A23" s="202"/>
      <c r="B23" s="4">
        <v>16</v>
      </c>
      <c r="C23" s="5">
        <v>40</v>
      </c>
      <c r="D23" s="5">
        <v>37</v>
      </c>
      <c r="E23" s="5">
        <v>33</v>
      </c>
      <c r="F23" s="5">
        <v>30</v>
      </c>
      <c r="G23" s="5">
        <v>27</v>
      </c>
      <c r="H23" s="5">
        <v>25</v>
      </c>
      <c r="I23" s="5">
        <v>24</v>
      </c>
      <c r="J23" s="5">
        <v>23</v>
      </c>
      <c r="K23" s="5">
        <v>22</v>
      </c>
      <c r="L23" s="5">
        <v>21</v>
      </c>
      <c r="M23" s="5">
        <v>20</v>
      </c>
      <c r="N23" s="5">
        <v>19</v>
      </c>
      <c r="O23" s="5">
        <v>18</v>
      </c>
      <c r="P23" s="5">
        <v>17</v>
      </c>
      <c r="Q23" s="5">
        <v>16</v>
      </c>
      <c r="R23" s="5">
        <v>16</v>
      </c>
      <c r="S23" s="4"/>
      <c r="T23" s="4"/>
      <c r="U23" s="4"/>
      <c r="V23" s="4"/>
      <c r="W23" s="4"/>
      <c r="X23" s="4"/>
      <c r="Y23" s="4"/>
      <c r="Z23" s="4"/>
      <c r="AA23" s="4"/>
      <c r="AB23" s="4"/>
      <c r="AC23" s="4"/>
      <c r="AD23" s="4"/>
      <c r="AE23" s="4"/>
      <c r="AF23" s="4"/>
      <c r="AG23" s="4"/>
      <c r="AH23" s="4"/>
      <c r="AI23" s="4">
        <v>14</v>
      </c>
      <c r="AJ23" s="4">
        <v>14</v>
      </c>
      <c r="AK23" s="4">
        <v>0</v>
      </c>
      <c r="AN23" s="33"/>
      <c r="AO23" s="33"/>
      <c r="AP23" s="33"/>
      <c r="AQ23" s="33"/>
      <c r="AR23" s="33"/>
      <c r="AS23" s="33"/>
      <c r="AT23" s="33"/>
      <c r="AU23" s="33"/>
      <c r="AV23" s="33"/>
      <c r="AW23" s="33"/>
      <c r="AX23" s="33"/>
      <c r="AY23" s="33"/>
    </row>
    <row r="24" spans="1:51">
      <c r="A24" s="202"/>
      <c r="B24" s="4">
        <v>17</v>
      </c>
      <c r="C24" s="5">
        <v>40</v>
      </c>
      <c r="D24" s="5">
        <v>38</v>
      </c>
      <c r="E24" s="5">
        <v>34</v>
      </c>
      <c r="F24" s="5">
        <v>31</v>
      </c>
      <c r="G24" s="5">
        <v>28</v>
      </c>
      <c r="H24" s="5">
        <v>26</v>
      </c>
      <c r="I24" s="5">
        <v>25</v>
      </c>
      <c r="J24" s="5">
        <v>24</v>
      </c>
      <c r="K24" s="5">
        <v>23</v>
      </c>
      <c r="L24" s="5">
        <v>22</v>
      </c>
      <c r="M24" s="5">
        <v>21</v>
      </c>
      <c r="N24" s="5">
        <v>20</v>
      </c>
      <c r="O24" s="5">
        <v>19</v>
      </c>
      <c r="P24" s="5">
        <v>18</v>
      </c>
      <c r="Q24" s="5">
        <v>17</v>
      </c>
      <c r="R24" s="5">
        <v>16</v>
      </c>
      <c r="S24" s="5">
        <v>16</v>
      </c>
      <c r="T24" s="4"/>
      <c r="U24" s="4"/>
      <c r="V24" s="4"/>
      <c r="W24" s="4"/>
      <c r="X24" s="4"/>
      <c r="Y24" s="4"/>
      <c r="Z24" s="4"/>
      <c r="AA24" s="4"/>
      <c r="AB24" s="4"/>
      <c r="AC24" s="4"/>
      <c r="AD24" s="4"/>
      <c r="AE24" s="4"/>
      <c r="AF24" s="4"/>
      <c r="AG24" s="4"/>
      <c r="AH24" s="4"/>
      <c r="AI24" s="4">
        <v>14</v>
      </c>
      <c r="AJ24" s="4">
        <v>14</v>
      </c>
      <c r="AK24" s="4">
        <v>0</v>
      </c>
      <c r="AN24" s="204" t="s">
        <v>257</v>
      </c>
      <c r="AO24" s="204"/>
      <c r="AP24" s="204"/>
      <c r="AQ24" s="204"/>
      <c r="AR24" s="204"/>
      <c r="AS24" s="204"/>
      <c r="AT24" s="204"/>
      <c r="AU24" s="204"/>
      <c r="AV24" s="204"/>
      <c r="AW24" s="204"/>
      <c r="AX24" s="204"/>
      <c r="AY24" s="204"/>
    </row>
    <row r="25" spans="1:51" ht="12.65" customHeight="1">
      <c r="A25" s="202"/>
      <c r="B25" s="4">
        <v>18</v>
      </c>
      <c r="C25" s="5">
        <v>40</v>
      </c>
      <c r="D25" s="5">
        <v>38</v>
      </c>
      <c r="E25" s="5">
        <v>34</v>
      </c>
      <c r="F25" s="5">
        <v>32</v>
      </c>
      <c r="G25" s="5">
        <v>29</v>
      </c>
      <c r="H25" s="5">
        <v>27</v>
      </c>
      <c r="I25" s="5">
        <v>26</v>
      </c>
      <c r="J25" s="5">
        <v>25</v>
      </c>
      <c r="K25" s="5">
        <v>24</v>
      </c>
      <c r="L25" s="5">
        <v>23</v>
      </c>
      <c r="M25" s="5">
        <v>22</v>
      </c>
      <c r="N25" s="5">
        <v>21</v>
      </c>
      <c r="O25" s="5">
        <v>20</v>
      </c>
      <c r="P25" s="5">
        <v>19</v>
      </c>
      <c r="Q25" s="5">
        <v>18</v>
      </c>
      <c r="R25" s="5">
        <v>17</v>
      </c>
      <c r="S25" s="5">
        <v>16</v>
      </c>
      <c r="T25" s="5">
        <v>16</v>
      </c>
      <c r="U25" s="4"/>
      <c r="V25" s="4"/>
      <c r="W25" s="4"/>
      <c r="X25" s="4"/>
      <c r="Y25" s="4"/>
      <c r="Z25" s="4"/>
      <c r="AA25" s="4"/>
      <c r="AB25" s="4"/>
      <c r="AC25" s="4"/>
      <c r="AD25" s="4"/>
      <c r="AE25" s="4"/>
      <c r="AF25" s="4"/>
      <c r="AG25" s="4"/>
      <c r="AH25" s="4"/>
      <c r="AI25" s="4">
        <v>14</v>
      </c>
      <c r="AJ25" s="4">
        <v>14</v>
      </c>
      <c r="AK25" s="4">
        <v>0</v>
      </c>
      <c r="AN25" s="204"/>
      <c r="AO25" s="204"/>
      <c r="AP25" s="204"/>
      <c r="AQ25" s="204"/>
      <c r="AR25" s="204"/>
      <c r="AS25" s="204"/>
      <c r="AT25" s="204"/>
      <c r="AU25" s="204"/>
      <c r="AV25" s="204"/>
      <c r="AW25" s="204"/>
      <c r="AX25" s="204"/>
      <c r="AY25" s="204"/>
    </row>
    <row r="26" spans="1:51" ht="12.65" customHeight="1">
      <c r="A26" s="202"/>
      <c r="B26" s="4">
        <v>19</v>
      </c>
      <c r="C26" s="5">
        <v>40</v>
      </c>
      <c r="D26" s="5">
        <v>38</v>
      </c>
      <c r="E26" s="5">
        <v>35</v>
      </c>
      <c r="F26" s="5">
        <v>33</v>
      </c>
      <c r="G26" s="5">
        <v>31</v>
      </c>
      <c r="H26" s="5">
        <v>29</v>
      </c>
      <c r="I26" s="5">
        <v>27</v>
      </c>
      <c r="J26" s="5">
        <v>26</v>
      </c>
      <c r="K26" s="5">
        <v>25</v>
      </c>
      <c r="L26" s="5">
        <v>24</v>
      </c>
      <c r="M26" s="5">
        <v>23</v>
      </c>
      <c r="N26" s="5">
        <v>22</v>
      </c>
      <c r="O26" s="5">
        <v>21</v>
      </c>
      <c r="P26" s="5">
        <v>20</v>
      </c>
      <c r="Q26" s="5">
        <v>19</v>
      </c>
      <c r="R26" s="5">
        <v>18</v>
      </c>
      <c r="S26" s="5">
        <v>17</v>
      </c>
      <c r="T26" s="5">
        <v>16</v>
      </c>
      <c r="U26" s="5">
        <v>16</v>
      </c>
      <c r="V26" s="4"/>
      <c r="W26" s="4"/>
      <c r="X26" s="4"/>
      <c r="Y26" s="4"/>
      <c r="Z26" s="4"/>
      <c r="AA26" s="4"/>
      <c r="AB26" s="4"/>
      <c r="AC26" s="4"/>
      <c r="AD26" s="4"/>
      <c r="AE26" s="4"/>
      <c r="AF26" s="4"/>
      <c r="AG26" s="4"/>
      <c r="AH26" s="4"/>
      <c r="AI26" s="4">
        <v>14</v>
      </c>
      <c r="AJ26" s="4">
        <v>14</v>
      </c>
      <c r="AK26" s="4">
        <v>0</v>
      </c>
      <c r="AN26" s="33"/>
      <c r="AO26" s="33"/>
      <c r="AP26" s="33"/>
      <c r="AQ26" s="33"/>
      <c r="AR26" s="33"/>
      <c r="AS26" s="33"/>
      <c r="AT26" s="33"/>
      <c r="AU26" s="33"/>
      <c r="AV26" s="33"/>
      <c r="AW26" s="33"/>
      <c r="AX26" s="33"/>
      <c r="AY26" s="33"/>
    </row>
    <row r="27" spans="1:51">
      <c r="A27" s="202"/>
      <c r="B27" s="4">
        <v>20</v>
      </c>
      <c r="C27" s="5">
        <v>40</v>
      </c>
      <c r="D27" s="5">
        <v>38</v>
      </c>
      <c r="E27" s="5">
        <v>36</v>
      </c>
      <c r="F27" s="5">
        <v>34</v>
      </c>
      <c r="G27" s="5">
        <v>32</v>
      </c>
      <c r="H27" s="5">
        <v>30</v>
      </c>
      <c r="I27" s="5">
        <v>28</v>
      </c>
      <c r="J27" s="5">
        <v>27</v>
      </c>
      <c r="K27" s="5">
        <v>26</v>
      </c>
      <c r="L27" s="5">
        <v>25</v>
      </c>
      <c r="M27" s="5">
        <v>24</v>
      </c>
      <c r="N27" s="5">
        <v>23</v>
      </c>
      <c r="O27" s="5">
        <v>22</v>
      </c>
      <c r="P27" s="5">
        <v>21</v>
      </c>
      <c r="Q27" s="5">
        <v>20</v>
      </c>
      <c r="R27" s="5">
        <v>19</v>
      </c>
      <c r="S27" s="5">
        <v>18</v>
      </c>
      <c r="T27" s="5">
        <v>17</v>
      </c>
      <c r="U27" s="5">
        <v>16</v>
      </c>
      <c r="V27" s="5">
        <v>16</v>
      </c>
      <c r="W27" s="4"/>
      <c r="X27" s="4"/>
      <c r="Y27" s="4"/>
      <c r="Z27" s="4"/>
      <c r="AA27" s="4"/>
      <c r="AB27" s="4"/>
      <c r="AC27" s="4"/>
      <c r="AD27" s="4"/>
      <c r="AE27" s="4"/>
      <c r="AF27" s="4"/>
      <c r="AG27" s="4"/>
      <c r="AH27" s="4"/>
      <c r="AI27" s="4">
        <v>14</v>
      </c>
      <c r="AJ27" s="4">
        <v>14</v>
      </c>
      <c r="AK27" s="4">
        <v>0</v>
      </c>
      <c r="AN27" s="203" t="s">
        <v>12</v>
      </c>
      <c r="AO27" s="203"/>
      <c r="AP27" s="203"/>
      <c r="AQ27" s="203"/>
      <c r="AR27" s="203"/>
      <c r="AS27" s="203"/>
      <c r="AT27" s="203"/>
      <c r="AU27" s="203"/>
      <c r="AV27" s="203"/>
      <c r="AW27" s="33"/>
      <c r="AX27" s="33"/>
      <c r="AY27" s="33"/>
    </row>
    <row r="28" spans="1:51" ht="12.65" customHeight="1">
      <c r="A28" s="202"/>
      <c r="B28" s="4">
        <v>21</v>
      </c>
      <c r="C28" s="5">
        <v>40</v>
      </c>
      <c r="D28" s="5">
        <v>38</v>
      </c>
      <c r="E28" s="5">
        <v>36</v>
      </c>
      <c r="F28" s="5">
        <v>34</v>
      </c>
      <c r="G28" s="5">
        <v>32</v>
      </c>
      <c r="H28" s="5">
        <v>30</v>
      </c>
      <c r="I28" s="5">
        <v>29</v>
      </c>
      <c r="J28" s="5">
        <v>28</v>
      </c>
      <c r="K28" s="5">
        <v>27</v>
      </c>
      <c r="L28" s="5">
        <v>26</v>
      </c>
      <c r="M28" s="5">
        <v>25</v>
      </c>
      <c r="N28" s="5">
        <v>24</v>
      </c>
      <c r="O28" s="5">
        <v>23</v>
      </c>
      <c r="P28" s="5">
        <v>22</v>
      </c>
      <c r="Q28" s="5">
        <v>21</v>
      </c>
      <c r="R28" s="5">
        <v>20</v>
      </c>
      <c r="S28" s="5">
        <v>19</v>
      </c>
      <c r="T28" s="5">
        <v>18</v>
      </c>
      <c r="U28" s="5">
        <v>17</v>
      </c>
      <c r="V28" s="5">
        <v>16</v>
      </c>
      <c r="W28" s="5">
        <v>16</v>
      </c>
      <c r="X28" s="4"/>
      <c r="Y28" s="4"/>
      <c r="Z28" s="4"/>
      <c r="AA28" s="4"/>
      <c r="AB28" s="4"/>
      <c r="AC28" s="4"/>
      <c r="AD28" s="4"/>
      <c r="AE28" s="4"/>
      <c r="AF28" s="4"/>
      <c r="AG28" s="4"/>
      <c r="AH28" s="4"/>
      <c r="AI28" s="4">
        <v>14</v>
      </c>
      <c r="AJ28" s="4">
        <v>14</v>
      </c>
      <c r="AK28" s="4">
        <v>0</v>
      </c>
      <c r="AN28" s="203"/>
      <c r="AO28" s="203"/>
      <c r="AP28" s="203"/>
      <c r="AQ28" s="203"/>
      <c r="AR28" s="203"/>
      <c r="AS28" s="203"/>
      <c r="AT28" s="203"/>
      <c r="AU28" s="203"/>
      <c r="AV28" s="203"/>
      <c r="AW28" s="33"/>
      <c r="AX28" s="33"/>
      <c r="AY28" s="33"/>
    </row>
    <row r="29" spans="1:51" ht="12.65" customHeight="1">
      <c r="A29" s="202"/>
      <c r="B29" s="4">
        <v>22</v>
      </c>
      <c r="C29" s="5">
        <v>40</v>
      </c>
      <c r="D29" s="5">
        <v>38</v>
      </c>
      <c r="E29" s="5">
        <v>36</v>
      </c>
      <c r="F29" s="5">
        <v>34</v>
      </c>
      <c r="G29" s="5">
        <v>32</v>
      </c>
      <c r="H29" s="5">
        <v>31</v>
      </c>
      <c r="I29" s="5">
        <v>30</v>
      </c>
      <c r="J29" s="5">
        <v>29</v>
      </c>
      <c r="K29" s="5">
        <v>28</v>
      </c>
      <c r="L29" s="5">
        <v>27</v>
      </c>
      <c r="M29" s="5">
        <v>26</v>
      </c>
      <c r="N29" s="5">
        <v>25</v>
      </c>
      <c r="O29" s="5">
        <v>24</v>
      </c>
      <c r="P29" s="5">
        <v>23</v>
      </c>
      <c r="Q29" s="5">
        <v>22</v>
      </c>
      <c r="R29" s="5">
        <v>21</v>
      </c>
      <c r="S29" s="5">
        <v>20</v>
      </c>
      <c r="T29" s="5">
        <v>19</v>
      </c>
      <c r="U29" s="5">
        <v>18</v>
      </c>
      <c r="V29" s="5">
        <v>17</v>
      </c>
      <c r="W29" s="5">
        <v>16</v>
      </c>
      <c r="X29" s="5">
        <v>16</v>
      </c>
      <c r="Y29" s="4"/>
      <c r="Z29" s="4"/>
      <c r="AA29" s="4"/>
      <c r="AB29" s="4"/>
      <c r="AC29" s="4"/>
      <c r="AD29" s="4"/>
      <c r="AE29" s="4"/>
      <c r="AF29" s="4"/>
      <c r="AG29" s="4"/>
      <c r="AH29" s="4"/>
      <c r="AI29" s="4">
        <v>14</v>
      </c>
      <c r="AJ29" s="4">
        <v>14</v>
      </c>
      <c r="AK29" s="4">
        <v>0</v>
      </c>
      <c r="AN29" s="35"/>
      <c r="AO29" s="35"/>
      <c r="AP29" s="35"/>
      <c r="AQ29" s="35"/>
      <c r="AR29" s="35"/>
      <c r="AS29" s="35"/>
      <c r="AT29" s="35"/>
      <c r="AU29" s="35"/>
      <c r="AV29" s="35"/>
      <c r="AW29" s="33"/>
      <c r="AX29" s="33"/>
      <c r="AY29" s="33"/>
    </row>
    <row r="30" spans="1:51" ht="12.5" customHeight="1">
      <c r="A30" s="202"/>
      <c r="B30" s="4">
        <v>23</v>
      </c>
      <c r="C30" s="5">
        <v>40</v>
      </c>
      <c r="D30" s="5">
        <v>38</v>
      </c>
      <c r="E30" s="5">
        <v>36</v>
      </c>
      <c r="F30" s="5">
        <v>34</v>
      </c>
      <c r="G30" s="5">
        <v>33</v>
      </c>
      <c r="H30" s="5">
        <v>32</v>
      </c>
      <c r="I30" s="5">
        <v>31</v>
      </c>
      <c r="J30" s="5">
        <v>30</v>
      </c>
      <c r="K30" s="5">
        <v>29</v>
      </c>
      <c r="L30" s="5">
        <v>28</v>
      </c>
      <c r="M30" s="5">
        <v>27</v>
      </c>
      <c r="N30" s="5">
        <v>26</v>
      </c>
      <c r="O30" s="5">
        <v>25</v>
      </c>
      <c r="P30" s="5">
        <v>24</v>
      </c>
      <c r="Q30" s="5">
        <v>23</v>
      </c>
      <c r="R30" s="5">
        <v>22</v>
      </c>
      <c r="S30" s="5">
        <v>21</v>
      </c>
      <c r="T30" s="5">
        <v>20</v>
      </c>
      <c r="U30" s="5">
        <v>19</v>
      </c>
      <c r="V30" s="5">
        <v>18</v>
      </c>
      <c r="W30" s="5">
        <v>17</v>
      </c>
      <c r="X30" s="5">
        <v>16</v>
      </c>
      <c r="Y30" s="5">
        <v>16</v>
      </c>
      <c r="Z30" s="4"/>
      <c r="AA30" s="4"/>
      <c r="AB30" s="4"/>
      <c r="AC30" s="4"/>
      <c r="AD30" s="4"/>
      <c r="AE30" s="4"/>
      <c r="AF30" s="4"/>
      <c r="AG30" s="4"/>
      <c r="AH30" s="4"/>
      <c r="AI30" s="4">
        <v>14</v>
      </c>
      <c r="AJ30" s="4">
        <v>14</v>
      </c>
      <c r="AK30" s="4">
        <v>0</v>
      </c>
      <c r="AN30" s="205" t="s">
        <v>1049</v>
      </c>
      <c r="AO30" s="205"/>
      <c r="AP30" s="205"/>
      <c r="AQ30" s="205"/>
      <c r="AR30" s="205"/>
      <c r="AS30" s="205"/>
      <c r="AT30" s="205"/>
      <c r="AU30" s="205"/>
      <c r="AV30" s="205"/>
      <c r="AW30" s="205"/>
      <c r="AX30" s="205"/>
      <c r="AY30" s="205"/>
    </row>
    <row r="31" spans="1:51" ht="12.65" customHeight="1">
      <c r="A31" s="202"/>
      <c r="B31" s="4">
        <v>24</v>
      </c>
      <c r="C31" s="5">
        <v>40</v>
      </c>
      <c r="D31" s="5">
        <v>38</v>
      </c>
      <c r="E31" s="5">
        <v>36</v>
      </c>
      <c r="F31" s="5">
        <v>35</v>
      </c>
      <c r="G31" s="5">
        <v>34</v>
      </c>
      <c r="H31" s="5">
        <v>33</v>
      </c>
      <c r="I31" s="5">
        <v>32</v>
      </c>
      <c r="J31" s="5">
        <v>31</v>
      </c>
      <c r="K31" s="5">
        <v>30</v>
      </c>
      <c r="L31" s="5">
        <v>29</v>
      </c>
      <c r="M31" s="5">
        <v>28</v>
      </c>
      <c r="N31" s="5">
        <v>27</v>
      </c>
      <c r="O31" s="5">
        <v>26</v>
      </c>
      <c r="P31" s="5">
        <v>25</v>
      </c>
      <c r="Q31" s="5">
        <v>24</v>
      </c>
      <c r="R31" s="5">
        <v>23</v>
      </c>
      <c r="S31" s="5">
        <v>22</v>
      </c>
      <c r="T31" s="5">
        <v>21</v>
      </c>
      <c r="U31" s="5">
        <v>20</v>
      </c>
      <c r="V31" s="5">
        <v>19</v>
      </c>
      <c r="W31" s="5">
        <v>18</v>
      </c>
      <c r="X31" s="5">
        <v>17</v>
      </c>
      <c r="Y31" s="5">
        <v>16</v>
      </c>
      <c r="Z31" s="5">
        <v>16</v>
      </c>
      <c r="AA31" s="4"/>
      <c r="AB31" s="4"/>
      <c r="AC31" s="4"/>
      <c r="AD31" s="4"/>
      <c r="AE31" s="4"/>
      <c r="AF31" s="4"/>
      <c r="AG31" s="4"/>
      <c r="AH31" s="4"/>
      <c r="AI31" s="4">
        <v>14</v>
      </c>
      <c r="AJ31" s="4">
        <v>14</v>
      </c>
      <c r="AK31" s="4">
        <v>0</v>
      </c>
      <c r="AN31" s="205"/>
      <c r="AO31" s="205"/>
      <c r="AP31" s="205"/>
      <c r="AQ31" s="205"/>
      <c r="AR31" s="205"/>
      <c r="AS31" s="205"/>
      <c r="AT31" s="205"/>
      <c r="AU31" s="205"/>
      <c r="AV31" s="205"/>
      <c r="AW31" s="205"/>
      <c r="AX31" s="205"/>
      <c r="AY31" s="205"/>
    </row>
    <row r="32" spans="1:51" ht="12.65" customHeight="1">
      <c r="A32" s="202"/>
      <c r="B32" s="4">
        <v>25</v>
      </c>
      <c r="C32" s="5">
        <v>40</v>
      </c>
      <c r="D32" s="5">
        <v>38</v>
      </c>
      <c r="E32" s="5">
        <v>37</v>
      </c>
      <c r="F32" s="5">
        <v>36</v>
      </c>
      <c r="G32" s="5">
        <v>35</v>
      </c>
      <c r="H32" s="5">
        <v>34</v>
      </c>
      <c r="I32" s="5">
        <v>33</v>
      </c>
      <c r="J32" s="5">
        <v>32</v>
      </c>
      <c r="K32" s="5">
        <v>31</v>
      </c>
      <c r="L32" s="5">
        <v>30</v>
      </c>
      <c r="M32" s="5">
        <v>29</v>
      </c>
      <c r="N32" s="5">
        <v>28</v>
      </c>
      <c r="O32" s="5">
        <v>27</v>
      </c>
      <c r="P32" s="5">
        <v>26</v>
      </c>
      <c r="Q32" s="5">
        <v>25</v>
      </c>
      <c r="R32" s="5">
        <v>24</v>
      </c>
      <c r="S32" s="5">
        <v>23</v>
      </c>
      <c r="T32" s="5">
        <v>22</v>
      </c>
      <c r="U32" s="5">
        <v>21</v>
      </c>
      <c r="V32" s="5">
        <v>20</v>
      </c>
      <c r="W32" s="5">
        <v>19</v>
      </c>
      <c r="X32" s="5">
        <v>18</v>
      </c>
      <c r="Y32" s="5">
        <v>17</v>
      </c>
      <c r="Z32" s="5">
        <v>16</v>
      </c>
      <c r="AA32" s="5">
        <v>16</v>
      </c>
      <c r="AB32" s="4"/>
      <c r="AC32" s="4"/>
      <c r="AD32" s="4"/>
      <c r="AE32" s="4"/>
      <c r="AF32" s="4"/>
      <c r="AG32" s="4"/>
      <c r="AH32" s="4"/>
      <c r="AI32" s="4">
        <v>14</v>
      </c>
      <c r="AJ32" s="4">
        <v>14</v>
      </c>
      <c r="AK32" s="4">
        <v>0</v>
      </c>
      <c r="AN32" s="34"/>
      <c r="AO32" s="34"/>
      <c r="AP32" s="34"/>
      <c r="AQ32" s="34"/>
      <c r="AR32" s="34"/>
      <c r="AS32" s="34"/>
      <c r="AT32" s="34"/>
      <c r="AU32" s="34"/>
      <c r="AV32" s="34"/>
      <c r="AW32" s="33"/>
      <c r="AX32" s="33"/>
      <c r="AY32" s="33"/>
    </row>
    <row r="33" spans="1:51">
      <c r="A33" s="202"/>
      <c r="B33" s="4">
        <v>26</v>
      </c>
      <c r="C33" s="5">
        <v>40</v>
      </c>
      <c r="D33" s="5">
        <v>39</v>
      </c>
      <c r="E33" s="5">
        <v>38</v>
      </c>
      <c r="F33" s="5">
        <v>37</v>
      </c>
      <c r="G33" s="5">
        <v>36</v>
      </c>
      <c r="H33" s="5">
        <v>35</v>
      </c>
      <c r="I33" s="5">
        <v>34</v>
      </c>
      <c r="J33" s="5">
        <v>33</v>
      </c>
      <c r="K33" s="5">
        <v>32</v>
      </c>
      <c r="L33" s="5">
        <v>31</v>
      </c>
      <c r="M33" s="5">
        <v>30</v>
      </c>
      <c r="N33" s="5">
        <v>29</v>
      </c>
      <c r="O33" s="5">
        <v>28</v>
      </c>
      <c r="P33" s="5">
        <v>27</v>
      </c>
      <c r="Q33" s="5">
        <v>26</v>
      </c>
      <c r="R33" s="5">
        <v>25</v>
      </c>
      <c r="S33" s="5">
        <v>24</v>
      </c>
      <c r="T33" s="5">
        <v>23</v>
      </c>
      <c r="U33" s="5">
        <v>22</v>
      </c>
      <c r="V33" s="5">
        <v>21</v>
      </c>
      <c r="W33" s="5">
        <v>20</v>
      </c>
      <c r="X33" s="5">
        <v>19</v>
      </c>
      <c r="Y33" s="5">
        <v>18</v>
      </c>
      <c r="Z33" s="5">
        <v>17</v>
      </c>
      <c r="AA33" s="5">
        <v>16</v>
      </c>
      <c r="AB33" s="5">
        <v>16</v>
      </c>
      <c r="AC33" s="4"/>
      <c r="AD33" s="4"/>
      <c r="AE33" s="4"/>
      <c r="AF33" s="4"/>
      <c r="AG33" s="4"/>
      <c r="AH33" s="4"/>
      <c r="AI33" s="4">
        <v>14</v>
      </c>
      <c r="AJ33" s="4">
        <v>14</v>
      </c>
      <c r="AK33" s="4">
        <v>0</v>
      </c>
      <c r="AN33" s="34"/>
      <c r="AO33" s="34"/>
      <c r="AP33" s="34"/>
      <c r="AQ33" s="34"/>
      <c r="AR33" s="34"/>
      <c r="AS33" s="34"/>
      <c r="AT33" s="34"/>
      <c r="AU33" s="34"/>
      <c r="AV33" s="34"/>
      <c r="AW33" s="33"/>
      <c r="AX33" s="33"/>
      <c r="AY33" s="33"/>
    </row>
    <row r="34" spans="1:51" ht="12.65" customHeight="1">
      <c r="A34" s="202"/>
      <c r="B34" s="4">
        <v>27</v>
      </c>
      <c r="C34" s="5">
        <v>40</v>
      </c>
      <c r="D34" s="5">
        <v>39</v>
      </c>
      <c r="E34" s="5">
        <v>38</v>
      </c>
      <c r="F34" s="5">
        <v>37</v>
      </c>
      <c r="G34" s="5">
        <v>36</v>
      </c>
      <c r="H34" s="5">
        <v>35</v>
      </c>
      <c r="I34" s="5">
        <v>34</v>
      </c>
      <c r="J34" s="5">
        <v>33</v>
      </c>
      <c r="K34" s="5">
        <v>32</v>
      </c>
      <c r="L34" s="5">
        <v>31</v>
      </c>
      <c r="M34" s="5">
        <v>30</v>
      </c>
      <c r="N34" s="5">
        <v>29</v>
      </c>
      <c r="O34" s="5">
        <v>28</v>
      </c>
      <c r="P34" s="5">
        <v>27</v>
      </c>
      <c r="Q34" s="5">
        <v>26</v>
      </c>
      <c r="R34" s="5">
        <v>25</v>
      </c>
      <c r="S34" s="5">
        <v>24</v>
      </c>
      <c r="T34" s="5">
        <v>23</v>
      </c>
      <c r="U34" s="5">
        <v>22</v>
      </c>
      <c r="V34" s="5">
        <v>21</v>
      </c>
      <c r="W34" s="5">
        <v>20</v>
      </c>
      <c r="X34" s="5">
        <v>19</v>
      </c>
      <c r="Y34" s="5">
        <v>18</v>
      </c>
      <c r="Z34" s="5">
        <v>17</v>
      </c>
      <c r="AA34" s="5">
        <v>16</v>
      </c>
      <c r="AB34" s="5">
        <v>16</v>
      </c>
      <c r="AC34" s="5">
        <v>16</v>
      </c>
      <c r="AD34" s="4"/>
      <c r="AE34" s="4"/>
      <c r="AF34" s="4"/>
      <c r="AG34" s="4"/>
      <c r="AH34" s="4"/>
      <c r="AI34" s="4">
        <v>14</v>
      </c>
      <c r="AJ34" s="4">
        <v>14</v>
      </c>
      <c r="AK34" s="4">
        <v>0</v>
      </c>
      <c r="AN34" s="34"/>
      <c r="AO34" s="34"/>
      <c r="AP34" s="34"/>
      <c r="AQ34" s="34"/>
      <c r="AR34" s="34"/>
      <c r="AS34" s="34"/>
      <c r="AT34" s="34"/>
      <c r="AU34" s="34"/>
      <c r="AV34" s="34"/>
      <c r="AW34" s="34"/>
      <c r="AX34" s="34"/>
      <c r="AY34" s="34"/>
    </row>
    <row r="35" spans="1:51" ht="12.65" customHeight="1">
      <c r="A35" s="202"/>
      <c r="B35" s="4">
        <v>28</v>
      </c>
      <c r="C35" s="5">
        <v>40</v>
      </c>
      <c r="D35" s="5">
        <v>39</v>
      </c>
      <c r="E35" s="5">
        <v>38</v>
      </c>
      <c r="F35" s="5">
        <v>37</v>
      </c>
      <c r="G35" s="5">
        <v>36</v>
      </c>
      <c r="H35" s="5">
        <v>35</v>
      </c>
      <c r="I35" s="5">
        <v>34</v>
      </c>
      <c r="J35" s="5">
        <v>33</v>
      </c>
      <c r="K35" s="5">
        <v>32</v>
      </c>
      <c r="L35" s="5">
        <v>31</v>
      </c>
      <c r="M35" s="5">
        <v>30</v>
      </c>
      <c r="N35" s="5">
        <v>29</v>
      </c>
      <c r="O35" s="5">
        <v>28</v>
      </c>
      <c r="P35" s="5">
        <v>27</v>
      </c>
      <c r="Q35" s="5">
        <v>26</v>
      </c>
      <c r="R35" s="5">
        <v>25</v>
      </c>
      <c r="S35" s="5">
        <v>24</v>
      </c>
      <c r="T35" s="5">
        <v>23</v>
      </c>
      <c r="U35" s="5">
        <v>22</v>
      </c>
      <c r="V35" s="5">
        <v>21</v>
      </c>
      <c r="W35" s="5">
        <v>20</v>
      </c>
      <c r="X35" s="5">
        <v>19</v>
      </c>
      <c r="Y35" s="5">
        <v>18</v>
      </c>
      <c r="Z35" s="5">
        <v>17</v>
      </c>
      <c r="AA35" s="5">
        <v>16</v>
      </c>
      <c r="AB35" s="5">
        <v>16</v>
      </c>
      <c r="AC35" s="5">
        <v>16</v>
      </c>
      <c r="AD35" s="5">
        <v>16</v>
      </c>
      <c r="AE35" s="4"/>
      <c r="AF35" s="4"/>
      <c r="AG35" s="4"/>
      <c r="AH35" s="4"/>
      <c r="AI35" s="4">
        <v>14</v>
      </c>
      <c r="AJ35" s="4">
        <v>14</v>
      </c>
      <c r="AK35" s="4">
        <v>0</v>
      </c>
      <c r="AN35" s="186" t="s">
        <v>746</v>
      </c>
      <c r="AO35" s="34"/>
      <c r="AP35" s="34"/>
      <c r="AQ35" s="34"/>
      <c r="AR35" s="34"/>
      <c r="AS35" s="34"/>
      <c r="AT35" s="34"/>
      <c r="AU35" s="34"/>
      <c r="AV35" s="34"/>
      <c r="AW35" s="34"/>
      <c r="AX35" s="34"/>
      <c r="AY35" s="34"/>
    </row>
    <row r="36" spans="1:51">
      <c r="A36" s="202"/>
      <c r="B36" s="4">
        <v>29</v>
      </c>
      <c r="C36" s="5">
        <v>40</v>
      </c>
      <c r="D36" s="5">
        <v>39</v>
      </c>
      <c r="E36" s="5">
        <v>38</v>
      </c>
      <c r="F36" s="5">
        <v>37</v>
      </c>
      <c r="G36" s="5">
        <v>36</v>
      </c>
      <c r="H36" s="5">
        <v>35</v>
      </c>
      <c r="I36" s="5">
        <v>34</v>
      </c>
      <c r="J36" s="5">
        <v>33</v>
      </c>
      <c r="K36" s="5">
        <v>32</v>
      </c>
      <c r="L36" s="5">
        <v>31</v>
      </c>
      <c r="M36" s="5">
        <v>30</v>
      </c>
      <c r="N36" s="5">
        <v>29</v>
      </c>
      <c r="O36" s="5">
        <v>28</v>
      </c>
      <c r="P36" s="5">
        <v>27</v>
      </c>
      <c r="Q36" s="5">
        <v>26</v>
      </c>
      <c r="R36" s="5">
        <v>25</v>
      </c>
      <c r="S36" s="5">
        <v>24</v>
      </c>
      <c r="T36" s="5">
        <v>23</v>
      </c>
      <c r="U36" s="5">
        <v>22</v>
      </c>
      <c r="V36" s="5">
        <v>21</v>
      </c>
      <c r="W36" s="5">
        <v>20</v>
      </c>
      <c r="X36" s="5">
        <v>19</v>
      </c>
      <c r="Y36" s="5">
        <v>18</v>
      </c>
      <c r="Z36" s="5">
        <v>17</v>
      </c>
      <c r="AA36" s="5">
        <v>16</v>
      </c>
      <c r="AB36" s="5">
        <v>16</v>
      </c>
      <c r="AC36" s="5">
        <v>16</v>
      </c>
      <c r="AD36" s="5">
        <v>16</v>
      </c>
      <c r="AE36" s="5">
        <v>16</v>
      </c>
      <c r="AF36" s="4"/>
      <c r="AG36" s="4"/>
      <c r="AH36" s="4"/>
      <c r="AI36" s="4">
        <v>14</v>
      </c>
      <c r="AJ36" s="4">
        <v>14</v>
      </c>
      <c r="AK36" s="4">
        <v>0</v>
      </c>
      <c r="AN36" s="34"/>
      <c r="AO36" s="34"/>
      <c r="AP36" s="34"/>
      <c r="AQ36" s="34"/>
      <c r="AR36" s="34"/>
      <c r="AS36" s="34"/>
      <c r="AT36" s="34"/>
      <c r="AU36" s="34"/>
      <c r="AV36" s="34"/>
      <c r="AW36" s="34"/>
      <c r="AX36" s="34"/>
      <c r="AY36" s="34"/>
    </row>
    <row r="37" spans="1:51">
      <c r="A37" s="202"/>
      <c r="B37" s="4">
        <v>30</v>
      </c>
      <c r="C37" s="5">
        <v>40</v>
      </c>
      <c r="D37" s="5">
        <v>39</v>
      </c>
      <c r="E37" s="5">
        <v>38</v>
      </c>
      <c r="F37" s="5">
        <v>37</v>
      </c>
      <c r="G37" s="5">
        <v>36</v>
      </c>
      <c r="H37" s="5">
        <v>35</v>
      </c>
      <c r="I37" s="5">
        <v>34</v>
      </c>
      <c r="J37" s="5">
        <v>33</v>
      </c>
      <c r="K37" s="5">
        <v>32</v>
      </c>
      <c r="L37" s="5">
        <v>31</v>
      </c>
      <c r="M37" s="5">
        <v>30</v>
      </c>
      <c r="N37" s="5">
        <v>29</v>
      </c>
      <c r="O37" s="5">
        <v>28</v>
      </c>
      <c r="P37" s="5">
        <v>27</v>
      </c>
      <c r="Q37" s="5">
        <v>26</v>
      </c>
      <c r="R37" s="5">
        <v>25</v>
      </c>
      <c r="S37" s="5">
        <v>24</v>
      </c>
      <c r="T37" s="5">
        <v>23</v>
      </c>
      <c r="U37" s="5">
        <v>22</v>
      </c>
      <c r="V37" s="5">
        <v>21</v>
      </c>
      <c r="W37" s="5">
        <v>20</v>
      </c>
      <c r="X37" s="5">
        <v>19</v>
      </c>
      <c r="Y37" s="5">
        <v>18</v>
      </c>
      <c r="Z37" s="5">
        <v>17</v>
      </c>
      <c r="AA37" s="5">
        <v>16</v>
      </c>
      <c r="AB37" s="5">
        <v>16</v>
      </c>
      <c r="AC37" s="5">
        <v>16</v>
      </c>
      <c r="AD37" s="5">
        <v>16</v>
      </c>
      <c r="AE37" s="5">
        <v>16</v>
      </c>
      <c r="AF37" s="5">
        <v>16</v>
      </c>
      <c r="AG37" s="4"/>
      <c r="AH37" s="4"/>
      <c r="AI37" s="4">
        <v>14</v>
      </c>
      <c r="AJ37" s="4">
        <v>14</v>
      </c>
      <c r="AK37" s="4">
        <v>0</v>
      </c>
      <c r="AN37" s="113" t="s">
        <v>259</v>
      </c>
      <c r="AO37" s="34"/>
      <c r="AP37" s="34"/>
      <c r="AQ37" s="34"/>
      <c r="AR37" s="34"/>
      <c r="AS37" s="34"/>
      <c r="AT37" s="34"/>
      <c r="AU37" s="34"/>
      <c r="AV37" s="34"/>
      <c r="AW37" s="34"/>
      <c r="AX37" s="34"/>
      <c r="AY37" s="34"/>
    </row>
    <row r="38" spans="1:51">
      <c r="A38" s="202"/>
      <c r="B38" s="4">
        <v>31</v>
      </c>
      <c r="C38" s="5">
        <v>40</v>
      </c>
      <c r="D38" s="5">
        <v>39</v>
      </c>
      <c r="E38" s="5">
        <v>38</v>
      </c>
      <c r="F38" s="5">
        <v>37</v>
      </c>
      <c r="G38" s="5">
        <v>36</v>
      </c>
      <c r="H38" s="5">
        <v>35</v>
      </c>
      <c r="I38" s="5">
        <v>34</v>
      </c>
      <c r="J38" s="5">
        <v>33</v>
      </c>
      <c r="K38" s="5">
        <v>32</v>
      </c>
      <c r="L38" s="5">
        <v>31</v>
      </c>
      <c r="M38" s="5">
        <v>30</v>
      </c>
      <c r="N38" s="5">
        <v>29</v>
      </c>
      <c r="O38" s="5">
        <v>28</v>
      </c>
      <c r="P38" s="5">
        <v>27</v>
      </c>
      <c r="Q38" s="5">
        <v>26</v>
      </c>
      <c r="R38" s="5">
        <v>25</v>
      </c>
      <c r="S38" s="5">
        <v>24</v>
      </c>
      <c r="T38" s="5">
        <v>23</v>
      </c>
      <c r="U38" s="5">
        <v>22</v>
      </c>
      <c r="V38" s="5">
        <v>21</v>
      </c>
      <c r="W38" s="5">
        <v>20</v>
      </c>
      <c r="X38" s="5">
        <v>19</v>
      </c>
      <c r="Y38" s="5">
        <v>18</v>
      </c>
      <c r="Z38" s="5">
        <v>17</v>
      </c>
      <c r="AA38" s="5">
        <v>16</v>
      </c>
      <c r="AB38" s="5">
        <v>16</v>
      </c>
      <c r="AC38" s="5">
        <v>16</v>
      </c>
      <c r="AD38" s="5">
        <v>16</v>
      </c>
      <c r="AE38" s="5">
        <v>16</v>
      </c>
      <c r="AF38" s="5">
        <v>16</v>
      </c>
      <c r="AG38" s="5">
        <v>16</v>
      </c>
      <c r="AH38" s="4"/>
      <c r="AI38" s="4">
        <v>14</v>
      </c>
      <c r="AJ38" s="4">
        <v>14</v>
      </c>
      <c r="AK38" s="4">
        <v>0</v>
      </c>
      <c r="AN38" s="113" t="s">
        <v>258</v>
      </c>
      <c r="AO38" s="34"/>
      <c r="AP38" s="34"/>
      <c r="AQ38" s="34"/>
      <c r="AR38" s="34"/>
      <c r="AS38" s="34"/>
      <c r="AT38" s="34"/>
      <c r="AU38" s="34"/>
      <c r="AV38" s="34"/>
      <c r="AW38" s="34"/>
      <c r="AX38" s="34"/>
      <c r="AY38" s="34"/>
    </row>
    <row r="39" spans="1:51">
      <c r="A39" s="202"/>
      <c r="B39" s="4">
        <v>32</v>
      </c>
      <c r="C39" s="5">
        <v>40</v>
      </c>
      <c r="D39" s="5">
        <v>39</v>
      </c>
      <c r="E39" s="5">
        <v>38</v>
      </c>
      <c r="F39" s="5">
        <v>37</v>
      </c>
      <c r="G39" s="5">
        <v>36</v>
      </c>
      <c r="H39" s="5">
        <v>35</v>
      </c>
      <c r="I39" s="5">
        <v>34</v>
      </c>
      <c r="J39" s="5">
        <v>33</v>
      </c>
      <c r="K39" s="5">
        <v>32</v>
      </c>
      <c r="L39" s="5">
        <v>31</v>
      </c>
      <c r="M39" s="5">
        <v>30</v>
      </c>
      <c r="N39" s="5">
        <v>29</v>
      </c>
      <c r="O39" s="5">
        <v>28</v>
      </c>
      <c r="P39" s="5">
        <v>27</v>
      </c>
      <c r="Q39" s="5">
        <v>26</v>
      </c>
      <c r="R39" s="5">
        <v>25</v>
      </c>
      <c r="S39" s="5">
        <v>24</v>
      </c>
      <c r="T39" s="5">
        <v>23</v>
      </c>
      <c r="U39" s="5">
        <v>22</v>
      </c>
      <c r="V39" s="5">
        <v>21</v>
      </c>
      <c r="W39" s="5">
        <v>20</v>
      </c>
      <c r="X39" s="5">
        <v>19</v>
      </c>
      <c r="Y39" s="5">
        <v>18</v>
      </c>
      <c r="Z39" s="5">
        <v>17</v>
      </c>
      <c r="AA39" s="5">
        <v>16</v>
      </c>
      <c r="AB39" s="5">
        <v>16</v>
      </c>
      <c r="AC39" s="5">
        <v>16</v>
      </c>
      <c r="AD39" s="5">
        <v>16</v>
      </c>
      <c r="AE39" s="5">
        <v>16</v>
      </c>
      <c r="AF39" s="5">
        <v>16</v>
      </c>
      <c r="AG39" s="5">
        <v>16</v>
      </c>
      <c r="AH39" s="5">
        <v>16</v>
      </c>
      <c r="AI39" s="4">
        <v>14</v>
      </c>
      <c r="AJ39" s="4">
        <v>14</v>
      </c>
      <c r="AK39" s="4">
        <v>0</v>
      </c>
      <c r="AN39" s="34"/>
      <c r="AO39" s="34"/>
      <c r="AP39" s="34"/>
      <c r="AQ39" s="34"/>
      <c r="AR39" s="34"/>
      <c r="AS39" s="34"/>
      <c r="AT39" s="34"/>
      <c r="AU39" s="34"/>
      <c r="AV39" s="34"/>
      <c r="AW39" s="34"/>
      <c r="AX39" s="34"/>
      <c r="AY39" s="34"/>
    </row>
    <row r="40" spans="1:51">
      <c r="A40" s="202"/>
      <c r="B40" s="181"/>
      <c r="C40" s="181">
        <v>1</v>
      </c>
      <c r="D40" s="181">
        <v>2</v>
      </c>
      <c r="E40" s="181">
        <v>3</v>
      </c>
      <c r="F40" s="181">
        <v>4</v>
      </c>
      <c r="G40" s="181">
        <v>5</v>
      </c>
      <c r="H40" s="181">
        <v>6</v>
      </c>
      <c r="I40" s="181">
        <v>7</v>
      </c>
      <c r="J40" s="181">
        <v>8</v>
      </c>
      <c r="K40" s="181">
        <v>9</v>
      </c>
      <c r="L40" s="181">
        <v>10</v>
      </c>
      <c r="M40" s="181">
        <v>11</v>
      </c>
      <c r="N40" s="181">
        <v>12</v>
      </c>
      <c r="O40" s="181">
        <v>13</v>
      </c>
      <c r="P40" s="181">
        <v>14</v>
      </c>
      <c r="Q40" s="181">
        <v>15</v>
      </c>
      <c r="R40" s="181">
        <v>16</v>
      </c>
      <c r="S40" s="181">
        <v>17</v>
      </c>
      <c r="T40" s="181">
        <v>18</v>
      </c>
      <c r="U40" s="181">
        <v>19</v>
      </c>
      <c r="V40" s="181">
        <v>20</v>
      </c>
      <c r="W40" s="181">
        <v>21</v>
      </c>
      <c r="X40" s="181">
        <v>22</v>
      </c>
      <c r="Y40" s="181">
        <v>23</v>
      </c>
      <c r="Z40" s="181">
        <v>24</v>
      </c>
      <c r="AA40" s="181">
        <v>25</v>
      </c>
      <c r="AB40" s="181">
        <v>26</v>
      </c>
      <c r="AC40" s="181">
        <v>27</v>
      </c>
      <c r="AD40" s="181">
        <v>28</v>
      </c>
      <c r="AE40" s="181">
        <v>29</v>
      </c>
      <c r="AF40" s="181">
        <v>30</v>
      </c>
      <c r="AG40" s="181">
        <v>31</v>
      </c>
      <c r="AH40" s="181">
        <v>32</v>
      </c>
      <c r="AI40" s="4"/>
      <c r="AJ40" s="4"/>
      <c r="AK40" s="4"/>
      <c r="AN40" s="113" t="s">
        <v>260</v>
      </c>
      <c r="AO40" s="34"/>
      <c r="AP40" s="34"/>
      <c r="AQ40" s="34"/>
      <c r="AR40" s="34"/>
      <c r="AS40" s="34"/>
      <c r="AT40" s="34"/>
      <c r="AU40" s="34"/>
      <c r="AV40" s="34"/>
      <c r="AW40" s="34"/>
      <c r="AX40" s="34"/>
      <c r="AY40" s="34"/>
    </row>
    <row r="41" spans="1:51" ht="13">
      <c r="B41" s="200" t="s">
        <v>1046</v>
      </c>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179"/>
      <c r="AH41" s="180"/>
      <c r="AI41" s="85"/>
      <c r="AJ41" s="85"/>
      <c r="AN41" s="34" t="s">
        <v>243</v>
      </c>
      <c r="AO41" s="34"/>
      <c r="AP41" s="34"/>
      <c r="AQ41" s="34"/>
      <c r="AR41" s="34"/>
      <c r="AS41" s="34"/>
      <c r="AT41" s="34"/>
      <c r="AU41" s="34"/>
      <c r="AV41" s="34"/>
      <c r="AW41" s="34"/>
      <c r="AX41" s="34"/>
      <c r="AY41" s="34"/>
    </row>
    <row r="42" spans="1:51">
      <c r="AN42" s="34" t="s">
        <v>244</v>
      </c>
      <c r="AO42" s="34"/>
      <c r="AP42" s="34"/>
      <c r="AQ42" s="34"/>
      <c r="AR42" s="34"/>
      <c r="AS42" s="34"/>
      <c r="AT42" s="34"/>
      <c r="AU42" s="34"/>
      <c r="AV42" s="34"/>
      <c r="AW42" s="34"/>
      <c r="AX42" s="34"/>
      <c r="AY42" s="34"/>
    </row>
    <row r="43" spans="1:51">
      <c r="AN43" s="34"/>
      <c r="AO43" s="34"/>
      <c r="AP43" s="34"/>
      <c r="AQ43" s="34"/>
      <c r="AR43" s="34"/>
      <c r="AS43" s="34"/>
      <c r="AT43" s="34"/>
      <c r="AU43" s="34"/>
      <c r="AV43" s="34"/>
      <c r="AW43" s="34"/>
      <c r="AX43" s="34"/>
      <c r="AY43" s="34"/>
    </row>
    <row r="44" spans="1:51">
      <c r="AN44" s="113" t="s">
        <v>261</v>
      </c>
      <c r="AO44" s="34"/>
      <c r="AP44" s="34"/>
      <c r="AQ44" s="34"/>
      <c r="AR44" s="34"/>
      <c r="AS44" s="34"/>
      <c r="AT44" s="34"/>
      <c r="AU44" s="34"/>
      <c r="AV44" s="34"/>
      <c r="AW44" s="34"/>
      <c r="AX44" s="34"/>
      <c r="AY44" s="34"/>
    </row>
    <row r="45" spans="1:51">
      <c r="AN45" s="34" t="s">
        <v>245</v>
      </c>
      <c r="AO45" s="34"/>
      <c r="AP45" s="34"/>
      <c r="AQ45" s="34"/>
      <c r="AR45" s="34"/>
      <c r="AS45" s="34"/>
      <c r="AT45" s="34"/>
      <c r="AU45" s="34"/>
      <c r="AV45" s="34"/>
      <c r="AW45" s="34"/>
      <c r="AX45" s="34"/>
      <c r="AY45" s="34"/>
    </row>
    <row r="46" spans="1:51">
      <c r="AN46" s="34"/>
      <c r="AO46" s="34"/>
      <c r="AP46" s="34"/>
      <c r="AQ46" s="34"/>
      <c r="AR46" s="34"/>
      <c r="AS46" s="34"/>
      <c r="AT46" s="34"/>
      <c r="AU46" s="34"/>
      <c r="AV46" s="34"/>
      <c r="AW46" s="34"/>
      <c r="AX46" s="34"/>
      <c r="AY46" s="34"/>
    </row>
    <row r="47" spans="1:51" ht="13">
      <c r="B47" s="200" t="s">
        <v>1045</v>
      </c>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179"/>
      <c r="AH47" s="180"/>
      <c r="AI47" s="85"/>
      <c r="AJ47" s="85"/>
      <c r="AN47" s="113" t="s">
        <v>262</v>
      </c>
      <c r="AO47" s="34"/>
      <c r="AP47" s="34"/>
      <c r="AQ47" s="34"/>
      <c r="AR47" s="34"/>
      <c r="AS47" s="34"/>
      <c r="AT47" s="34"/>
      <c r="AU47" s="34"/>
      <c r="AV47" s="34"/>
      <c r="AW47" s="34"/>
      <c r="AX47" s="34"/>
      <c r="AY47" s="34"/>
    </row>
    <row r="48" spans="1:51">
      <c r="A48" s="202" t="s">
        <v>24</v>
      </c>
      <c r="B48" s="178"/>
      <c r="C48" s="178">
        <v>1</v>
      </c>
      <c r="D48" s="178">
        <v>2</v>
      </c>
      <c r="E48" s="178">
        <v>3</v>
      </c>
      <c r="F48" s="178">
        <v>4</v>
      </c>
      <c r="G48" s="178">
        <v>5</v>
      </c>
      <c r="H48" s="178">
        <v>6</v>
      </c>
      <c r="I48" s="178">
        <v>7</v>
      </c>
      <c r="J48" s="178">
        <v>8</v>
      </c>
      <c r="K48" s="178">
        <v>9</v>
      </c>
      <c r="L48" s="178">
        <v>10</v>
      </c>
      <c r="M48" s="178">
        <v>11</v>
      </c>
      <c r="N48" s="178">
        <v>12</v>
      </c>
      <c r="O48" s="178">
        <v>13</v>
      </c>
      <c r="P48" s="178">
        <v>14</v>
      </c>
      <c r="Q48" s="178">
        <v>15</v>
      </c>
      <c r="R48" s="178">
        <v>16</v>
      </c>
      <c r="S48" s="178">
        <v>17</v>
      </c>
      <c r="T48" s="178">
        <v>18</v>
      </c>
      <c r="U48" s="178">
        <v>19</v>
      </c>
      <c r="V48" s="178">
        <v>20</v>
      </c>
      <c r="W48" s="178">
        <v>21</v>
      </c>
      <c r="X48" s="178">
        <v>22</v>
      </c>
      <c r="Y48" s="178">
        <v>23</v>
      </c>
      <c r="Z48" s="178">
        <v>24</v>
      </c>
      <c r="AA48" s="178">
        <v>25</v>
      </c>
      <c r="AB48" s="178">
        <v>26</v>
      </c>
      <c r="AC48" s="178">
        <v>27</v>
      </c>
      <c r="AD48" s="178">
        <v>28</v>
      </c>
      <c r="AE48" s="178">
        <v>29</v>
      </c>
      <c r="AF48" s="178">
        <v>30</v>
      </c>
      <c r="AG48" s="178">
        <v>31</v>
      </c>
      <c r="AH48" s="178">
        <v>32</v>
      </c>
      <c r="AI48" s="86" t="s">
        <v>59</v>
      </c>
      <c r="AJ48" s="86" t="s">
        <v>60</v>
      </c>
      <c r="AK48" s="86" t="s">
        <v>61</v>
      </c>
      <c r="AN48" s="34" t="s">
        <v>246</v>
      </c>
      <c r="AO48" s="34"/>
      <c r="AP48" s="34"/>
      <c r="AQ48" s="34"/>
      <c r="AR48" s="34"/>
      <c r="AS48" s="34"/>
      <c r="AT48" s="34"/>
      <c r="AU48" s="34"/>
      <c r="AV48" s="34"/>
      <c r="AW48" s="34"/>
      <c r="AX48" s="34"/>
      <c r="AY48" s="34"/>
    </row>
    <row r="49" spans="1:51">
      <c r="A49" s="202"/>
      <c r="B49" s="4">
        <v>1</v>
      </c>
      <c r="C49" s="91">
        <f>C53/2</f>
        <v>20</v>
      </c>
      <c r="D49" s="90"/>
      <c r="E49" s="91"/>
      <c r="F49" s="90"/>
      <c r="G49" s="91"/>
      <c r="H49" s="90"/>
      <c r="I49" s="91"/>
      <c r="J49" s="90"/>
      <c r="K49" s="91"/>
      <c r="L49" s="90"/>
      <c r="M49" s="91"/>
      <c r="N49" s="90"/>
      <c r="O49" s="91"/>
      <c r="P49" s="90"/>
      <c r="Q49" s="91"/>
      <c r="R49" s="90"/>
      <c r="S49" s="91"/>
      <c r="T49" s="90"/>
      <c r="U49" s="91"/>
      <c r="V49" s="90"/>
      <c r="W49" s="91"/>
      <c r="X49" s="90"/>
      <c r="Y49" s="91"/>
      <c r="Z49" s="90"/>
      <c r="AA49" s="91"/>
      <c r="AB49" s="90"/>
      <c r="AC49" s="91"/>
      <c r="AD49" s="90"/>
      <c r="AE49" s="91"/>
      <c r="AF49" s="90"/>
      <c r="AG49" s="90"/>
      <c r="AH49" s="90"/>
      <c r="AI49" s="4">
        <f>AI53/2</f>
        <v>7</v>
      </c>
      <c r="AJ49" s="4">
        <f>AJ53/2</f>
        <v>7</v>
      </c>
      <c r="AK49" s="4">
        <v>0</v>
      </c>
      <c r="AN49" s="34"/>
      <c r="AO49" s="34"/>
      <c r="AP49" s="34"/>
      <c r="AQ49" s="34"/>
      <c r="AR49" s="34"/>
      <c r="AS49" s="34"/>
      <c r="AT49" s="34"/>
      <c r="AU49" s="34"/>
      <c r="AV49" s="34"/>
      <c r="AW49" s="34"/>
      <c r="AX49" s="34"/>
      <c r="AY49" s="34"/>
    </row>
    <row r="50" spans="1:51">
      <c r="A50" s="202"/>
      <c r="B50" s="4">
        <v>2</v>
      </c>
      <c r="C50" s="91">
        <f>C53/2</f>
        <v>20</v>
      </c>
      <c r="D50" s="90">
        <f>D53/2</f>
        <v>19.5</v>
      </c>
      <c r="E50" s="91"/>
      <c r="F50" s="90"/>
      <c r="G50" s="91"/>
      <c r="H50" s="90"/>
      <c r="I50" s="91"/>
      <c r="J50" s="90"/>
      <c r="K50" s="91"/>
      <c r="L50" s="90"/>
      <c r="M50" s="91"/>
      <c r="N50" s="90"/>
      <c r="O50" s="91"/>
      <c r="P50" s="90"/>
      <c r="Q50" s="91"/>
      <c r="R50" s="90"/>
      <c r="S50" s="91"/>
      <c r="T50" s="90"/>
      <c r="U50" s="91"/>
      <c r="V50" s="90"/>
      <c r="W50" s="91"/>
      <c r="X50" s="90"/>
      <c r="Y50" s="91"/>
      <c r="Z50" s="90"/>
      <c r="AA50" s="91"/>
      <c r="AB50" s="90"/>
      <c r="AC50" s="91"/>
      <c r="AD50" s="90"/>
      <c r="AE50" s="91"/>
      <c r="AF50" s="90"/>
      <c r="AG50" s="90"/>
      <c r="AH50" s="90"/>
      <c r="AI50" s="4">
        <f>AI53/2</f>
        <v>7</v>
      </c>
      <c r="AJ50" s="4">
        <f>AJ53/2</f>
        <v>7</v>
      </c>
      <c r="AK50" s="4">
        <v>0</v>
      </c>
      <c r="AN50" s="113" t="s">
        <v>263</v>
      </c>
      <c r="AO50" s="34"/>
      <c r="AP50" s="34"/>
      <c r="AQ50" s="34"/>
      <c r="AR50" s="34"/>
      <c r="AS50" s="34"/>
      <c r="AT50" s="34"/>
      <c r="AU50" s="34"/>
      <c r="AV50" s="34"/>
      <c r="AW50" s="34"/>
      <c r="AX50" s="34"/>
      <c r="AY50" s="34"/>
    </row>
    <row r="51" spans="1:51">
      <c r="A51" s="202"/>
      <c r="B51" s="4">
        <v>3</v>
      </c>
      <c r="C51" s="91">
        <f>C53/2</f>
        <v>20</v>
      </c>
      <c r="D51" s="90">
        <f>D53/2</f>
        <v>19.5</v>
      </c>
      <c r="E51" s="91">
        <f>E53/2</f>
        <v>19</v>
      </c>
      <c r="F51" s="90"/>
      <c r="G51" s="91"/>
      <c r="H51" s="90"/>
      <c r="I51" s="91"/>
      <c r="J51" s="90"/>
      <c r="K51" s="91"/>
      <c r="L51" s="90"/>
      <c r="M51" s="91"/>
      <c r="N51" s="90"/>
      <c r="O51" s="91"/>
      <c r="P51" s="90"/>
      <c r="Q51" s="91"/>
      <c r="R51" s="90"/>
      <c r="S51" s="91"/>
      <c r="T51" s="90"/>
      <c r="U51" s="91"/>
      <c r="V51" s="90"/>
      <c r="W51" s="91"/>
      <c r="X51" s="90"/>
      <c r="Y51" s="91"/>
      <c r="Z51" s="90"/>
      <c r="AA51" s="91"/>
      <c r="AB51" s="90"/>
      <c r="AC51" s="91"/>
      <c r="AD51" s="90"/>
      <c r="AE51" s="91"/>
      <c r="AF51" s="90"/>
      <c r="AG51" s="90"/>
      <c r="AH51" s="90"/>
      <c r="AI51" s="4">
        <f>AI53/2</f>
        <v>7</v>
      </c>
      <c r="AJ51" s="4">
        <f>AJ53/2</f>
        <v>7</v>
      </c>
      <c r="AK51" s="4">
        <v>0</v>
      </c>
      <c r="AN51" s="34" t="s">
        <v>247</v>
      </c>
      <c r="AO51" s="34"/>
      <c r="AP51" s="34"/>
      <c r="AQ51" s="34"/>
      <c r="AR51" s="34"/>
      <c r="AS51" s="34"/>
      <c r="AT51" s="34"/>
      <c r="AU51" s="34"/>
      <c r="AV51" s="34"/>
      <c r="AW51" s="34"/>
      <c r="AX51" s="34"/>
      <c r="AY51" s="34"/>
    </row>
    <row r="52" spans="1:51">
      <c r="A52" s="202"/>
      <c r="B52" s="4">
        <v>4</v>
      </c>
      <c r="C52" s="91">
        <f>C53/2</f>
        <v>20</v>
      </c>
      <c r="D52" s="90">
        <f>D53/2</f>
        <v>19.5</v>
      </c>
      <c r="E52" s="91">
        <f>E53/2</f>
        <v>19</v>
      </c>
      <c r="F52" s="90">
        <f>F53/2</f>
        <v>18.5</v>
      </c>
      <c r="G52" s="91"/>
      <c r="H52" s="90"/>
      <c r="I52" s="91"/>
      <c r="J52" s="90"/>
      <c r="K52" s="91"/>
      <c r="L52" s="90"/>
      <c r="M52" s="91"/>
      <c r="N52" s="90"/>
      <c r="O52" s="91"/>
      <c r="P52" s="90"/>
      <c r="Q52" s="91"/>
      <c r="R52" s="90"/>
      <c r="S52" s="91"/>
      <c r="T52" s="90"/>
      <c r="U52" s="91"/>
      <c r="V52" s="90"/>
      <c r="W52" s="91"/>
      <c r="X52" s="90"/>
      <c r="Y52" s="91"/>
      <c r="Z52" s="90"/>
      <c r="AA52" s="91"/>
      <c r="AB52" s="90"/>
      <c r="AC52" s="91"/>
      <c r="AD52" s="90"/>
      <c r="AE52" s="91"/>
      <c r="AF52" s="90"/>
      <c r="AG52" s="90"/>
      <c r="AH52" s="90"/>
      <c r="AI52" s="4">
        <f>AI53/2</f>
        <v>7</v>
      </c>
      <c r="AJ52" s="4">
        <f>AJ53/2</f>
        <v>7</v>
      </c>
      <c r="AK52" s="4">
        <v>0</v>
      </c>
      <c r="AN52" s="34"/>
      <c r="AO52" s="34"/>
      <c r="AP52" s="34"/>
      <c r="AQ52" s="34"/>
      <c r="AR52" s="34"/>
      <c r="AS52" s="34"/>
      <c r="AT52" s="34"/>
      <c r="AU52" s="34"/>
      <c r="AV52" s="34"/>
      <c r="AW52" s="34"/>
      <c r="AX52" s="34"/>
      <c r="AY52" s="34"/>
    </row>
    <row r="53" spans="1:51">
      <c r="A53" s="202"/>
      <c r="B53" s="4">
        <v>5</v>
      </c>
      <c r="C53" s="5">
        <v>40</v>
      </c>
      <c r="D53" s="5">
        <v>39</v>
      </c>
      <c r="E53" s="5">
        <v>38</v>
      </c>
      <c r="F53" s="5">
        <v>37</v>
      </c>
      <c r="G53" s="5">
        <v>36</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4">
        <v>14</v>
      </c>
      <c r="AJ53" s="4">
        <v>14</v>
      </c>
      <c r="AK53" s="4">
        <v>0</v>
      </c>
      <c r="AN53" s="113" t="s">
        <v>264</v>
      </c>
      <c r="AO53" s="34"/>
      <c r="AP53" s="34"/>
      <c r="AQ53" s="34"/>
      <c r="AR53" s="34"/>
      <c r="AS53" s="34"/>
      <c r="AT53" s="34"/>
      <c r="AU53" s="34"/>
      <c r="AV53" s="34"/>
      <c r="AW53" s="34"/>
      <c r="AX53" s="34"/>
      <c r="AY53" s="34"/>
    </row>
    <row r="54" spans="1:51">
      <c r="A54" s="202"/>
      <c r="B54" s="4">
        <v>6</v>
      </c>
      <c r="C54" s="5">
        <v>40</v>
      </c>
      <c r="D54" s="5">
        <v>39</v>
      </c>
      <c r="E54" s="5">
        <v>38</v>
      </c>
      <c r="F54" s="5">
        <v>37</v>
      </c>
      <c r="G54" s="5">
        <v>36</v>
      </c>
      <c r="H54" s="5">
        <v>35</v>
      </c>
      <c r="I54" s="5"/>
      <c r="J54" s="5"/>
      <c r="K54" s="5"/>
      <c r="L54" s="5"/>
      <c r="M54" s="5"/>
      <c r="N54" s="5"/>
      <c r="O54" s="5"/>
      <c r="P54" s="5"/>
      <c r="Q54" s="5"/>
      <c r="R54" s="5"/>
      <c r="S54" s="5"/>
      <c r="T54" s="5"/>
      <c r="U54" s="5"/>
      <c r="V54" s="5"/>
      <c r="W54" s="5"/>
      <c r="X54" s="5"/>
      <c r="Y54" s="5"/>
      <c r="Z54" s="5"/>
      <c r="AA54" s="5"/>
      <c r="AB54" s="5"/>
      <c r="AC54" s="5"/>
      <c r="AD54" s="5"/>
      <c r="AE54" s="5"/>
      <c r="AF54" s="5"/>
      <c r="AG54" s="5"/>
      <c r="AH54" s="5"/>
      <c r="AI54" s="4">
        <v>14</v>
      </c>
      <c r="AJ54" s="4">
        <v>14</v>
      </c>
      <c r="AK54" s="4">
        <v>0</v>
      </c>
      <c r="AN54" s="34" t="s">
        <v>248</v>
      </c>
      <c r="AO54" s="34"/>
      <c r="AP54" s="34"/>
      <c r="AQ54" s="34"/>
      <c r="AR54" s="34"/>
      <c r="AS54" s="34"/>
      <c r="AT54" s="34"/>
      <c r="AU54" s="34"/>
      <c r="AV54" s="34"/>
      <c r="AW54" s="34"/>
      <c r="AX54" s="34"/>
      <c r="AY54" s="34"/>
    </row>
    <row r="55" spans="1:51">
      <c r="A55" s="202"/>
      <c r="B55" s="4">
        <v>7</v>
      </c>
      <c r="C55" s="5">
        <v>40</v>
      </c>
      <c r="D55" s="5">
        <v>39</v>
      </c>
      <c r="E55" s="5">
        <v>38</v>
      </c>
      <c r="F55" s="5">
        <v>37</v>
      </c>
      <c r="G55" s="5">
        <v>36</v>
      </c>
      <c r="H55" s="5">
        <v>35</v>
      </c>
      <c r="I55" s="5">
        <v>34</v>
      </c>
      <c r="J55" s="5"/>
      <c r="K55" s="5"/>
      <c r="L55" s="5"/>
      <c r="M55" s="5"/>
      <c r="N55" s="5"/>
      <c r="O55" s="5"/>
      <c r="P55" s="5"/>
      <c r="Q55" s="5"/>
      <c r="R55" s="5"/>
      <c r="S55" s="5"/>
      <c r="T55" s="5"/>
      <c r="U55" s="5"/>
      <c r="V55" s="5"/>
      <c r="W55" s="5"/>
      <c r="X55" s="5"/>
      <c r="Y55" s="5"/>
      <c r="Z55" s="5"/>
      <c r="AA55" s="5"/>
      <c r="AB55" s="5"/>
      <c r="AC55" s="5"/>
      <c r="AD55" s="5"/>
      <c r="AE55" s="5"/>
      <c r="AF55" s="5"/>
      <c r="AG55" s="5"/>
      <c r="AH55" s="5"/>
      <c r="AI55" s="4">
        <v>14</v>
      </c>
      <c r="AJ55" s="4">
        <v>14</v>
      </c>
      <c r="AK55" s="4">
        <v>0</v>
      </c>
      <c r="AN55" s="113" t="s">
        <v>1048</v>
      </c>
      <c r="AO55" s="34"/>
      <c r="AP55" s="34"/>
      <c r="AQ55" s="34"/>
      <c r="AR55" s="34"/>
      <c r="AS55" s="34"/>
      <c r="AT55" s="34"/>
      <c r="AU55" s="34"/>
      <c r="AV55" s="34"/>
      <c r="AW55" s="34"/>
      <c r="AX55" s="34"/>
      <c r="AY55" s="34"/>
    </row>
    <row r="56" spans="1:51">
      <c r="A56" s="202"/>
      <c r="B56" s="4">
        <v>8</v>
      </c>
      <c r="C56" s="5">
        <v>40</v>
      </c>
      <c r="D56" s="5">
        <v>39</v>
      </c>
      <c r="E56" s="5">
        <v>38</v>
      </c>
      <c r="F56" s="5">
        <v>37</v>
      </c>
      <c r="G56" s="5">
        <v>36</v>
      </c>
      <c r="H56" s="5">
        <v>35</v>
      </c>
      <c r="I56" s="5">
        <v>34</v>
      </c>
      <c r="J56" s="5">
        <v>33</v>
      </c>
      <c r="K56" s="5"/>
      <c r="L56" s="5"/>
      <c r="M56" s="5"/>
      <c r="N56" s="5"/>
      <c r="O56" s="5"/>
      <c r="P56" s="5"/>
      <c r="Q56" s="5"/>
      <c r="R56" s="5"/>
      <c r="S56" s="5"/>
      <c r="T56" s="5"/>
      <c r="U56" s="5"/>
      <c r="V56" s="5"/>
      <c r="W56" s="5"/>
      <c r="X56" s="5"/>
      <c r="Y56" s="5"/>
      <c r="Z56" s="5"/>
      <c r="AA56" s="5"/>
      <c r="AB56" s="5"/>
      <c r="AC56" s="5"/>
      <c r="AD56" s="5"/>
      <c r="AE56" s="5"/>
      <c r="AF56" s="5"/>
      <c r="AG56" s="5"/>
      <c r="AH56" s="5"/>
      <c r="AI56" s="4">
        <v>14</v>
      </c>
      <c r="AJ56" s="4">
        <v>14</v>
      </c>
      <c r="AK56" s="4">
        <v>0</v>
      </c>
      <c r="AN56" s="113" t="s">
        <v>747</v>
      </c>
      <c r="AO56" s="34"/>
      <c r="AP56" s="34"/>
      <c r="AQ56" s="34"/>
      <c r="AR56" s="34"/>
      <c r="AS56" s="34"/>
      <c r="AT56" s="34"/>
      <c r="AU56" s="34"/>
      <c r="AV56" s="34"/>
      <c r="AW56" s="34"/>
      <c r="AX56" s="34"/>
      <c r="AY56" s="34"/>
    </row>
    <row r="57" spans="1:51">
      <c r="A57" s="202"/>
      <c r="B57" s="4">
        <v>9</v>
      </c>
      <c r="C57" s="5">
        <v>40</v>
      </c>
      <c r="D57" s="5">
        <v>39</v>
      </c>
      <c r="E57" s="5">
        <v>38</v>
      </c>
      <c r="F57" s="5">
        <v>37</v>
      </c>
      <c r="G57" s="5">
        <v>36</v>
      </c>
      <c r="H57" s="5">
        <v>35</v>
      </c>
      <c r="I57" s="5">
        <v>34</v>
      </c>
      <c r="J57" s="5">
        <v>33</v>
      </c>
      <c r="K57" s="5">
        <v>32</v>
      </c>
      <c r="L57" s="5"/>
      <c r="M57" s="5"/>
      <c r="N57" s="5"/>
      <c r="O57" s="5"/>
      <c r="P57" s="5"/>
      <c r="Q57" s="5"/>
      <c r="R57" s="5"/>
      <c r="S57" s="5"/>
      <c r="T57" s="5"/>
      <c r="U57" s="5"/>
      <c r="V57" s="5"/>
      <c r="W57" s="5"/>
      <c r="X57" s="5"/>
      <c r="Y57" s="5"/>
      <c r="Z57" s="5"/>
      <c r="AA57" s="5"/>
      <c r="AB57" s="5"/>
      <c r="AC57" s="5"/>
      <c r="AD57" s="5"/>
      <c r="AE57" s="5"/>
      <c r="AF57" s="5"/>
      <c r="AG57" s="5"/>
      <c r="AH57" s="5"/>
      <c r="AI57" s="4">
        <v>14</v>
      </c>
      <c r="AJ57" s="4">
        <v>14</v>
      </c>
      <c r="AK57" s="4">
        <v>0</v>
      </c>
      <c r="AN57" s="34"/>
      <c r="AO57" s="34"/>
      <c r="AP57" s="34"/>
      <c r="AQ57" s="34"/>
      <c r="AR57" s="34"/>
      <c r="AS57" s="34"/>
      <c r="AT57" s="34"/>
      <c r="AU57" s="34"/>
      <c r="AV57" s="34"/>
      <c r="AW57" s="34"/>
      <c r="AX57" s="34"/>
      <c r="AY57" s="34"/>
    </row>
    <row r="58" spans="1:51">
      <c r="A58" s="202"/>
      <c r="B58" s="4">
        <v>10</v>
      </c>
      <c r="C58" s="5">
        <v>40</v>
      </c>
      <c r="D58" s="5">
        <v>39</v>
      </c>
      <c r="E58" s="5">
        <v>38</v>
      </c>
      <c r="F58" s="5">
        <v>37</v>
      </c>
      <c r="G58" s="5">
        <v>36</v>
      </c>
      <c r="H58" s="5">
        <v>35</v>
      </c>
      <c r="I58" s="5">
        <v>34</v>
      </c>
      <c r="J58" s="5">
        <v>33</v>
      </c>
      <c r="K58" s="5">
        <v>32</v>
      </c>
      <c r="L58" s="5">
        <v>31</v>
      </c>
      <c r="M58" s="5"/>
      <c r="N58" s="5"/>
      <c r="O58" s="5"/>
      <c r="P58" s="5"/>
      <c r="Q58" s="5"/>
      <c r="R58" s="5"/>
      <c r="S58" s="5"/>
      <c r="T58" s="5"/>
      <c r="U58" s="5"/>
      <c r="V58" s="5"/>
      <c r="W58" s="5"/>
      <c r="X58" s="5"/>
      <c r="Y58" s="5"/>
      <c r="Z58" s="5"/>
      <c r="AA58" s="5"/>
      <c r="AB58" s="5"/>
      <c r="AC58" s="5"/>
      <c r="AD58" s="5"/>
      <c r="AE58" s="5"/>
      <c r="AF58" s="5"/>
      <c r="AG58" s="5"/>
      <c r="AH58" s="5"/>
      <c r="AI58" s="4">
        <v>14</v>
      </c>
      <c r="AJ58" s="4">
        <v>14</v>
      </c>
      <c r="AK58" s="4">
        <v>0</v>
      </c>
      <c r="AN58" s="113" t="s">
        <v>265</v>
      </c>
      <c r="AO58" s="34"/>
      <c r="AP58" s="34"/>
      <c r="AQ58" s="34"/>
      <c r="AR58" s="34"/>
      <c r="AS58" s="34"/>
      <c r="AT58" s="34"/>
      <c r="AU58" s="34"/>
      <c r="AV58" s="34"/>
      <c r="AW58" s="34"/>
      <c r="AX58" s="34"/>
      <c r="AY58" s="34"/>
    </row>
    <row r="59" spans="1:51">
      <c r="A59" s="202"/>
      <c r="B59" s="4">
        <v>11</v>
      </c>
      <c r="C59" s="5">
        <v>40</v>
      </c>
      <c r="D59" s="5">
        <v>39</v>
      </c>
      <c r="E59" s="5">
        <v>38</v>
      </c>
      <c r="F59" s="5">
        <v>37</v>
      </c>
      <c r="G59" s="5">
        <v>36</v>
      </c>
      <c r="H59" s="5">
        <v>35</v>
      </c>
      <c r="I59" s="5">
        <v>34</v>
      </c>
      <c r="J59" s="5">
        <v>33</v>
      </c>
      <c r="K59" s="5">
        <v>32</v>
      </c>
      <c r="L59" s="5">
        <v>31</v>
      </c>
      <c r="M59" s="5">
        <v>30</v>
      </c>
      <c r="N59" s="5"/>
      <c r="O59" s="5"/>
      <c r="P59" s="5"/>
      <c r="Q59" s="5"/>
      <c r="R59" s="5"/>
      <c r="S59" s="5"/>
      <c r="T59" s="5"/>
      <c r="U59" s="5"/>
      <c r="V59" s="5"/>
      <c r="W59" s="5"/>
      <c r="X59" s="5"/>
      <c r="Y59" s="5"/>
      <c r="Z59" s="5"/>
      <c r="AA59" s="5"/>
      <c r="AB59" s="5"/>
      <c r="AC59" s="5"/>
      <c r="AD59" s="5"/>
      <c r="AE59" s="5"/>
      <c r="AF59" s="5"/>
      <c r="AG59" s="5"/>
      <c r="AH59" s="5"/>
      <c r="AI59" s="4">
        <v>14</v>
      </c>
      <c r="AJ59" s="4">
        <v>14</v>
      </c>
      <c r="AK59" s="4">
        <v>0</v>
      </c>
      <c r="AN59" s="34"/>
      <c r="AO59" s="34"/>
      <c r="AP59" s="34"/>
      <c r="AQ59" s="34"/>
      <c r="AR59" s="34"/>
      <c r="AS59" s="34"/>
      <c r="AT59" s="34"/>
      <c r="AU59" s="34"/>
      <c r="AV59" s="34"/>
      <c r="AW59" s="34"/>
      <c r="AX59" s="34"/>
      <c r="AY59" s="34"/>
    </row>
    <row r="60" spans="1:51">
      <c r="A60" s="202"/>
      <c r="B60" s="4">
        <v>12</v>
      </c>
      <c r="C60" s="5">
        <v>40</v>
      </c>
      <c r="D60" s="5">
        <v>39</v>
      </c>
      <c r="E60" s="5">
        <v>38</v>
      </c>
      <c r="F60" s="5">
        <v>37</v>
      </c>
      <c r="G60" s="5">
        <v>36</v>
      </c>
      <c r="H60" s="5">
        <v>35</v>
      </c>
      <c r="I60" s="5">
        <v>34</v>
      </c>
      <c r="J60" s="5">
        <v>33</v>
      </c>
      <c r="K60" s="5">
        <v>32</v>
      </c>
      <c r="L60" s="5">
        <v>31</v>
      </c>
      <c r="M60" s="5">
        <v>30</v>
      </c>
      <c r="N60" s="5">
        <v>29</v>
      </c>
      <c r="O60" s="5"/>
      <c r="P60" s="5"/>
      <c r="Q60" s="5"/>
      <c r="R60" s="5"/>
      <c r="S60" s="5"/>
      <c r="T60" s="5"/>
      <c r="U60" s="5"/>
      <c r="V60" s="5"/>
      <c r="W60" s="5"/>
      <c r="X60" s="5"/>
      <c r="Y60" s="5"/>
      <c r="Z60" s="5"/>
      <c r="AA60" s="5"/>
      <c r="AB60" s="5"/>
      <c r="AC60" s="5"/>
      <c r="AD60" s="5"/>
      <c r="AE60" s="5"/>
      <c r="AF60" s="5"/>
      <c r="AG60" s="5"/>
      <c r="AH60" s="5"/>
      <c r="AI60" s="4">
        <v>14</v>
      </c>
      <c r="AJ60" s="4">
        <v>14</v>
      </c>
      <c r="AK60" s="4">
        <v>0</v>
      </c>
      <c r="AN60" s="113" t="s">
        <v>266</v>
      </c>
      <c r="AO60" s="34"/>
      <c r="AP60" s="34"/>
      <c r="AQ60" s="34"/>
      <c r="AR60" s="34"/>
      <c r="AS60" s="34"/>
      <c r="AT60" s="34"/>
      <c r="AU60" s="34"/>
      <c r="AV60" s="34"/>
      <c r="AW60" s="34"/>
      <c r="AX60" s="34"/>
      <c r="AY60" s="34"/>
    </row>
    <row r="61" spans="1:51">
      <c r="A61" s="202"/>
      <c r="B61" s="4">
        <v>13</v>
      </c>
      <c r="C61" s="5">
        <v>40</v>
      </c>
      <c r="D61" s="5">
        <v>39</v>
      </c>
      <c r="E61" s="5">
        <v>38</v>
      </c>
      <c r="F61" s="5">
        <v>37</v>
      </c>
      <c r="G61" s="5">
        <v>36</v>
      </c>
      <c r="H61" s="5">
        <v>35</v>
      </c>
      <c r="I61" s="5">
        <v>34</v>
      </c>
      <c r="J61" s="5">
        <v>33</v>
      </c>
      <c r="K61" s="5">
        <v>32</v>
      </c>
      <c r="L61" s="5">
        <v>31</v>
      </c>
      <c r="M61" s="5">
        <v>30</v>
      </c>
      <c r="N61" s="5">
        <v>29</v>
      </c>
      <c r="O61" s="5">
        <v>28</v>
      </c>
      <c r="P61" s="5"/>
      <c r="Q61" s="5"/>
      <c r="R61" s="5"/>
      <c r="S61" s="5"/>
      <c r="T61" s="5"/>
      <c r="U61" s="5"/>
      <c r="V61" s="5"/>
      <c r="W61" s="5"/>
      <c r="X61" s="5"/>
      <c r="Y61" s="5"/>
      <c r="Z61" s="5"/>
      <c r="AA61" s="5"/>
      <c r="AB61" s="5"/>
      <c r="AC61" s="5"/>
      <c r="AD61" s="5"/>
      <c r="AE61" s="5"/>
      <c r="AF61" s="5"/>
      <c r="AG61" s="5"/>
      <c r="AH61" s="5"/>
      <c r="AI61" s="4">
        <v>14</v>
      </c>
      <c r="AJ61" s="4">
        <v>14</v>
      </c>
      <c r="AK61" s="4">
        <v>0</v>
      </c>
      <c r="AN61" s="113" t="s">
        <v>748</v>
      </c>
      <c r="AO61" s="34"/>
      <c r="AP61" s="34"/>
      <c r="AQ61" s="34"/>
      <c r="AR61" s="34"/>
      <c r="AS61" s="34"/>
      <c r="AT61" s="34"/>
      <c r="AU61" s="34"/>
      <c r="AV61" s="34"/>
      <c r="AW61" s="34"/>
      <c r="AX61" s="34"/>
      <c r="AY61" s="34"/>
    </row>
    <row r="62" spans="1:51">
      <c r="A62" s="202"/>
      <c r="B62" s="4">
        <v>14</v>
      </c>
      <c r="C62" s="5">
        <v>40</v>
      </c>
      <c r="D62" s="5">
        <v>39</v>
      </c>
      <c r="E62" s="5">
        <v>38</v>
      </c>
      <c r="F62" s="5">
        <v>37</v>
      </c>
      <c r="G62" s="5">
        <v>36</v>
      </c>
      <c r="H62" s="5">
        <v>35</v>
      </c>
      <c r="I62" s="5">
        <v>34</v>
      </c>
      <c r="J62" s="5">
        <v>33</v>
      </c>
      <c r="K62" s="5">
        <v>32</v>
      </c>
      <c r="L62" s="5">
        <v>31</v>
      </c>
      <c r="M62" s="5">
        <v>30</v>
      </c>
      <c r="N62" s="5">
        <v>29</v>
      </c>
      <c r="O62" s="5">
        <v>28</v>
      </c>
      <c r="P62" s="5">
        <v>27</v>
      </c>
      <c r="Q62" s="5"/>
      <c r="R62" s="5"/>
      <c r="S62" s="5"/>
      <c r="T62" s="5"/>
      <c r="U62" s="5"/>
      <c r="V62" s="5"/>
      <c r="W62" s="5"/>
      <c r="X62" s="5"/>
      <c r="Y62" s="5"/>
      <c r="Z62" s="5"/>
      <c r="AA62" s="5"/>
      <c r="AB62" s="5"/>
      <c r="AC62" s="5"/>
      <c r="AD62" s="5"/>
      <c r="AE62" s="5"/>
      <c r="AF62" s="5"/>
      <c r="AG62" s="5"/>
      <c r="AH62" s="5"/>
      <c r="AI62" s="4">
        <v>14</v>
      </c>
      <c r="AJ62" s="4">
        <v>14</v>
      </c>
      <c r="AK62" s="4">
        <v>0</v>
      </c>
      <c r="AN62" s="34"/>
      <c r="AO62" s="34"/>
      <c r="AP62" s="34"/>
      <c r="AQ62" s="34"/>
      <c r="AR62" s="34"/>
      <c r="AS62" s="34"/>
      <c r="AT62" s="34"/>
      <c r="AU62" s="34"/>
      <c r="AV62" s="34"/>
      <c r="AW62" s="34"/>
      <c r="AX62" s="34"/>
      <c r="AY62" s="34"/>
    </row>
    <row r="63" spans="1:51">
      <c r="A63" s="202"/>
      <c r="B63" s="4">
        <v>15</v>
      </c>
      <c r="C63" s="5">
        <v>40</v>
      </c>
      <c r="D63" s="5">
        <v>39</v>
      </c>
      <c r="E63" s="5">
        <v>38</v>
      </c>
      <c r="F63" s="5">
        <v>37</v>
      </c>
      <c r="G63" s="5">
        <v>36</v>
      </c>
      <c r="H63" s="5">
        <v>35</v>
      </c>
      <c r="I63" s="5">
        <v>34</v>
      </c>
      <c r="J63" s="5">
        <v>33</v>
      </c>
      <c r="K63" s="5">
        <v>32</v>
      </c>
      <c r="L63" s="5">
        <v>31</v>
      </c>
      <c r="M63" s="5">
        <v>30</v>
      </c>
      <c r="N63" s="5">
        <v>29</v>
      </c>
      <c r="O63" s="5">
        <v>28</v>
      </c>
      <c r="P63" s="5">
        <v>27</v>
      </c>
      <c r="Q63" s="5">
        <v>26</v>
      </c>
      <c r="R63" s="5"/>
      <c r="S63" s="5"/>
      <c r="T63" s="5"/>
      <c r="U63" s="5"/>
      <c r="V63" s="5"/>
      <c r="W63" s="5"/>
      <c r="X63" s="5"/>
      <c r="Y63" s="5"/>
      <c r="Z63" s="5"/>
      <c r="AA63" s="5"/>
      <c r="AB63" s="5"/>
      <c r="AC63" s="5"/>
      <c r="AD63" s="5"/>
      <c r="AE63" s="5"/>
      <c r="AF63" s="5"/>
      <c r="AG63" s="5"/>
      <c r="AH63" s="5"/>
      <c r="AI63" s="4">
        <v>14</v>
      </c>
      <c r="AJ63" s="4">
        <v>14</v>
      </c>
      <c r="AK63" s="4">
        <v>0</v>
      </c>
      <c r="AN63" s="113" t="s">
        <v>267</v>
      </c>
      <c r="AO63" s="34"/>
      <c r="AP63" s="34"/>
      <c r="AQ63" s="34"/>
      <c r="AR63" s="34"/>
      <c r="AS63" s="34"/>
      <c r="AT63" s="34"/>
      <c r="AU63" s="34"/>
      <c r="AV63" s="34"/>
      <c r="AW63" s="34"/>
      <c r="AX63" s="34"/>
      <c r="AY63" s="34"/>
    </row>
    <row r="64" spans="1:51">
      <c r="A64" s="202"/>
      <c r="B64" s="4">
        <v>16</v>
      </c>
      <c r="C64" s="5">
        <v>40</v>
      </c>
      <c r="D64" s="5">
        <v>39</v>
      </c>
      <c r="E64" s="5">
        <v>38</v>
      </c>
      <c r="F64" s="5">
        <v>37</v>
      </c>
      <c r="G64" s="5">
        <v>36</v>
      </c>
      <c r="H64" s="5">
        <v>35</v>
      </c>
      <c r="I64" s="5">
        <v>34</v>
      </c>
      <c r="J64" s="5">
        <v>33</v>
      </c>
      <c r="K64" s="5">
        <v>32</v>
      </c>
      <c r="L64" s="5">
        <v>31</v>
      </c>
      <c r="M64" s="5">
        <v>30</v>
      </c>
      <c r="N64" s="5">
        <v>29</v>
      </c>
      <c r="O64" s="5">
        <v>28</v>
      </c>
      <c r="P64" s="5">
        <v>27</v>
      </c>
      <c r="Q64" s="5">
        <v>26</v>
      </c>
      <c r="R64" s="5">
        <v>25</v>
      </c>
      <c r="S64" s="5"/>
      <c r="T64" s="5"/>
      <c r="U64" s="5"/>
      <c r="V64" s="5"/>
      <c r="W64" s="5"/>
      <c r="X64" s="5"/>
      <c r="Y64" s="5"/>
      <c r="Z64" s="5"/>
      <c r="AA64" s="5"/>
      <c r="AB64" s="5"/>
      <c r="AC64" s="5"/>
      <c r="AD64" s="5"/>
      <c r="AE64" s="5"/>
      <c r="AF64" s="5"/>
      <c r="AG64" s="5"/>
      <c r="AH64" s="5"/>
      <c r="AI64" s="4">
        <v>14</v>
      </c>
      <c r="AJ64" s="4">
        <v>14</v>
      </c>
      <c r="AK64" s="4">
        <v>0</v>
      </c>
      <c r="AN64" s="34" t="s">
        <v>249</v>
      </c>
      <c r="AO64" s="34"/>
      <c r="AP64" s="34"/>
      <c r="AQ64" s="34"/>
      <c r="AR64" s="34"/>
      <c r="AS64" s="34"/>
      <c r="AT64" s="34"/>
      <c r="AU64" s="34"/>
      <c r="AV64" s="34"/>
      <c r="AW64" s="34"/>
      <c r="AX64" s="34"/>
      <c r="AY64" s="34"/>
    </row>
    <row r="65" spans="1:51">
      <c r="A65" s="202"/>
      <c r="B65" s="4">
        <v>17</v>
      </c>
      <c r="C65" s="5">
        <v>40</v>
      </c>
      <c r="D65" s="5">
        <v>39</v>
      </c>
      <c r="E65" s="5">
        <v>38</v>
      </c>
      <c r="F65" s="5">
        <v>37</v>
      </c>
      <c r="G65" s="5">
        <v>36</v>
      </c>
      <c r="H65" s="5">
        <v>35</v>
      </c>
      <c r="I65" s="5">
        <v>34</v>
      </c>
      <c r="J65" s="5">
        <v>33</v>
      </c>
      <c r="K65" s="5">
        <v>32</v>
      </c>
      <c r="L65" s="5">
        <v>31</v>
      </c>
      <c r="M65" s="5">
        <v>30</v>
      </c>
      <c r="N65" s="5">
        <v>29</v>
      </c>
      <c r="O65" s="5">
        <v>28</v>
      </c>
      <c r="P65" s="5">
        <v>27</v>
      </c>
      <c r="Q65" s="5">
        <v>26</v>
      </c>
      <c r="R65" s="5">
        <v>25</v>
      </c>
      <c r="S65" s="5">
        <v>24</v>
      </c>
      <c r="T65" s="5"/>
      <c r="U65" s="5"/>
      <c r="V65" s="5"/>
      <c r="W65" s="5"/>
      <c r="X65" s="5"/>
      <c r="Y65" s="5"/>
      <c r="Z65" s="5"/>
      <c r="AA65" s="5"/>
      <c r="AB65" s="5"/>
      <c r="AC65" s="5"/>
      <c r="AD65" s="5"/>
      <c r="AE65" s="5"/>
      <c r="AF65" s="5"/>
      <c r="AG65" s="5"/>
      <c r="AH65" s="5"/>
      <c r="AI65" s="4">
        <v>14</v>
      </c>
      <c r="AJ65" s="4">
        <v>14</v>
      </c>
      <c r="AK65" s="4">
        <v>0</v>
      </c>
      <c r="AN65" s="34"/>
      <c r="AO65" s="34"/>
      <c r="AP65" s="34"/>
      <c r="AQ65" s="34"/>
      <c r="AR65" s="34"/>
      <c r="AS65" s="34"/>
      <c r="AT65" s="34"/>
      <c r="AU65" s="34"/>
      <c r="AV65" s="34"/>
      <c r="AW65" s="34"/>
      <c r="AX65" s="34"/>
      <c r="AY65" s="34"/>
    </row>
    <row r="66" spans="1:51">
      <c r="A66" s="202"/>
      <c r="B66" s="4">
        <v>18</v>
      </c>
      <c r="C66" s="5">
        <v>40</v>
      </c>
      <c r="D66" s="5">
        <v>39</v>
      </c>
      <c r="E66" s="5">
        <v>38</v>
      </c>
      <c r="F66" s="5">
        <v>37</v>
      </c>
      <c r="G66" s="5">
        <v>36</v>
      </c>
      <c r="H66" s="5">
        <v>35</v>
      </c>
      <c r="I66" s="5">
        <v>34</v>
      </c>
      <c r="J66" s="5">
        <v>33</v>
      </c>
      <c r="K66" s="5">
        <v>32</v>
      </c>
      <c r="L66" s="5">
        <v>31</v>
      </c>
      <c r="M66" s="5">
        <v>30</v>
      </c>
      <c r="N66" s="5">
        <v>29</v>
      </c>
      <c r="O66" s="5">
        <v>28</v>
      </c>
      <c r="P66" s="5">
        <v>27</v>
      </c>
      <c r="Q66" s="5">
        <v>26</v>
      </c>
      <c r="R66" s="5">
        <v>25</v>
      </c>
      <c r="S66" s="5">
        <v>24</v>
      </c>
      <c r="T66" s="5">
        <v>23</v>
      </c>
      <c r="U66" s="5"/>
      <c r="V66" s="5"/>
      <c r="W66" s="5"/>
      <c r="X66" s="5"/>
      <c r="Y66" s="5"/>
      <c r="Z66" s="5"/>
      <c r="AA66" s="5"/>
      <c r="AB66" s="5"/>
      <c r="AC66" s="5"/>
      <c r="AD66" s="5"/>
      <c r="AE66" s="5"/>
      <c r="AF66" s="5"/>
      <c r="AG66" s="5"/>
      <c r="AH66" s="5"/>
      <c r="AI66" s="4">
        <v>14</v>
      </c>
      <c r="AJ66" s="4">
        <v>14</v>
      </c>
      <c r="AK66" s="4">
        <v>0</v>
      </c>
      <c r="AN66" s="113" t="s">
        <v>268</v>
      </c>
      <c r="AO66" s="34"/>
      <c r="AP66" s="34"/>
      <c r="AQ66" s="34"/>
      <c r="AR66" s="34"/>
      <c r="AS66" s="34"/>
      <c r="AT66" s="34"/>
      <c r="AU66" s="34"/>
      <c r="AV66" s="34"/>
      <c r="AW66" s="34"/>
      <c r="AX66" s="34"/>
      <c r="AY66" s="34"/>
    </row>
    <row r="67" spans="1:51">
      <c r="A67" s="202"/>
      <c r="B67" s="4">
        <v>19</v>
      </c>
      <c r="C67" s="5">
        <v>40</v>
      </c>
      <c r="D67" s="5">
        <v>39</v>
      </c>
      <c r="E67" s="5">
        <v>38</v>
      </c>
      <c r="F67" s="5">
        <v>37</v>
      </c>
      <c r="G67" s="5">
        <v>36</v>
      </c>
      <c r="H67" s="5">
        <v>35</v>
      </c>
      <c r="I67" s="5">
        <v>34</v>
      </c>
      <c r="J67" s="5">
        <v>33</v>
      </c>
      <c r="K67" s="5">
        <v>32</v>
      </c>
      <c r="L67" s="5">
        <v>31</v>
      </c>
      <c r="M67" s="5">
        <v>30</v>
      </c>
      <c r="N67" s="5">
        <v>29</v>
      </c>
      <c r="O67" s="5">
        <v>28</v>
      </c>
      <c r="P67" s="5">
        <v>27</v>
      </c>
      <c r="Q67" s="5">
        <v>26</v>
      </c>
      <c r="R67" s="5">
        <v>25</v>
      </c>
      <c r="S67" s="5">
        <v>24</v>
      </c>
      <c r="T67" s="5">
        <v>23</v>
      </c>
      <c r="U67" s="5">
        <v>22</v>
      </c>
      <c r="V67" s="5"/>
      <c r="W67" s="5"/>
      <c r="X67" s="5"/>
      <c r="Y67" s="5"/>
      <c r="Z67" s="5"/>
      <c r="AA67" s="5"/>
      <c r="AB67" s="5"/>
      <c r="AC67" s="5"/>
      <c r="AD67" s="5"/>
      <c r="AE67" s="5"/>
      <c r="AF67" s="5"/>
      <c r="AG67" s="5"/>
      <c r="AH67" s="5"/>
      <c r="AI67" s="4">
        <v>14</v>
      </c>
      <c r="AJ67" s="4">
        <v>14</v>
      </c>
      <c r="AK67" s="4">
        <v>0</v>
      </c>
      <c r="AN67" s="34"/>
      <c r="AO67" s="34"/>
      <c r="AP67" s="34"/>
      <c r="AQ67" s="34"/>
      <c r="AR67" s="34"/>
      <c r="AS67" s="34"/>
      <c r="AT67" s="34"/>
      <c r="AU67" s="34"/>
      <c r="AV67" s="34"/>
      <c r="AW67" s="34"/>
      <c r="AX67" s="34"/>
      <c r="AY67" s="34"/>
    </row>
    <row r="68" spans="1:51">
      <c r="A68" s="202"/>
      <c r="B68" s="4">
        <v>20</v>
      </c>
      <c r="C68" s="5">
        <v>40</v>
      </c>
      <c r="D68" s="5">
        <v>39</v>
      </c>
      <c r="E68" s="5">
        <v>38</v>
      </c>
      <c r="F68" s="5">
        <v>37</v>
      </c>
      <c r="G68" s="5">
        <v>36</v>
      </c>
      <c r="H68" s="5">
        <v>35</v>
      </c>
      <c r="I68" s="5">
        <v>34</v>
      </c>
      <c r="J68" s="5">
        <v>33</v>
      </c>
      <c r="K68" s="5">
        <v>32</v>
      </c>
      <c r="L68" s="5">
        <v>31</v>
      </c>
      <c r="M68" s="5">
        <v>30</v>
      </c>
      <c r="N68" s="5">
        <v>29</v>
      </c>
      <c r="O68" s="5">
        <v>28</v>
      </c>
      <c r="P68" s="5">
        <v>27</v>
      </c>
      <c r="Q68" s="5">
        <v>26</v>
      </c>
      <c r="R68" s="5">
        <v>25</v>
      </c>
      <c r="S68" s="5">
        <v>24</v>
      </c>
      <c r="T68" s="5">
        <v>23</v>
      </c>
      <c r="U68" s="5">
        <v>22</v>
      </c>
      <c r="V68" s="5">
        <v>21</v>
      </c>
      <c r="W68" s="5"/>
      <c r="X68" s="5"/>
      <c r="Y68" s="5"/>
      <c r="Z68" s="5"/>
      <c r="AA68" s="5"/>
      <c r="AB68" s="5"/>
      <c r="AC68" s="5"/>
      <c r="AD68" s="5"/>
      <c r="AE68" s="5"/>
      <c r="AF68" s="5"/>
      <c r="AG68" s="5"/>
      <c r="AH68" s="5"/>
      <c r="AI68" s="4">
        <v>14</v>
      </c>
      <c r="AJ68" s="4">
        <v>14</v>
      </c>
      <c r="AK68" s="4">
        <v>0</v>
      </c>
      <c r="AN68" s="113" t="s">
        <v>269</v>
      </c>
      <c r="AO68" s="34"/>
      <c r="AP68" s="34"/>
      <c r="AQ68" s="34"/>
      <c r="AR68" s="34"/>
      <c r="AS68" s="34"/>
      <c r="AT68" s="34"/>
      <c r="AU68" s="34"/>
      <c r="AV68" s="34"/>
      <c r="AW68" s="34"/>
      <c r="AX68" s="34"/>
      <c r="AY68" s="34"/>
    </row>
    <row r="69" spans="1:51">
      <c r="A69" s="202"/>
      <c r="B69" s="4">
        <v>21</v>
      </c>
      <c r="C69" s="5">
        <v>40</v>
      </c>
      <c r="D69" s="5">
        <v>39</v>
      </c>
      <c r="E69" s="5">
        <v>38</v>
      </c>
      <c r="F69" s="5">
        <v>37</v>
      </c>
      <c r="G69" s="5">
        <v>36</v>
      </c>
      <c r="H69" s="5">
        <v>35</v>
      </c>
      <c r="I69" s="5">
        <v>34</v>
      </c>
      <c r="J69" s="5">
        <v>33</v>
      </c>
      <c r="K69" s="5">
        <v>32</v>
      </c>
      <c r="L69" s="5">
        <v>31</v>
      </c>
      <c r="M69" s="5">
        <v>30</v>
      </c>
      <c r="N69" s="5">
        <v>29</v>
      </c>
      <c r="O69" s="5">
        <v>28</v>
      </c>
      <c r="P69" s="5">
        <v>27</v>
      </c>
      <c r="Q69" s="5">
        <v>26</v>
      </c>
      <c r="R69" s="5">
        <v>25</v>
      </c>
      <c r="S69" s="5">
        <v>24</v>
      </c>
      <c r="T69" s="5">
        <v>23</v>
      </c>
      <c r="U69" s="5">
        <v>22</v>
      </c>
      <c r="V69" s="5">
        <v>21</v>
      </c>
      <c r="W69" s="5">
        <v>20</v>
      </c>
      <c r="X69" s="5"/>
      <c r="Y69" s="5"/>
      <c r="Z69" s="5"/>
      <c r="AA69" s="5"/>
      <c r="AB69" s="5"/>
      <c r="AC69" s="5"/>
      <c r="AD69" s="5"/>
      <c r="AE69" s="5"/>
      <c r="AF69" s="5"/>
      <c r="AG69" s="5"/>
      <c r="AH69" s="5"/>
      <c r="AI69" s="4">
        <v>14</v>
      </c>
      <c r="AJ69" s="4">
        <v>14</v>
      </c>
      <c r="AK69" s="4">
        <v>0</v>
      </c>
      <c r="AN69" s="34"/>
      <c r="AO69" s="34"/>
      <c r="AP69" s="34"/>
      <c r="AQ69" s="34"/>
      <c r="AR69" s="34"/>
      <c r="AS69" s="34"/>
      <c r="AT69" s="34"/>
      <c r="AU69" s="34"/>
      <c r="AV69" s="34"/>
      <c r="AW69" s="34"/>
      <c r="AX69" s="34"/>
      <c r="AY69" s="34"/>
    </row>
    <row r="70" spans="1:51">
      <c r="A70" s="202"/>
      <c r="B70" s="4">
        <v>22</v>
      </c>
      <c r="C70" s="5">
        <v>40</v>
      </c>
      <c r="D70" s="5">
        <v>39</v>
      </c>
      <c r="E70" s="5">
        <v>38</v>
      </c>
      <c r="F70" s="5">
        <v>37</v>
      </c>
      <c r="G70" s="5">
        <v>36</v>
      </c>
      <c r="H70" s="5">
        <v>35</v>
      </c>
      <c r="I70" s="5">
        <v>34</v>
      </c>
      <c r="J70" s="5">
        <v>33</v>
      </c>
      <c r="K70" s="5">
        <v>32</v>
      </c>
      <c r="L70" s="5">
        <v>31</v>
      </c>
      <c r="M70" s="5">
        <v>30</v>
      </c>
      <c r="N70" s="5">
        <v>29</v>
      </c>
      <c r="O70" s="5">
        <v>28</v>
      </c>
      <c r="P70" s="5">
        <v>27</v>
      </c>
      <c r="Q70" s="5">
        <v>26</v>
      </c>
      <c r="R70" s="5">
        <v>25</v>
      </c>
      <c r="S70" s="5">
        <v>24</v>
      </c>
      <c r="T70" s="5">
        <v>23</v>
      </c>
      <c r="U70" s="5">
        <v>22</v>
      </c>
      <c r="V70" s="5">
        <v>21</v>
      </c>
      <c r="W70" s="5">
        <v>20</v>
      </c>
      <c r="X70" s="5">
        <v>19</v>
      </c>
      <c r="Y70" s="5"/>
      <c r="Z70" s="5"/>
      <c r="AA70" s="5"/>
      <c r="AB70" s="5"/>
      <c r="AC70" s="5"/>
      <c r="AD70" s="5"/>
      <c r="AE70" s="5"/>
      <c r="AF70" s="5"/>
      <c r="AG70" s="5"/>
      <c r="AH70" s="5"/>
      <c r="AI70" s="4">
        <v>14</v>
      </c>
      <c r="AJ70" s="4">
        <v>14</v>
      </c>
      <c r="AK70" s="4">
        <v>0</v>
      </c>
      <c r="AN70" s="113" t="s">
        <v>270</v>
      </c>
      <c r="AO70" s="34"/>
      <c r="AP70" s="34"/>
      <c r="AQ70" s="34"/>
      <c r="AR70" s="34"/>
      <c r="AS70" s="34"/>
      <c r="AT70" s="34"/>
      <c r="AU70" s="34"/>
      <c r="AV70" s="34"/>
      <c r="AW70" s="34"/>
      <c r="AX70" s="34"/>
      <c r="AY70" s="34"/>
    </row>
    <row r="71" spans="1:51">
      <c r="A71" s="202"/>
      <c r="B71" s="4">
        <v>23</v>
      </c>
      <c r="C71" s="5">
        <v>40</v>
      </c>
      <c r="D71" s="5">
        <v>39</v>
      </c>
      <c r="E71" s="5">
        <v>38</v>
      </c>
      <c r="F71" s="5">
        <v>37</v>
      </c>
      <c r="G71" s="5">
        <v>36</v>
      </c>
      <c r="H71" s="5">
        <v>35</v>
      </c>
      <c r="I71" s="5">
        <v>34</v>
      </c>
      <c r="J71" s="5">
        <v>33</v>
      </c>
      <c r="K71" s="5">
        <v>32</v>
      </c>
      <c r="L71" s="5">
        <v>31</v>
      </c>
      <c r="M71" s="5">
        <v>30</v>
      </c>
      <c r="N71" s="5">
        <v>29</v>
      </c>
      <c r="O71" s="5">
        <v>28</v>
      </c>
      <c r="P71" s="5">
        <v>27</v>
      </c>
      <c r="Q71" s="5">
        <v>26</v>
      </c>
      <c r="R71" s="5">
        <v>25</v>
      </c>
      <c r="S71" s="5">
        <v>24</v>
      </c>
      <c r="T71" s="5">
        <v>23</v>
      </c>
      <c r="U71" s="5">
        <v>22</v>
      </c>
      <c r="V71" s="5">
        <v>21</v>
      </c>
      <c r="W71" s="5">
        <v>20</v>
      </c>
      <c r="X71" s="5">
        <v>19</v>
      </c>
      <c r="Y71" s="5">
        <v>18</v>
      </c>
      <c r="Z71" s="5"/>
      <c r="AA71" s="5"/>
      <c r="AB71" s="5"/>
      <c r="AC71" s="5"/>
      <c r="AD71" s="5"/>
      <c r="AE71" s="5"/>
      <c r="AF71" s="5"/>
      <c r="AG71" s="5"/>
      <c r="AH71" s="5"/>
      <c r="AI71" s="4">
        <v>14</v>
      </c>
      <c r="AJ71" s="4">
        <v>14</v>
      </c>
      <c r="AK71" s="4">
        <v>0</v>
      </c>
      <c r="AN71" s="34" t="s">
        <v>250</v>
      </c>
      <c r="AO71" s="34"/>
      <c r="AP71" s="34"/>
      <c r="AQ71" s="34"/>
      <c r="AR71" s="34"/>
      <c r="AS71" s="34"/>
      <c r="AT71" s="34"/>
      <c r="AU71" s="34"/>
      <c r="AV71" s="34"/>
      <c r="AW71" s="34"/>
      <c r="AX71" s="34"/>
      <c r="AY71" s="34"/>
    </row>
    <row r="72" spans="1:51">
      <c r="A72" s="202"/>
      <c r="B72" s="4">
        <v>24</v>
      </c>
      <c r="C72" s="5">
        <v>40</v>
      </c>
      <c r="D72" s="5">
        <v>39</v>
      </c>
      <c r="E72" s="5">
        <v>38</v>
      </c>
      <c r="F72" s="5">
        <v>37</v>
      </c>
      <c r="G72" s="5">
        <v>36</v>
      </c>
      <c r="H72" s="5">
        <v>35</v>
      </c>
      <c r="I72" s="5">
        <v>34</v>
      </c>
      <c r="J72" s="5">
        <v>33</v>
      </c>
      <c r="K72" s="5">
        <v>32</v>
      </c>
      <c r="L72" s="5">
        <v>31</v>
      </c>
      <c r="M72" s="5">
        <v>30</v>
      </c>
      <c r="N72" s="5">
        <v>29</v>
      </c>
      <c r="O72" s="5">
        <v>28</v>
      </c>
      <c r="P72" s="5">
        <v>27</v>
      </c>
      <c r="Q72" s="5">
        <v>26</v>
      </c>
      <c r="R72" s="5">
        <v>25</v>
      </c>
      <c r="S72" s="5">
        <v>24</v>
      </c>
      <c r="T72" s="5">
        <v>23</v>
      </c>
      <c r="U72" s="5">
        <v>22</v>
      </c>
      <c r="V72" s="5">
        <v>21</v>
      </c>
      <c r="W72" s="5">
        <v>20</v>
      </c>
      <c r="X72" s="5">
        <v>19</v>
      </c>
      <c r="Y72" s="5">
        <v>18</v>
      </c>
      <c r="Z72" s="5">
        <v>17</v>
      </c>
      <c r="AA72" s="5"/>
      <c r="AB72" s="5"/>
      <c r="AC72" s="5"/>
      <c r="AD72" s="5"/>
      <c r="AE72" s="5"/>
      <c r="AF72" s="5"/>
      <c r="AG72" s="5"/>
      <c r="AH72" s="5"/>
      <c r="AI72" s="4">
        <v>14</v>
      </c>
      <c r="AJ72" s="4">
        <v>14</v>
      </c>
      <c r="AK72" s="4">
        <v>0</v>
      </c>
      <c r="AN72" s="34"/>
      <c r="AO72" s="34"/>
      <c r="AP72" s="34"/>
      <c r="AQ72" s="34"/>
      <c r="AR72" s="34"/>
      <c r="AS72" s="34"/>
      <c r="AT72" s="34"/>
      <c r="AU72" s="34"/>
      <c r="AV72" s="34"/>
      <c r="AW72" s="34"/>
      <c r="AX72" s="34"/>
      <c r="AY72" s="34"/>
    </row>
    <row r="73" spans="1:51">
      <c r="A73" s="202"/>
      <c r="B73" s="4">
        <v>25</v>
      </c>
      <c r="C73" s="5">
        <v>40</v>
      </c>
      <c r="D73" s="5">
        <v>39</v>
      </c>
      <c r="E73" s="5">
        <v>38</v>
      </c>
      <c r="F73" s="5">
        <v>37</v>
      </c>
      <c r="G73" s="5">
        <v>36</v>
      </c>
      <c r="H73" s="5">
        <v>35</v>
      </c>
      <c r="I73" s="5">
        <v>34</v>
      </c>
      <c r="J73" s="5">
        <v>33</v>
      </c>
      <c r="K73" s="5">
        <v>32</v>
      </c>
      <c r="L73" s="5">
        <v>31</v>
      </c>
      <c r="M73" s="5">
        <v>30</v>
      </c>
      <c r="N73" s="5">
        <v>29</v>
      </c>
      <c r="O73" s="5">
        <v>28</v>
      </c>
      <c r="P73" s="5">
        <v>27</v>
      </c>
      <c r="Q73" s="5">
        <v>26</v>
      </c>
      <c r="R73" s="5">
        <v>25</v>
      </c>
      <c r="S73" s="5">
        <v>24</v>
      </c>
      <c r="T73" s="5">
        <v>23</v>
      </c>
      <c r="U73" s="5">
        <v>22</v>
      </c>
      <c r="V73" s="5">
        <v>21</v>
      </c>
      <c r="W73" s="5">
        <v>20</v>
      </c>
      <c r="X73" s="5">
        <v>19</v>
      </c>
      <c r="Y73" s="5">
        <v>18</v>
      </c>
      <c r="Z73" s="5">
        <v>17</v>
      </c>
      <c r="AA73" s="5">
        <v>16</v>
      </c>
      <c r="AB73" s="5"/>
      <c r="AC73" s="5"/>
      <c r="AD73" s="5"/>
      <c r="AE73" s="5"/>
      <c r="AF73" s="5"/>
      <c r="AG73" s="5"/>
      <c r="AH73" s="5"/>
      <c r="AI73" s="4">
        <v>14</v>
      </c>
      <c r="AJ73" s="4">
        <v>14</v>
      </c>
      <c r="AK73" s="4">
        <v>0</v>
      </c>
      <c r="AN73" s="113" t="s">
        <v>271</v>
      </c>
      <c r="AO73" s="34"/>
      <c r="AP73" s="34"/>
      <c r="AQ73" s="34"/>
      <c r="AR73" s="34"/>
      <c r="AS73" s="34"/>
      <c r="AT73" s="34"/>
      <c r="AU73" s="34"/>
      <c r="AV73" s="34"/>
      <c r="AW73" s="34"/>
      <c r="AX73" s="34"/>
      <c r="AY73" s="34"/>
    </row>
    <row r="74" spans="1:51">
      <c r="A74" s="202"/>
      <c r="B74" s="4">
        <v>26</v>
      </c>
      <c r="C74" s="5">
        <v>40</v>
      </c>
      <c r="D74" s="5">
        <v>39</v>
      </c>
      <c r="E74" s="5">
        <v>38</v>
      </c>
      <c r="F74" s="5">
        <v>37</v>
      </c>
      <c r="G74" s="5">
        <v>36</v>
      </c>
      <c r="H74" s="5">
        <v>35</v>
      </c>
      <c r="I74" s="5">
        <v>34</v>
      </c>
      <c r="J74" s="5">
        <v>33</v>
      </c>
      <c r="K74" s="5">
        <v>32</v>
      </c>
      <c r="L74" s="5">
        <v>31</v>
      </c>
      <c r="M74" s="5">
        <v>30</v>
      </c>
      <c r="N74" s="5">
        <v>29</v>
      </c>
      <c r="O74" s="5">
        <v>28</v>
      </c>
      <c r="P74" s="5">
        <v>27</v>
      </c>
      <c r="Q74" s="5">
        <v>26</v>
      </c>
      <c r="R74" s="5">
        <v>25</v>
      </c>
      <c r="S74" s="5">
        <v>24</v>
      </c>
      <c r="T74" s="5">
        <v>23</v>
      </c>
      <c r="U74" s="5">
        <v>22</v>
      </c>
      <c r="V74" s="5">
        <v>21</v>
      </c>
      <c r="W74" s="5">
        <v>20</v>
      </c>
      <c r="X74" s="5">
        <v>19</v>
      </c>
      <c r="Y74" s="5">
        <v>18</v>
      </c>
      <c r="Z74" s="5">
        <v>17</v>
      </c>
      <c r="AA74" s="5">
        <v>16</v>
      </c>
      <c r="AB74" s="5">
        <v>16</v>
      </c>
      <c r="AC74" s="5"/>
      <c r="AD74" s="5"/>
      <c r="AE74" s="5"/>
      <c r="AF74" s="5"/>
      <c r="AG74" s="5"/>
      <c r="AH74" s="5"/>
      <c r="AI74" s="4">
        <v>14</v>
      </c>
      <c r="AJ74" s="4">
        <v>14</v>
      </c>
      <c r="AK74" s="4">
        <v>0</v>
      </c>
      <c r="AN74" s="34"/>
      <c r="AO74" s="34"/>
      <c r="AP74" s="34"/>
      <c r="AQ74" s="34"/>
      <c r="AR74" s="34"/>
      <c r="AS74" s="34"/>
      <c r="AT74" s="34"/>
      <c r="AU74" s="34"/>
      <c r="AV74" s="34"/>
      <c r="AW74" s="34"/>
      <c r="AX74" s="34"/>
      <c r="AY74" s="34"/>
    </row>
    <row r="75" spans="1:51">
      <c r="A75" s="202"/>
      <c r="B75" s="4">
        <v>27</v>
      </c>
      <c r="C75" s="5">
        <v>40</v>
      </c>
      <c r="D75" s="5">
        <v>39</v>
      </c>
      <c r="E75" s="5">
        <v>38</v>
      </c>
      <c r="F75" s="5">
        <v>37</v>
      </c>
      <c r="G75" s="5">
        <v>36</v>
      </c>
      <c r="H75" s="5">
        <v>35</v>
      </c>
      <c r="I75" s="5">
        <v>34</v>
      </c>
      <c r="J75" s="5">
        <v>33</v>
      </c>
      <c r="K75" s="5">
        <v>32</v>
      </c>
      <c r="L75" s="5">
        <v>31</v>
      </c>
      <c r="M75" s="5">
        <v>30</v>
      </c>
      <c r="N75" s="5">
        <v>29</v>
      </c>
      <c r="O75" s="5">
        <v>28</v>
      </c>
      <c r="P75" s="5">
        <v>27</v>
      </c>
      <c r="Q75" s="5">
        <v>26</v>
      </c>
      <c r="R75" s="5">
        <v>25</v>
      </c>
      <c r="S75" s="5">
        <v>24</v>
      </c>
      <c r="T75" s="5">
        <v>23</v>
      </c>
      <c r="U75" s="5">
        <v>22</v>
      </c>
      <c r="V75" s="5">
        <v>21</v>
      </c>
      <c r="W75" s="5">
        <v>20</v>
      </c>
      <c r="X75" s="5">
        <v>19</v>
      </c>
      <c r="Y75" s="5">
        <v>18</v>
      </c>
      <c r="Z75" s="5">
        <v>17</v>
      </c>
      <c r="AA75" s="5">
        <v>16</v>
      </c>
      <c r="AB75" s="5">
        <v>16</v>
      </c>
      <c r="AC75" s="5">
        <v>16</v>
      </c>
      <c r="AD75" s="5"/>
      <c r="AE75" s="5"/>
      <c r="AF75" s="5"/>
      <c r="AG75" s="5"/>
      <c r="AH75" s="5"/>
      <c r="AI75" s="4">
        <v>14</v>
      </c>
      <c r="AJ75" s="4">
        <v>14</v>
      </c>
      <c r="AK75" s="4">
        <v>0</v>
      </c>
      <c r="AN75" s="113" t="s">
        <v>1047</v>
      </c>
      <c r="AO75" s="34"/>
      <c r="AP75" s="34"/>
      <c r="AQ75" s="34"/>
      <c r="AR75" s="34"/>
      <c r="AS75" s="34"/>
      <c r="AT75" s="34"/>
      <c r="AU75" s="34"/>
      <c r="AV75" s="34"/>
      <c r="AW75" s="34"/>
      <c r="AX75" s="34"/>
      <c r="AY75" s="34"/>
    </row>
    <row r="76" spans="1:51">
      <c r="A76" s="202"/>
      <c r="B76" s="4">
        <v>28</v>
      </c>
      <c r="C76" s="5">
        <v>40</v>
      </c>
      <c r="D76" s="5">
        <v>39</v>
      </c>
      <c r="E76" s="5">
        <v>38</v>
      </c>
      <c r="F76" s="5">
        <v>37</v>
      </c>
      <c r="G76" s="5">
        <v>36</v>
      </c>
      <c r="H76" s="5">
        <v>35</v>
      </c>
      <c r="I76" s="5">
        <v>34</v>
      </c>
      <c r="J76" s="5">
        <v>33</v>
      </c>
      <c r="K76" s="5">
        <v>32</v>
      </c>
      <c r="L76" s="5">
        <v>31</v>
      </c>
      <c r="M76" s="5">
        <v>30</v>
      </c>
      <c r="N76" s="5">
        <v>29</v>
      </c>
      <c r="O76" s="5">
        <v>28</v>
      </c>
      <c r="P76" s="5">
        <v>27</v>
      </c>
      <c r="Q76" s="5">
        <v>26</v>
      </c>
      <c r="R76" s="5">
        <v>25</v>
      </c>
      <c r="S76" s="5">
        <v>24</v>
      </c>
      <c r="T76" s="5">
        <v>23</v>
      </c>
      <c r="U76" s="5">
        <v>22</v>
      </c>
      <c r="V76" s="5">
        <v>21</v>
      </c>
      <c r="W76" s="5">
        <v>20</v>
      </c>
      <c r="X76" s="5">
        <v>19</v>
      </c>
      <c r="Y76" s="5">
        <v>18</v>
      </c>
      <c r="Z76" s="5">
        <v>17</v>
      </c>
      <c r="AA76" s="5">
        <v>16</v>
      </c>
      <c r="AB76" s="5">
        <v>16</v>
      </c>
      <c r="AC76" s="5">
        <v>16</v>
      </c>
      <c r="AD76" s="5">
        <v>16</v>
      </c>
      <c r="AE76" s="5"/>
      <c r="AF76" s="5"/>
      <c r="AG76" s="5"/>
      <c r="AH76" s="5"/>
      <c r="AI76" s="4">
        <v>14</v>
      </c>
      <c r="AJ76" s="4">
        <v>14</v>
      </c>
      <c r="AK76" s="4">
        <v>0</v>
      </c>
      <c r="AN76" s="34"/>
      <c r="AO76" s="34" t="s">
        <v>251</v>
      </c>
      <c r="AP76" s="34"/>
      <c r="AQ76" s="34"/>
      <c r="AR76" s="34"/>
      <c r="AS76" s="34"/>
      <c r="AT76" s="34"/>
      <c r="AU76" s="34"/>
      <c r="AV76" s="34"/>
      <c r="AW76" s="34"/>
      <c r="AX76" s="34"/>
      <c r="AY76" s="34"/>
    </row>
    <row r="77" spans="1:51">
      <c r="A77" s="202"/>
      <c r="B77" s="4">
        <v>29</v>
      </c>
      <c r="C77" s="5">
        <v>40</v>
      </c>
      <c r="D77" s="5">
        <v>39</v>
      </c>
      <c r="E77" s="5">
        <v>38</v>
      </c>
      <c r="F77" s="5">
        <v>37</v>
      </c>
      <c r="G77" s="5">
        <v>36</v>
      </c>
      <c r="H77" s="5">
        <v>35</v>
      </c>
      <c r="I77" s="5">
        <v>34</v>
      </c>
      <c r="J77" s="5">
        <v>33</v>
      </c>
      <c r="K77" s="5">
        <v>32</v>
      </c>
      <c r="L77" s="5">
        <v>31</v>
      </c>
      <c r="M77" s="5">
        <v>30</v>
      </c>
      <c r="N77" s="5">
        <v>29</v>
      </c>
      <c r="O77" s="5">
        <v>28</v>
      </c>
      <c r="P77" s="5">
        <v>27</v>
      </c>
      <c r="Q77" s="5">
        <v>26</v>
      </c>
      <c r="R77" s="5">
        <v>25</v>
      </c>
      <c r="S77" s="5">
        <v>24</v>
      </c>
      <c r="T77" s="5">
        <v>23</v>
      </c>
      <c r="U77" s="5">
        <v>22</v>
      </c>
      <c r="V77" s="5">
        <v>21</v>
      </c>
      <c r="W77" s="5">
        <v>20</v>
      </c>
      <c r="X77" s="5">
        <v>19</v>
      </c>
      <c r="Y77" s="5">
        <v>18</v>
      </c>
      <c r="Z77" s="5">
        <v>17</v>
      </c>
      <c r="AA77" s="5">
        <v>16</v>
      </c>
      <c r="AB77" s="5">
        <v>16</v>
      </c>
      <c r="AC77" s="5">
        <v>16</v>
      </c>
      <c r="AD77" s="5">
        <v>16</v>
      </c>
      <c r="AE77" s="5">
        <v>16</v>
      </c>
      <c r="AF77" s="5"/>
      <c r="AG77" s="5"/>
      <c r="AH77" s="5"/>
      <c r="AI77" s="4">
        <v>14</v>
      </c>
      <c r="AJ77" s="4">
        <v>14</v>
      </c>
      <c r="AK77" s="4">
        <v>0</v>
      </c>
      <c r="AN77" s="34"/>
      <c r="AO77" s="34" t="s">
        <v>252</v>
      </c>
      <c r="AP77" s="34"/>
      <c r="AQ77" s="34"/>
      <c r="AR77" s="34"/>
      <c r="AS77" s="34"/>
      <c r="AT77" s="34"/>
      <c r="AU77" s="34"/>
      <c r="AV77" s="34"/>
      <c r="AW77" s="34"/>
      <c r="AX77" s="34"/>
      <c r="AY77" s="34"/>
    </row>
    <row r="78" spans="1:51">
      <c r="A78" s="202"/>
      <c r="B78" s="4">
        <v>30</v>
      </c>
      <c r="C78" s="5">
        <v>40</v>
      </c>
      <c r="D78" s="5">
        <v>39</v>
      </c>
      <c r="E78" s="5">
        <v>38</v>
      </c>
      <c r="F78" s="5">
        <v>37</v>
      </c>
      <c r="G78" s="5">
        <v>36</v>
      </c>
      <c r="H78" s="5">
        <v>35</v>
      </c>
      <c r="I78" s="5">
        <v>34</v>
      </c>
      <c r="J78" s="5">
        <v>33</v>
      </c>
      <c r="K78" s="5">
        <v>32</v>
      </c>
      <c r="L78" s="5">
        <v>31</v>
      </c>
      <c r="M78" s="5">
        <v>30</v>
      </c>
      <c r="N78" s="5">
        <v>29</v>
      </c>
      <c r="O78" s="5">
        <v>28</v>
      </c>
      <c r="P78" s="5">
        <v>27</v>
      </c>
      <c r="Q78" s="5">
        <v>26</v>
      </c>
      <c r="R78" s="5">
        <v>25</v>
      </c>
      <c r="S78" s="5">
        <v>24</v>
      </c>
      <c r="T78" s="5">
        <v>23</v>
      </c>
      <c r="U78" s="5">
        <v>22</v>
      </c>
      <c r="V78" s="5">
        <v>21</v>
      </c>
      <c r="W78" s="5">
        <v>20</v>
      </c>
      <c r="X78" s="5">
        <v>19</v>
      </c>
      <c r="Y78" s="5">
        <v>18</v>
      </c>
      <c r="Z78" s="5">
        <v>17</v>
      </c>
      <c r="AA78" s="5">
        <v>16</v>
      </c>
      <c r="AB78" s="5">
        <v>16</v>
      </c>
      <c r="AC78" s="5">
        <v>16</v>
      </c>
      <c r="AD78" s="5">
        <v>16</v>
      </c>
      <c r="AE78" s="5">
        <v>16</v>
      </c>
      <c r="AF78" s="5">
        <v>16</v>
      </c>
      <c r="AG78" s="5"/>
      <c r="AH78" s="5"/>
      <c r="AI78" s="4">
        <v>14</v>
      </c>
      <c r="AJ78" s="4">
        <v>14</v>
      </c>
      <c r="AK78" s="4">
        <v>0</v>
      </c>
      <c r="AN78" s="34"/>
      <c r="AO78" s="34" t="s">
        <v>253</v>
      </c>
      <c r="AP78" s="34"/>
      <c r="AQ78" s="34"/>
      <c r="AR78" s="34"/>
      <c r="AS78" s="34"/>
      <c r="AT78" s="34"/>
      <c r="AU78" s="34"/>
      <c r="AV78" s="34"/>
      <c r="AW78" s="34"/>
      <c r="AX78" s="34"/>
      <c r="AY78" s="34"/>
    </row>
    <row r="79" spans="1:51">
      <c r="A79" s="202"/>
      <c r="B79" s="4">
        <v>31</v>
      </c>
      <c r="C79" s="5">
        <v>40</v>
      </c>
      <c r="D79" s="5">
        <v>39</v>
      </c>
      <c r="E79" s="5">
        <v>38</v>
      </c>
      <c r="F79" s="5">
        <v>37</v>
      </c>
      <c r="G79" s="5">
        <v>36</v>
      </c>
      <c r="H79" s="5">
        <v>35</v>
      </c>
      <c r="I79" s="5">
        <v>34</v>
      </c>
      <c r="J79" s="5">
        <v>33</v>
      </c>
      <c r="K79" s="5">
        <v>32</v>
      </c>
      <c r="L79" s="5">
        <v>31</v>
      </c>
      <c r="M79" s="5">
        <v>30</v>
      </c>
      <c r="N79" s="5">
        <v>29</v>
      </c>
      <c r="O79" s="5">
        <v>28</v>
      </c>
      <c r="P79" s="5">
        <v>27</v>
      </c>
      <c r="Q79" s="5">
        <v>26</v>
      </c>
      <c r="R79" s="5">
        <v>25</v>
      </c>
      <c r="S79" s="5">
        <v>24</v>
      </c>
      <c r="T79" s="5">
        <v>23</v>
      </c>
      <c r="U79" s="5">
        <v>22</v>
      </c>
      <c r="V79" s="5">
        <v>21</v>
      </c>
      <c r="W79" s="5">
        <v>20</v>
      </c>
      <c r="X79" s="5">
        <v>19</v>
      </c>
      <c r="Y79" s="5">
        <v>18</v>
      </c>
      <c r="Z79" s="5">
        <v>17</v>
      </c>
      <c r="AA79" s="5">
        <v>16</v>
      </c>
      <c r="AB79" s="5">
        <v>16</v>
      </c>
      <c r="AC79" s="5">
        <v>16</v>
      </c>
      <c r="AD79" s="5">
        <v>16</v>
      </c>
      <c r="AE79" s="5">
        <v>16</v>
      </c>
      <c r="AF79" s="5">
        <v>16</v>
      </c>
      <c r="AG79" s="5">
        <v>16</v>
      </c>
      <c r="AH79" s="5"/>
      <c r="AI79" s="4">
        <v>14</v>
      </c>
      <c r="AJ79" s="4">
        <v>14</v>
      </c>
      <c r="AK79" s="4">
        <v>0</v>
      </c>
      <c r="AN79" s="34"/>
      <c r="AO79" s="34"/>
      <c r="AP79" s="34"/>
      <c r="AQ79" s="34"/>
      <c r="AR79" s="34"/>
      <c r="AS79" s="34"/>
      <c r="AT79" s="34"/>
      <c r="AU79" s="34"/>
      <c r="AV79" s="34"/>
      <c r="AW79" s="34"/>
      <c r="AX79" s="34"/>
      <c r="AY79" s="34"/>
    </row>
    <row r="80" spans="1:51">
      <c r="A80" s="202"/>
      <c r="B80" s="4">
        <v>32</v>
      </c>
      <c r="C80" s="5">
        <v>40</v>
      </c>
      <c r="D80" s="5">
        <v>39</v>
      </c>
      <c r="E80" s="5">
        <v>38</v>
      </c>
      <c r="F80" s="5">
        <v>37</v>
      </c>
      <c r="G80" s="5">
        <v>36</v>
      </c>
      <c r="H80" s="5">
        <v>35</v>
      </c>
      <c r="I80" s="5">
        <v>34</v>
      </c>
      <c r="J80" s="5">
        <v>33</v>
      </c>
      <c r="K80" s="5">
        <v>32</v>
      </c>
      <c r="L80" s="5">
        <v>31</v>
      </c>
      <c r="M80" s="5">
        <v>30</v>
      </c>
      <c r="N80" s="5">
        <v>29</v>
      </c>
      <c r="O80" s="5">
        <v>28</v>
      </c>
      <c r="P80" s="5">
        <v>27</v>
      </c>
      <c r="Q80" s="5">
        <v>26</v>
      </c>
      <c r="R80" s="5">
        <v>25</v>
      </c>
      <c r="S80" s="5">
        <v>24</v>
      </c>
      <c r="T80" s="5">
        <v>23</v>
      </c>
      <c r="U80" s="5">
        <v>22</v>
      </c>
      <c r="V80" s="5">
        <v>21</v>
      </c>
      <c r="W80" s="5">
        <v>20</v>
      </c>
      <c r="X80" s="5">
        <v>19</v>
      </c>
      <c r="Y80" s="5">
        <v>18</v>
      </c>
      <c r="Z80" s="5">
        <v>17</v>
      </c>
      <c r="AA80" s="5">
        <v>16</v>
      </c>
      <c r="AB80" s="5">
        <v>16</v>
      </c>
      <c r="AC80" s="5">
        <v>16</v>
      </c>
      <c r="AD80" s="5">
        <v>16</v>
      </c>
      <c r="AE80" s="5">
        <v>16</v>
      </c>
      <c r="AF80" s="5">
        <v>16</v>
      </c>
      <c r="AG80" s="5">
        <v>16</v>
      </c>
      <c r="AH80" s="5">
        <v>16</v>
      </c>
      <c r="AI80" s="4">
        <v>14</v>
      </c>
      <c r="AJ80" s="4">
        <v>14</v>
      </c>
      <c r="AK80" s="4">
        <v>0</v>
      </c>
      <c r="AN80" s="34"/>
      <c r="AO80" s="34"/>
      <c r="AP80" s="34"/>
      <c r="AQ80" s="34"/>
      <c r="AR80" s="34"/>
      <c r="AS80" s="34"/>
      <c r="AT80" s="34"/>
      <c r="AU80" s="34"/>
      <c r="AV80" s="34"/>
      <c r="AW80" s="34"/>
      <c r="AX80" s="34"/>
      <c r="AY80" s="34"/>
    </row>
    <row r="81" spans="1:51">
      <c r="A81" s="202"/>
      <c r="B81" s="181"/>
      <c r="C81" s="181">
        <v>1</v>
      </c>
      <c r="D81" s="181">
        <v>2</v>
      </c>
      <c r="E81" s="181">
        <v>3</v>
      </c>
      <c r="F81" s="181">
        <v>4</v>
      </c>
      <c r="G81" s="181">
        <v>5</v>
      </c>
      <c r="H81" s="181">
        <v>6</v>
      </c>
      <c r="I81" s="181">
        <v>7</v>
      </c>
      <c r="J81" s="181">
        <v>8</v>
      </c>
      <c r="K81" s="181">
        <v>9</v>
      </c>
      <c r="L81" s="181">
        <v>10</v>
      </c>
      <c r="M81" s="181">
        <v>11</v>
      </c>
      <c r="N81" s="181">
        <v>12</v>
      </c>
      <c r="O81" s="181">
        <v>13</v>
      </c>
      <c r="P81" s="181">
        <v>14</v>
      </c>
      <c r="Q81" s="181">
        <v>15</v>
      </c>
      <c r="R81" s="181">
        <v>16</v>
      </c>
      <c r="S81" s="181">
        <v>17</v>
      </c>
      <c r="T81" s="181">
        <v>18</v>
      </c>
      <c r="U81" s="181">
        <v>19</v>
      </c>
      <c r="V81" s="181">
        <v>20</v>
      </c>
      <c r="W81" s="181">
        <v>21</v>
      </c>
      <c r="X81" s="181">
        <v>22</v>
      </c>
      <c r="Y81" s="181">
        <v>23</v>
      </c>
      <c r="Z81" s="181">
        <v>24</v>
      </c>
      <c r="AA81" s="181">
        <v>25</v>
      </c>
      <c r="AB81" s="181">
        <v>26</v>
      </c>
      <c r="AC81" s="181">
        <v>27</v>
      </c>
      <c r="AD81" s="181">
        <v>28</v>
      </c>
      <c r="AE81" s="181">
        <v>29</v>
      </c>
      <c r="AF81" s="181">
        <v>30</v>
      </c>
      <c r="AG81" s="181">
        <v>31</v>
      </c>
      <c r="AH81" s="181">
        <v>32</v>
      </c>
      <c r="AI81" s="4"/>
      <c r="AJ81" s="4"/>
      <c r="AK81" s="4"/>
      <c r="AN81" s="34"/>
      <c r="AO81" s="34"/>
      <c r="AP81" s="34"/>
      <c r="AQ81" s="34"/>
      <c r="AR81" s="34"/>
      <c r="AS81" s="34"/>
      <c r="AT81" s="34"/>
      <c r="AU81" s="34"/>
      <c r="AV81" s="34"/>
      <c r="AW81" s="34"/>
      <c r="AX81" s="34"/>
      <c r="AY81" s="34"/>
    </row>
    <row r="82" spans="1:51" ht="13">
      <c r="B82" s="200" t="s">
        <v>1045</v>
      </c>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179"/>
      <c r="AH82" s="180"/>
      <c r="AI82" s="85"/>
      <c r="AJ82" s="85"/>
      <c r="AN82" s="34"/>
      <c r="AO82" s="34"/>
      <c r="AP82" s="34"/>
      <c r="AQ82" s="34"/>
      <c r="AR82" s="34"/>
      <c r="AS82" s="34"/>
      <c r="AT82" s="34"/>
      <c r="AU82" s="34"/>
      <c r="AV82" s="34"/>
      <c r="AW82" s="34"/>
      <c r="AX82" s="34"/>
      <c r="AY82" s="34"/>
    </row>
  </sheetData>
  <mergeCells count="9">
    <mergeCell ref="B82:AF82"/>
    <mergeCell ref="B6:AF6"/>
    <mergeCell ref="A7:A40"/>
    <mergeCell ref="B41:AF41"/>
    <mergeCell ref="AN27:AV28"/>
    <mergeCell ref="AN24:AY25"/>
    <mergeCell ref="B47:AF47"/>
    <mergeCell ref="A48:A81"/>
    <mergeCell ref="AN30:AY31"/>
  </mergeCells>
  <phoneticPr fontId="0" type="noConversion"/>
  <pageMargins left="0.17" right="0.17" top="0.19685039370078741" bottom="0.19685039370078741" header="0.19685039370078741" footer="0.19685039370078741"/>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tabColor theme="4" tint="-0.249977111117893"/>
    <pageSetUpPr fitToPage="1"/>
  </sheetPr>
  <dimension ref="A1:M370"/>
  <sheetViews>
    <sheetView workbookViewId="0">
      <pane ySplit="5" topLeftCell="A6" activePane="bottomLeft" state="frozen"/>
      <selection activeCell="B6" sqref="B6:AF6"/>
      <selection pane="bottomLeft" activeCell="B2" sqref="B2:D2"/>
    </sheetView>
  </sheetViews>
  <sheetFormatPr defaultColWidth="8.81640625" defaultRowHeight="15.5"/>
  <cols>
    <col min="1" max="1" width="15.54296875" style="84" customWidth="1"/>
    <col min="2" max="2" width="24.81640625" style="64" customWidth="1"/>
    <col min="3" max="3" width="19.453125" style="84" bestFit="1" customWidth="1"/>
    <col min="4" max="4" width="24.81640625" style="93" bestFit="1" customWidth="1"/>
    <col min="5" max="10" width="14.54296875" style="93" customWidth="1"/>
    <col min="11" max="11" width="19.1796875" style="93" customWidth="1"/>
    <col min="12" max="12" width="20.54296875" style="93" customWidth="1"/>
    <col min="13" max="13" width="17.1796875" style="93" customWidth="1"/>
    <col min="14" max="14" width="16" style="84" bestFit="1" customWidth="1"/>
    <col min="15" max="43" width="12.54296875" style="84" customWidth="1"/>
    <col min="44" max="16384" width="8.81640625" style="84"/>
  </cols>
  <sheetData>
    <row r="1" spans="1:13" ht="15" customHeight="1"/>
    <row r="2" spans="1:13" s="89" customFormat="1" ht="15" customHeight="1">
      <c r="A2" s="173" t="s">
        <v>6</v>
      </c>
      <c r="B2" s="209" t="s">
        <v>51</v>
      </c>
      <c r="C2" s="209"/>
      <c r="D2" s="209"/>
      <c r="E2" s="217"/>
      <c r="F2" s="217"/>
      <c r="G2" s="96"/>
      <c r="H2" s="96"/>
      <c r="I2" s="96"/>
      <c r="J2" s="96"/>
      <c r="K2" s="96"/>
      <c r="L2" s="96"/>
      <c r="M2" s="96"/>
    </row>
    <row r="3" spans="1:13" ht="15" customHeight="1"/>
    <row r="4" spans="1:13" ht="15" customHeight="1"/>
    <row r="5" spans="1:13" s="89" customFormat="1" ht="15" customHeight="1">
      <c r="A5" s="92" t="s">
        <v>8</v>
      </c>
      <c r="B5" s="65" t="s">
        <v>7</v>
      </c>
      <c r="C5" s="65" t="s">
        <v>5</v>
      </c>
      <c r="D5" s="92" t="s">
        <v>9</v>
      </c>
      <c r="E5" s="197" t="s">
        <v>62</v>
      </c>
      <c r="F5" s="134" t="s">
        <v>63</v>
      </c>
      <c r="G5" s="135" t="s">
        <v>42</v>
      </c>
      <c r="H5" s="136" t="s">
        <v>64</v>
      </c>
      <c r="I5" s="137" t="s">
        <v>65</v>
      </c>
      <c r="J5" s="110" t="s">
        <v>163</v>
      </c>
    </row>
    <row r="6" spans="1:13" ht="15" customHeight="1">
      <c r="A6" s="114" t="s">
        <v>745</v>
      </c>
      <c r="B6" s="81" t="s">
        <v>738</v>
      </c>
      <c r="C6" s="115">
        <f t="shared" ref="C6:C69" si="0">SUM(E6:J6)</f>
        <v>120</v>
      </c>
      <c r="D6" s="138">
        <f t="shared" ref="D6:D69" si="1">SUM(E6:J6)-MIN(E6:G6)</f>
        <v>80</v>
      </c>
      <c r="E6" s="104">
        <v>40</v>
      </c>
      <c r="F6" s="104">
        <v>40</v>
      </c>
      <c r="G6" s="104">
        <v>40</v>
      </c>
      <c r="H6" s="105">
        <v>0</v>
      </c>
      <c r="I6" s="139">
        <v>0</v>
      </c>
      <c r="J6" s="167">
        <v>0</v>
      </c>
      <c r="K6" s="84"/>
      <c r="L6" s="84"/>
      <c r="M6" s="84"/>
    </row>
    <row r="7" spans="1:13" ht="15" customHeight="1">
      <c r="A7" s="114" t="s">
        <v>38</v>
      </c>
      <c r="B7" s="81" t="s">
        <v>735</v>
      </c>
      <c r="C7" s="115">
        <f t="shared" si="0"/>
        <v>117</v>
      </c>
      <c r="D7" s="138">
        <f t="shared" si="1"/>
        <v>80</v>
      </c>
      <c r="E7" s="104">
        <v>40</v>
      </c>
      <c r="F7" s="104">
        <v>37</v>
      </c>
      <c r="G7" s="104">
        <v>40</v>
      </c>
      <c r="H7" s="105">
        <v>0</v>
      </c>
      <c r="I7" s="139">
        <v>0</v>
      </c>
      <c r="J7" s="167">
        <v>0</v>
      </c>
      <c r="K7" s="84"/>
      <c r="L7" s="84"/>
      <c r="M7" s="84"/>
    </row>
    <row r="8" spans="1:13" ht="15" customHeight="1">
      <c r="A8" s="114" t="str">
        <f>Senior_Performance_Light!A6</f>
        <v>Yes</v>
      </c>
      <c r="B8" s="81" t="str">
        <f>Senior_Performance_Light!B6</f>
        <v>Tyler Koenig</v>
      </c>
      <c r="C8" s="115">
        <f t="shared" si="0"/>
        <v>78</v>
      </c>
      <c r="D8" s="138">
        <f t="shared" si="1"/>
        <v>78</v>
      </c>
      <c r="E8" s="104">
        <f>IFERROR(VLOOKUP(B8,Senior_Performance_Light!$B$93:$D$134,3,FALSE),0)</f>
        <v>39</v>
      </c>
      <c r="F8" s="104">
        <f>IFERROR(VLOOKUP(B8,Senior_Performance_Light!$F$93:$H$134,3,FALSE),0)</f>
        <v>39</v>
      </c>
      <c r="G8" s="104">
        <f>IFERROR(VLOOKUP(B8,Senior_Performance_Light!$J$93:$L$134,3,FALSE),0)</f>
        <v>0</v>
      </c>
      <c r="H8" s="105">
        <f>IFERROR(VLOOKUP(B8,Senior_Performance_Light!$N$93:$P$134,3,FALSE),0)</f>
        <v>0</v>
      </c>
      <c r="I8" s="139">
        <f>IFERROR(VLOOKUP(B8,Senior_Performance_Light!$R$93:$T$134,3,FALSE),0)</f>
        <v>0</v>
      </c>
      <c r="J8" s="167">
        <f>IFERROR(VLOOKUP(B8,Senior_Performance_Light!$V$93:$X$134,3,FALSE),0)</f>
        <v>0</v>
      </c>
      <c r="K8" s="84"/>
      <c r="L8" s="84"/>
      <c r="M8" s="84"/>
    </row>
    <row r="9" spans="1:13" ht="15" customHeight="1">
      <c r="A9" s="114" t="str">
        <f>TAG_RESTRICTED_HEAVY!A7</f>
        <v>No</v>
      </c>
      <c r="B9" s="81" t="str">
        <f>TAG_RESTRICTED_HEAVY!B7</f>
        <v>Craig Wright</v>
      </c>
      <c r="C9" s="115">
        <f t="shared" si="0"/>
        <v>78</v>
      </c>
      <c r="D9" s="138">
        <f t="shared" si="1"/>
        <v>78</v>
      </c>
      <c r="E9" s="104">
        <f>IFERROR(VLOOKUP(B9,TAG_RESTRICTED_HEAVY!$B$93:$D$134,3,FALSE),0)</f>
        <v>0</v>
      </c>
      <c r="F9" s="104">
        <f>IFERROR(VLOOKUP(B9,TAG_RESTRICTED_HEAVY!$F$93:$H$134,3,FALSE),0)</f>
        <v>40</v>
      </c>
      <c r="G9" s="104">
        <f>IFERROR(VLOOKUP(B9,TAG_RESTRICTED_HEAVY!$J$93:$L$134,3,FALSE),0)</f>
        <v>38</v>
      </c>
      <c r="H9" s="105">
        <f>IFERROR(VLOOKUP(B9,TAG_RESTRICTED_HEAVY!$N$93:$P$134,3,FALSE),0)</f>
        <v>0</v>
      </c>
      <c r="I9" s="139">
        <f>IFERROR(VLOOKUP(B9,TAG_RESTRICTED_HEAVY!$R$93:$T$134,3,FALSE),0)</f>
        <v>0</v>
      </c>
      <c r="J9" s="167">
        <f>IFERROR(VLOOKUP(B9,TAG_RESTRICTED_HEAVY!$V$93:$X$134,3,FALSE),0)</f>
        <v>0</v>
      </c>
      <c r="K9" s="84"/>
      <c r="L9" s="84"/>
      <c r="M9" s="84"/>
    </row>
    <row r="10" spans="1:13" ht="15" customHeight="1">
      <c r="A10" s="114" t="str">
        <f>TAG_RESTRICTED_HEAVY!A8</f>
        <v>Yes</v>
      </c>
      <c r="B10" s="81" t="str">
        <f>TAG_RESTRICTED_HEAVY!B8</f>
        <v>Logan Gurney</v>
      </c>
      <c r="C10" s="115">
        <f t="shared" si="0"/>
        <v>115</v>
      </c>
      <c r="D10" s="138">
        <f t="shared" si="1"/>
        <v>77</v>
      </c>
      <c r="E10" s="104">
        <f>IFERROR(VLOOKUP(B10,TAG_RESTRICTED_HEAVY!$B$93:$D$134,3,FALSE),0)</f>
        <v>38</v>
      </c>
      <c r="F10" s="104">
        <f>IFERROR(VLOOKUP(B10,TAG_RESTRICTED_HEAVY!$F$93:$H$134,3,FALSE),0)</f>
        <v>38</v>
      </c>
      <c r="G10" s="104">
        <f>IFERROR(VLOOKUP(B10,TAG_RESTRICTED_HEAVY!$J$93:$L$134,3,FALSE),0)</f>
        <v>39</v>
      </c>
      <c r="H10" s="105">
        <f>IFERROR(VLOOKUP(B10,TAG_RESTRICTED_HEAVY!$N$93:$P$134,3,FALSE),0)</f>
        <v>0</v>
      </c>
      <c r="I10" s="139">
        <f>IFERROR(VLOOKUP(B10,TAG_RESTRICTED_HEAVY!$R$93:$T$134,3,FALSE),0)</f>
        <v>0</v>
      </c>
      <c r="J10" s="167">
        <f>IFERROR(VLOOKUP(B10,TAG_RESTRICTED_HEAVY!$V$93:$X$134,3,FALSE),0)</f>
        <v>0</v>
      </c>
      <c r="K10" s="84"/>
      <c r="L10" s="84"/>
      <c r="M10" s="84"/>
    </row>
    <row r="11" spans="1:13" ht="15" hidden="1" customHeight="1">
      <c r="A11" s="114" t="str">
        <f>'4SSM'!A6</f>
        <v>Yes</v>
      </c>
      <c r="B11" s="81" t="str">
        <f>'4SSM'!B6</f>
        <v>Tom Bennetts</v>
      </c>
      <c r="C11" s="115">
        <f t="shared" si="0"/>
        <v>39</v>
      </c>
      <c r="D11" s="138">
        <f t="shared" si="1"/>
        <v>39</v>
      </c>
      <c r="E11" s="104">
        <f>IFERROR(VLOOKUP(B11,'4SSM'!$B$93:$D$134,3,FALSE),0)</f>
        <v>39</v>
      </c>
      <c r="F11" s="104">
        <f>IFERROR(VLOOKUP(B11,'4SSM'!$F$93:$H$134,3,FALSE),0)</f>
        <v>0</v>
      </c>
      <c r="G11" s="104">
        <f>IFERROR(VLOOKUP(B11,'4SSM'!$J$93:$L$134,3,FALSE),0)</f>
        <v>0</v>
      </c>
      <c r="H11" s="105">
        <f>IFERROR(VLOOKUP(B11,'4SSM'!$N$93:$P$134,3,FALSE),0)</f>
        <v>0</v>
      </c>
      <c r="I11" s="139">
        <f>IFERROR(VLOOKUP(B11,'4SSM'!$R$93:$T$134,3,FALSE),0)</f>
        <v>0</v>
      </c>
      <c r="J11" s="167">
        <f>IFERROR(VLOOKUP(B11,'4SSM'!$V$93:$X$134,3,FALSE),0)</f>
        <v>0</v>
      </c>
      <c r="K11" s="84"/>
      <c r="L11" s="84"/>
      <c r="M11" s="84"/>
    </row>
    <row r="12" spans="1:13" ht="15" hidden="1" customHeight="1">
      <c r="A12" s="114" t="str">
        <f>Senior_Performance_Light!A9</f>
        <v>Yes</v>
      </c>
      <c r="B12" s="81" t="str">
        <f>Senior_Performance_Light!B9</f>
        <v>Tom Bennetts</v>
      </c>
      <c r="C12" s="115">
        <f t="shared" si="0"/>
        <v>52</v>
      </c>
      <c r="D12" s="138">
        <f t="shared" si="1"/>
        <v>52</v>
      </c>
      <c r="E12" s="104">
        <f>IFERROR(VLOOKUP(B12,Senior_Performance_Light!$B$93:$D$134,3,FALSE),0)</f>
        <v>38</v>
      </c>
      <c r="F12" s="104">
        <f>IFERROR(VLOOKUP(B12,Senior_Performance_Light!$F$93:$H$134,3,FALSE),0)</f>
        <v>14</v>
      </c>
      <c r="G12" s="104">
        <f>IFERROR(VLOOKUP(B12,Senior_Performance_Light!$J$93:$L$134,3,FALSE),0)</f>
        <v>0</v>
      </c>
      <c r="H12" s="105">
        <f>IFERROR(VLOOKUP(B12,Senior_Performance_Light!$N$93:$P$134,3,FALSE),0)</f>
        <v>0</v>
      </c>
      <c r="I12" s="139">
        <f>IFERROR(VLOOKUP(B12,Senior_Performance_Light!$R$93:$T$134,3,FALSE),0)</f>
        <v>0</v>
      </c>
      <c r="J12" s="167">
        <f>IFERROR(VLOOKUP(B12,Senior_Performance_Light!$V$93:$X$134,3,FALSE),0)</f>
        <v>0</v>
      </c>
      <c r="K12" s="84"/>
      <c r="L12" s="84"/>
      <c r="M12" s="84"/>
    </row>
    <row r="13" spans="1:13" ht="15" customHeight="1">
      <c r="A13" s="114" t="s">
        <v>38</v>
      </c>
      <c r="B13" s="81" t="s">
        <v>732</v>
      </c>
      <c r="C13" s="115">
        <f t="shared" si="0"/>
        <v>113</v>
      </c>
      <c r="D13" s="138">
        <f t="shared" si="1"/>
        <v>77</v>
      </c>
      <c r="E13" s="104">
        <v>36</v>
      </c>
      <c r="F13" s="104">
        <v>38</v>
      </c>
      <c r="G13" s="104">
        <v>39</v>
      </c>
      <c r="H13" s="105">
        <v>0</v>
      </c>
      <c r="I13" s="139">
        <v>0</v>
      </c>
      <c r="J13" s="167">
        <v>0</v>
      </c>
      <c r="K13" s="84"/>
      <c r="L13" s="84"/>
      <c r="M13" s="84"/>
    </row>
    <row r="14" spans="1:13" ht="15" customHeight="1">
      <c r="A14" s="114" t="str">
        <f>Senior_Performance_Light!A7</f>
        <v>Yes</v>
      </c>
      <c r="B14" s="81" t="str">
        <f>Senior_Performance_Light!B7</f>
        <v>Lewis Gurney</v>
      </c>
      <c r="C14" s="115">
        <f t="shared" si="0"/>
        <v>111</v>
      </c>
      <c r="D14" s="138">
        <f t="shared" si="1"/>
        <v>77</v>
      </c>
      <c r="E14" s="104">
        <f>IFERROR(VLOOKUP(B14,Senior_Performance_Light!$B$93:$D$134,3,FALSE),0)</f>
        <v>34</v>
      </c>
      <c r="F14" s="104">
        <f>IFERROR(VLOOKUP(B14,Senior_Performance_Light!$F$93:$H$134,3,FALSE),0)</f>
        <v>37</v>
      </c>
      <c r="G14" s="104">
        <f>IFERROR(VLOOKUP(B14,Senior_Performance_Light!$J$93:$L$134,3,FALSE),0)</f>
        <v>40</v>
      </c>
      <c r="H14" s="105">
        <f>IFERROR(VLOOKUP(B14,Senior_Performance_Light!$N$93:$P$134,3,FALSE),0)</f>
        <v>0</v>
      </c>
      <c r="I14" s="139">
        <f>IFERROR(VLOOKUP(B14,Senior_Performance_Light!$R$93:$T$134,3,FALSE),0)</f>
        <v>0</v>
      </c>
      <c r="J14" s="167">
        <f>IFERROR(VLOOKUP(B14,Senior_Performance_Light!$V$93:$X$134,3,FALSE),0)</f>
        <v>0</v>
      </c>
      <c r="K14" s="84"/>
      <c r="L14" s="84"/>
      <c r="M14" s="84"/>
    </row>
    <row r="15" spans="1:13" ht="15" customHeight="1">
      <c r="A15" s="114" t="s">
        <v>38</v>
      </c>
      <c r="B15" s="81" t="s">
        <v>740</v>
      </c>
      <c r="C15" s="115">
        <f t="shared" si="0"/>
        <v>114</v>
      </c>
      <c r="D15" s="138">
        <f t="shared" si="1"/>
        <v>76</v>
      </c>
      <c r="E15" s="104">
        <v>38</v>
      </c>
      <c r="F15" s="104">
        <v>38</v>
      </c>
      <c r="G15" s="104">
        <v>38</v>
      </c>
      <c r="H15" s="105">
        <v>0</v>
      </c>
      <c r="I15" s="139">
        <v>0</v>
      </c>
      <c r="J15" s="167">
        <v>0</v>
      </c>
      <c r="K15" s="84"/>
      <c r="L15" s="84"/>
      <c r="M15" s="84"/>
    </row>
    <row r="16" spans="1:13" ht="15" customHeight="1">
      <c r="A16" s="114" t="str">
        <f>TAG_RESTRICTED_HEAVY!A9</f>
        <v>No</v>
      </c>
      <c r="B16" s="81" t="str">
        <f>TAG_RESTRICTED_HEAVY!B9</f>
        <v>Adam Thompson</v>
      </c>
      <c r="C16" s="115">
        <f t="shared" si="0"/>
        <v>90</v>
      </c>
      <c r="D16" s="138">
        <f t="shared" si="1"/>
        <v>76</v>
      </c>
      <c r="E16" s="104">
        <f>IFERROR(VLOOKUP(B16,TAG_RESTRICTED_HEAVY!$B$93:$D$134,3,FALSE),0)</f>
        <v>37</v>
      </c>
      <c r="F16" s="104">
        <f>IFERROR(VLOOKUP(B16,TAG_RESTRICTED_HEAVY!$F$93:$H$134,3,FALSE),0)</f>
        <v>39</v>
      </c>
      <c r="G16" s="104">
        <f>IFERROR(VLOOKUP(B16,TAG_RESTRICTED_HEAVY!$J$93:$L$134,3,FALSE),0)</f>
        <v>14</v>
      </c>
      <c r="H16" s="105">
        <f>IFERROR(VLOOKUP(B16,TAG_RESTRICTED_HEAVY!$N$93:$P$134,3,FALSE),0)</f>
        <v>0</v>
      </c>
      <c r="I16" s="139">
        <f>IFERROR(VLOOKUP(B16,TAG_RESTRICTED_HEAVY!$R$93:$T$134,3,FALSE),0)</f>
        <v>0</v>
      </c>
      <c r="J16" s="167">
        <f>IFERROR(VLOOKUP(B16,TAG_RESTRICTED_HEAVY!$V$93:$X$134,3,FALSE),0)</f>
        <v>0</v>
      </c>
      <c r="K16" s="84"/>
      <c r="L16" s="84"/>
      <c r="M16" s="84"/>
    </row>
    <row r="17" spans="1:13" ht="15" customHeight="1">
      <c r="A17" s="114" t="str">
        <f>TAG_RESTRICTED_LIGHT!A8</f>
        <v>No</v>
      </c>
      <c r="B17" s="81" t="str">
        <f>TAG_RESTRICTED_LIGHT!B8</f>
        <v>Riley Abel</v>
      </c>
      <c r="C17" s="115">
        <f t="shared" si="0"/>
        <v>74</v>
      </c>
      <c r="D17" s="138">
        <f t="shared" si="1"/>
        <v>74</v>
      </c>
      <c r="E17" s="104">
        <f>IFERROR(VLOOKUP(B17,TAG_RESTRICTED_LIGHT!$B$93:$D$134,3,FALSE),0)</f>
        <v>0</v>
      </c>
      <c r="F17" s="104">
        <f>IFERROR(VLOOKUP(B17,TAG_RESTRICTED_LIGHT!$F$93:$H$134,3,FALSE),0)</f>
        <v>39</v>
      </c>
      <c r="G17" s="104">
        <f>IFERROR(VLOOKUP(B17,TAG_RESTRICTED_LIGHT!$J$93:$L$134,3,FALSE),0)</f>
        <v>35</v>
      </c>
      <c r="H17" s="105">
        <f>IFERROR(VLOOKUP(B17,TAG_RESTRICTED_LIGHT!$N$93:$P$134,3,FALSE),0)</f>
        <v>0</v>
      </c>
      <c r="I17" s="139">
        <f>IFERROR(VLOOKUP(B17,TAG_RESTRICTED_LIGHT!$R$93:$T$134,3,FALSE),0)</f>
        <v>0</v>
      </c>
      <c r="J17" s="167">
        <f>IFERROR(VLOOKUP(B17,TAG_RESTRICTED_LIGHT!$V$93:$X$134,3,FALSE),0)</f>
        <v>0</v>
      </c>
      <c r="K17" s="84"/>
      <c r="L17" s="84"/>
      <c r="M17" s="84"/>
    </row>
    <row r="18" spans="1:13" ht="15" customHeight="1">
      <c r="A18" s="114" t="str">
        <f>Senior_Performance_Light!A10</f>
        <v>No</v>
      </c>
      <c r="B18" s="81" t="str">
        <f>Senior_Performance_Light!B10</f>
        <v>Brady Attard</v>
      </c>
      <c r="C18" s="115">
        <f t="shared" si="0"/>
        <v>74</v>
      </c>
      <c r="D18" s="138">
        <f t="shared" si="1"/>
        <v>74</v>
      </c>
      <c r="E18" s="104">
        <f>IFERROR(VLOOKUP(B18,Senior_Performance_Light!$B$93:$D$134,3,FALSE),0)</f>
        <v>0</v>
      </c>
      <c r="F18" s="104">
        <f>IFERROR(VLOOKUP(B18,Senior_Performance_Light!$F$93:$H$134,3,FALSE),0)</f>
        <v>35</v>
      </c>
      <c r="G18" s="104">
        <f>IFERROR(VLOOKUP(B18,Senior_Performance_Light!$J$93:$L$134,3,FALSE),0)</f>
        <v>39</v>
      </c>
      <c r="H18" s="105">
        <f>IFERROR(VLOOKUP(B18,Senior_Performance_Light!$N$93:$P$134,3,FALSE),0)</f>
        <v>0</v>
      </c>
      <c r="I18" s="139">
        <f>IFERROR(VLOOKUP(B18,Senior_Performance_Light!$R$93:$T$134,3,FALSE),0)</f>
        <v>0</v>
      </c>
      <c r="J18" s="167">
        <f>IFERROR(VLOOKUP(B18,Senior_Performance_Light!$V$93:$X$134,3,FALSE),0)</f>
        <v>0</v>
      </c>
      <c r="K18" s="84"/>
      <c r="L18" s="84"/>
      <c r="M18" s="84"/>
    </row>
    <row r="19" spans="1:13" ht="15" customHeight="1">
      <c r="A19" s="114" t="str">
        <f>Senior_Performance_Light!A11</f>
        <v>Yes</v>
      </c>
      <c r="B19" s="81" t="str">
        <f>Senior_Performance_Light!B11</f>
        <v>Christian Sherrington</v>
      </c>
      <c r="C19" s="115">
        <f t="shared" si="0"/>
        <v>103</v>
      </c>
      <c r="D19" s="138">
        <f t="shared" si="1"/>
        <v>73</v>
      </c>
      <c r="E19" s="104">
        <f>IFERROR(VLOOKUP(B19,Senior_Performance_Light!$B$93:$D$134,3,FALSE),0)</f>
        <v>30</v>
      </c>
      <c r="F19" s="104">
        <f>IFERROR(VLOOKUP(B19,Senior_Performance_Light!$F$93:$H$134,3,FALSE),0)</f>
        <v>36</v>
      </c>
      <c r="G19" s="104">
        <f>IFERROR(VLOOKUP(B19,Senior_Performance_Light!$J$93:$L$134,3,FALSE),0)</f>
        <v>37</v>
      </c>
      <c r="H19" s="105">
        <f>IFERROR(VLOOKUP(B19,Senior_Performance_Light!$N$93:$P$134,3,FALSE),0)</f>
        <v>0</v>
      </c>
      <c r="I19" s="139">
        <f>IFERROR(VLOOKUP(B19,Senior_Performance_Light!$R$93:$T$134,3,FALSE),0)</f>
        <v>0</v>
      </c>
      <c r="J19" s="167">
        <f>IFERROR(VLOOKUP(B19,Senior_Performance_Light!$V$93:$X$134,3,FALSE),0)</f>
        <v>0</v>
      </c>
      <c r="K19" s="84"/>
      <c r="L19" s="84"/>
      <c r="M19" s="84"/>
    </row>
    <row r="20" spans="1:13" ht="15" hidden="1" customHeight="1">
      <c r="A20" s="114" t="str">
        <f>Senior_Performance_Light!A8</f>
        <v>No</v>
      </c>
      <c r="B20" s="81" t="str">
        <f>Senior_Performance_Light!B8</f>
        <v>Nate Hughes</v>
      </c>
      <c r="C20" s="115">
        <f t="shared" si="0"/>
        <v>74</v>
      </c>
      <c r="D20" s="138">
        <f t="shared" si="1"/>
        <v>74</v>
      </c>
      <c r="E20" s="104">
        <f>IFERROR(VLOOKUP(B20,Senior_Performance_Light!$B$93:$D$134,3,FALSE),0)</f>
        <v>36</v>
      </c>
      <c r="F20" s="104">
        <f>IFERROR(VLOOKUP(B20,Senior_Performance_Light!$F$93:$H$134,3,FALSE),0)</f>
        <v>38</v>
      </c>
      <c r="G20" s="104">
        <f>IFERROR(VLOOKUP(B20,Senior_Performance_Light!$J$93:$L$134,3,FALSE),0)</f>
        <v>0</v>
      </c>
      <c r="H20" s="105">
        <f>IFERROR(VLOOKUP(B20,Senior_Performance_Light!$N$93:$P$134,3,FALSE),0)</f>
        <v>0</v>
      </c>
      <c r="I20" s="139">
        <f>IFERROR(VLOOKUP(B20,Senior_Performance_Light!$R$93:$T$134,3,FALSE),0)</f>
        <v>0</v>
      </c>
      <c r="J20" s="167">
        <f>IFERROR(VLOOKUP(B20,Senior_Performance_Light!$V$93:$X$134,3,FALSE),0)</f>
        <v>0</v>
      </c>
      <c r="K20" s="84"/>
      <c r="L20" s="84"/>
      <c r="M20" s="84"/>
    </row>
    <row r="21" spans="1:13" ht="15" hidden="1" customHeight="1">
      <c r="A21" s="114" t="str">
        <f>TAG_RESTRICTED_LIGHT!A12</f>
        <v>No</v>
      </c>
      <c r="B21" s="81" t="str">
        <f>TAG_RESTRICTED_LIGHT!B12</f>
        <v>Nate Hughes</v>
      </c>
      <c r="C21" s="115">
        <f t="shared" si="0"/>
        <v>39</v>
      </c>
      <c r="D21" s="138">
        <f t="shared" si="1"/>
        <v>39</v>
      </c>
      <c r="E21" s="104">
        <f>IFERROR(VLOOKUP(B21,TAG_RESTRICTED_LIGHT!$B$93:$D$134,3,FALSE),0)</f>
        <v>0</v>
      </c>
      <c r="F21" s="104">
        <f>IFERROR(VLOOKUP(B21,TAG_RESTRICTED_LIGHT!$F$93:$H$134,3,FALSE),0)</f>
        <v>0</v>
      </c>
      <c r="G21" s="104">
        <f>IFERROR(VLOOKUP(B21,TAG_RESTRICTED_LIGHT!$J$93:$L$134,3,FALSE),0)</f>
        <v>39</v>
      </c>
      <c r="H21" s="105">
        <f>IFERROR(VLOOKUP(B21,TAG_RESTRICTED_LIGHT!$N$93:$P$134,3,FALSE),0)</f>
        <v>0</v>
      </c>
      <c r="I21" s="139">
        <f>IFERROR(VLOOKUP(B21,TAG_RESTRICTED_LIGHT!$R$93:$T$134,3,FALSE),0)</f>
        <v>0</v>
      </c>
      <c r="J21" s="167">
        <f>IFERROR(VLOOKUP(B21,TAG_RESTRICTED_LIGHT!$V$93:$X$134,3,FALSE),0)</f>
        <v>0</v>
      </c>
      <c r="K21" s="84"/>
      <c r="L21" s="84"/>
      <c r="M21" s="84"/>
    </row>
    <row r="22" spans="1:13" ht="15" customHeight="1">
      <c r="A22" s="114" t="str">
        <f>TAG_RESTRICTED_HEAVY!A10</f>
        <v>No</v>
      </c>
      <c r="B22" s="81" t="str">
        <f>TAG_RESTRICTED_HEAVY!B10</f>
        <v>John Lambden</v>
      </c>
      <c r="C22" s="115">
        <f t="shared" si="0"/>
        <v>73</v>
      </c>
      <c r="D22" s="138">
        <f t="shared" si="1"/>
        <v>73</v>
      </c>
      <c r="E22" s="104">
        <f>IFERROR(VLOOKUP(B22,TAG_RESTRICTED_HEAVY!$B$93:$D$134,3,FALSE),0)</f>
        <v>0</v>
      </c>
      <c r="F22" s="104">
        <f>IFERROR(VLOOKUP(B22,TAG_RESTRICTED_HEAVY!$F$93:$H$134,3,FALSE),0)</f>
        <v>37</v>
      </c>
      <c r="G22" s="104">
        <f>IFERROR(VLOOKUP(B22,TAG_RESTRICTED_HEAVY!$J$93:$L$134,3,FALSE),0)</f>
        <v>36</v>
      </c>
      <c r="H22" s="105">
        <f>IFERROR(VLOOKUP(B22,TAG_RESTRICTED_HEAVY!$N$93:$P$134,3,FALSE),0)</f>
        <v>0</v>
      </c>
      <c r="I22" s="139">
        <f>IFERROR(VLOOKUP(B22,TAG_RESTRICTED_HEAVY!$R$93:$T$134,3,FALSE),0)</f>
        <v>0</v>
      </c>
      <c r="J22" s="167">
        <f>IFERROR(VLOOKUP(B22,TAG_RESTRICTED_HEAVY!$V$93:$X$134,3,FALSE),0)</f>
        <v>0</v>
      </c>
      <c r="K22" s="84"/>
      <c r="L22" s="84"/>
      <c r="M22" s="84"/>
    </row>
    <row r="23" spans="1:13" ht="15" customHeight="1">
      <c r="A23" s="114" t="str">
        <f>TAG_RESTRICTED_HEAVY!A11</f>
        <v>Yes</v>
      </c>
      <c r="B23" s="81" t="str">
        <f>TAG_RESTRICTED_HEAVY!B11</f>
        <v>Jeremy Sheather</v>
      </c>
      <c r="C23" s="115">
        <f t="shared" si="0"/>
        <v>105</v>
      </c>
      <c r="D23" s="138">
        <f t="shared" si="1"/>
        <v>71</v>
      </c>
      <c r="E23" s="104">
        <f>IFERROR(VLOOKUP(B23,TAG_RESTRICTED_HEAVY!$B$93:$D$134,3,FALSE),0)</f>
        <v>34</v>
      </c>
      <c r="F23" s="104">
        <f>IFERROR(VLOOKUP(B23,TAG_RESTRICTED_HEAVY!$F$93:$H$134,3,FALSE),0)</f>
        <v>36</v>
      </c>
      <c r="G23" s="104">
        <f>IFERROR(VLOOKUP(B23,TAG_RESTRICTED_HEAVY!$J$93:$L$134,3,FALSE),0)</f>
        <v>35</v>
      </c>
      <c r="H23" s="105">
        <f>IFERROR(VLOOKUP(B23,TAG_RESTRICTED_HEAVY!$N$93:$P$134,3,FALSE),0)</f>
        <v>0</v>
      </c>
      <c r="I23" s="139">
        <f>IFERROR(VLOOKUP(B23,TAG_RESTRICTED_HEAVY!$R$93:$T$134,3,FALSE),0)</f>
        <v>0</v>
      </c>
      <c r="J23" s="167">
        <f>IFERROR(VLOOKUP(B23,TAG_RESTRICTED_HEAVY!$V$93:$X$134,3,FALSE),0)</f>
        <v>0</v>
      </c>
      <c r="K23" s="84"/>
      <c r="L23" s="84"/>
      <c r="M23" s="84"/>
    </row>
    <row r="24" spans="1:13" ht="15" customHeight="1">
      <c r="A24" s="114" t="str">
        <f>TAG_RESTRICTED_LIGHT!A10</f>
        <v>No</v>
      </c>
      <c r="B24" s="81" t="str">
        <f>TAG_RESTRICTED_LIGHT!B10</f>
        <v>Richard Drooger</v>
      </c>
      <c r="C24" s="115">
        <f t="shared" si="0"/>
        <v>104</v>
      </c>
      <c r="D24" s="138">
        <f t="shared" si="1"/>
        <v>71</v>
      </c>
      <c r="E24" s="104">
        <f>IFERROR(VLOOKUP(B24,TAG_RESTRICTED_LIGHT!$B$93:$D$134,3,FALSE),0)</f>
        <v>37</v>
      </c>
      <c r="F24" s="104">
        <f>IFERROR(VLOOKUP(B24,TAG_RESTRICTED_LIGHT!$F$93:$H$134,3,FALSE),0)</f>
        <v>33</v>
      </c>
      <c r="G24" s="104">
        <f>IFERROR(VLOOKUP(B24,TAG_RESTRICTED_LIGHT!$J$93:$L$134,3,FALSE),0)</f>
        <v>34</v>
      </c>
      <c r="H24" s="105">
        <f>IFERROR(VLOOKUP(B24,TAG_RESTRICTED_LIGHT!$N$93:$P$134,3,FALSE),0)</f>
        <v>0</v>
      </c>
      <c r="I24" s="139">
        <f>IFERROR(VLOOKUP(B24,TAG_RESTRICTED_LIGHT!$R$93:$T$134,3,FALSE),0)</f>
        <v>0</v>
      </c>
      <c r="J24" s="167">
        <f>IFERROR(VLOOKUP(B24,TAG_RESTRICTED_LIGHT!$V$93:$X$134,3,FALSE),0)</f>
        <v>0</v>
      </c>
      <c r="K24" s="84"/>
      <c r="L24" s="84"/>
      <c r="M24" s="84"/>
    </row>
    <row r="25" spans="1:13" ht="15" customHeight="1">
      <c r="A25" s="114" t="str">
        <f>Senior_Performance_Light!A12</f>
        <v>Yes</v>
      </c>
      <c r="B25" s="81" t="str">
        <f>Senior_Performance_Light!B12</f>
        <v>Bethany Emr</v>
      </c>
      <c r="C25" s="115">
        <f t="shared" si="0"/>
        <v>69</v>
      </c>
      <c r="D25" s="138">
        <f t="shared" si="1"/>
        <v>69</v>
      </c>
      <c r="E25" s="104">
        <f>IFERROR(VLOOKUP(B25,Senior_Performance_Light!$B$93:$D$134,3,FALSE),0)</f>
        <v>31</v>
      </c>
      <c r="F25" s="104">
        <f>IFERROR(VLOOKUP(B25,Senior_Performance_Light!$F$93:$H$134,3,FALSE),0)</f>
        <v>0</v>
      </c>
      <c r="G25" s="104">
        <f>IFERROR(VLOOKUP(B25,Senior_Performance_Light!$J$93:$L$134,3,FALSE),0)</f>
        <v>38</v>
      </c>
      <c r="H25" s="105">
        <f>IFERROR(VLOOKUP(B25,Senior_Performance_Light!$N$93:$P$134,3,FALSE),0)</f>
        <v>0</v>
      </c>
      <c r="I25" s="139">
        <f>IFERROR(VLOOKUP(B25,Senior_Performance_Light!$R$93:$T$134,3,FALSE),0)</f>
        <v>0</v>
      </c>
      <c r="J25" s="167">
        <f>IFERROR(VLOOKUP(B25,Senior_Performance_Light!$V$93:$X$134,3,FALSE),0)</f>
        <v>0</v>
      </c>
      <c r="K25" s="84"/>
      <c r="L25" s="84"/>
      <c r="M25" s="84"/>
    </row>
    <row r="26" spans="1:13" ht="15" customHeight="1">
      <c r="A26" s="114" t="str">
        <f>TAG_RESTRICTED_LIGHT!A9</f>
        <v>No</v>
      </c>
      <c r="B26" s="81" t="str">
        <f>TAG_RESTRICTED_LIGHT!B9</f>
        <v>Jye Wagstaff</v>
      </c>
      <c r="C26" s="115">
        <f t="shared" si="0"/>
        <v>67</v>
      </c>
      <c r="D26" s="138">
        <f t="shared" si="1"/>
        <v>67</v>
      </c>
      <c r="E26" s="104">
        <f>IFERROR(VLOOKUP(B26,TAG_RESTRICTED_LIGHT!$B$93:$D$134,3,FALSE),0)</f>
        <v>0</v>
      </c>
      <c r="F26" s="104">
        <f>IFERROR(VLOOKUP(B26,TAG_RESTRICTED_LIGHT!$F$93:$H$134,3,FALSE),0)</f>
        <v>35</v>
      </c>
      <c r="G26" s="104">
        <f>IFERROR(VLOOKUP(B26,TAG_RESTRICTED_LIGHT!$J$93:$L$134,3,FALSE),0)</f>
        <v>32</v>
      </c>
      <c r="H26" s="105">
        <f>IFERROR(VLOOKUP(B26,TAG_RESTRICTED_LIGHT!$N$93:$P$134,3,FALSE),0)</f>
        <v>0</v>
      </c>
      <c r="I26" s="139">
        <f>IFERROR(VLOOKUP(B26,TAG_RESTRICTED_LIGHT!$R$93:$T$134,3,FALSE),0)</f>
        <v>0</v>
      </c>
      <c r="J26" s="167">
        <f>IFERROR(VLOOKUP(B26,TAG_RESTRICTED_LIGHT!$V$93:$X$134,3,FALSE),0)</f>
        <v>0</v>
      </c>
      <c r="K26" s="84"/>
      <c r="L26" s="84"/>
      <c r="M26" s="84"/>
    </row>
    <row r="27" spans="1:13" ht="15" customHeight="1">
      <c r="A27" s="114" t="str">
        <f>TAG_RESTRICTED_LIGHT!A11</f>
        <v>No</v>
      </c>
      <c r="B27" s="81" t="str">
        <f>TAG_RESTRICTED_LIGHT!B11</f>
        <v>Luke Bailey</v>
      </c>
      <c r="C27" s="115">
        <f t="shared" si="0"/>
        <v>94</v>
      </c>
      <c r="D27" s="138">
        <f t="shared" si="1"/>
        <v>65</v>
      </c>
      <c r="E27" s="104">
        <f>IFERROR(VLOOKUP(B27,TAG_RESTRICTED_LIGHT!$B$93:$D$134,3,FALSE),0)</f>
        <v>36</v>
      </c>
      <c r="F27" s="104">
        <f>IFERROR(VLOOKUP(B27,TAG_RESTRICTED_LIGHT!$F$93:$H$134,3,FALSE),0)</f>
        <v>29</v>
      </c>
      <c r="G27" s="104">
        <f>IFERROR(VLOOKUP(B27,TAG_RESTRICTED_LIGHT!$J$93:$L$134,3,FALSE),0)</f>
        <v>29</v>
      </c>
      <c r="H27" s="105">
        <f>IFERROR(VLOOKUP(B27,TAG_RESTRICTED_LIGHT!$N$93:$P$134,3,FALSE),0)</f>
        <v>0</v>
      </c>
      <c r="I27" s="139">
        <f>IFERROR(VLOOKUP(B27,TAG_RESTRICTED_LIGHT!$R$93:$T$134,3,FALSE),0)</f>
        <v>0</v>
      </c>
      <c r="J27" s="167">
        <f>IFERROR(VLOOKUP(B27,TAG_RESTRICTED_LIGHT!$V$93:$X$134,3,FALSE),0)</f>
        <v>0</v>
      </c>
      <c r="K27" s="84"/>
      <c r="L27" s="84"/>
      <c r="M27" s="84"/>
    </row>
    <row r="28" spans="1:13" ht="15" customHeight="1">
      <c r="A28" s="114" t="str">
        <f>TAG_RESTRICTED_LIGHT!A13</f>
        <v>Yes</v>
      </c>
      <c r="B28" s="81" t="str">
        <f>TAG_RESTRICTED_LIGHT!B13</f>
        <v>Drew Robins</v>
      </c>
      <c r="C28" s="115">
        <f t="shared" si="0"/>
        <v>60</v>
      </c>
      <c r="D28" s="138">
        <f t="shared" si="1"/>
        <v>60</v>
      </c>
      <c r="E28" s="104">
        <f>IFERROR(VLOOKUP(B28,TAG_RESTRICTED_LIGHT!$B$93:$D$134,3,FALSE),0)</f>
        <v>35</v>
      </c>
      <c r="F28" s="104">
        <f>IFERROR(VLOOKUP(B28,TAG_RESTRICTED_LIGHT!$F$93:$H$134,3,FALSE),0)</f>
        <v>0</v>
      </c>
      <c r="G28" s="104">
        <f>IFERROR(VLOOKUP(B28,TAG_RESTRICTED_LIGHT!$J$93:$L$134,3,FALSE),0)</f>
        <v>25</v>
      </c>
      <c r="H28" s="105">
        <f>IFERROR(VLOOKUP(B28,TAG_RESTRICTED_LIGHT!$N$93:$P$134,3,FALSE),0)</f>
        <v>0</v>
      </c>
      <c r="I28" s="139">
        <f>IFERROR(VLOOKUP(B28,TAG_RESTRICTED_LIGHT!$R$93:$T$134,3,FALSE),0)</f>
        <v>0</v>
      </c>
      <c r="J28" s="167">
        <f>IFERROR(VLOOKUP(B28,TAG_RESTRICTED_LIGHT!$V$93:$X$134,3,FALSE),0)</f>
        <v>0</v>
      </c>
      <c r="K28" s="84"/>
      <c r="L28" s="84"/>
      <c r="M28" s="84"/>
    </row>
    <row r="29" spans="1:13" ht="15" customHeight="1">
      <c r="A29" s="114" t="s">
        <v>745</v>
      </c>
      <c r="B29" s="81" t="s">
        <v>837</v>
      </c>
      <c r="C29" s="115">
        <f t="shared" si="0"/>
        <v>53</v>
      </c>
      <c r="D29" s="138">
        <f t="shared" si="1"/>
        <v>53</v>
      </c>
      <c r="E29" s="104">
        <v>39</v>
      </c>
      <c r="F29" s="104">
        <v>14</v>
      </c>
      <c r="G29" s="104">
        <v>0</v>
      </c>
      <c r="H29" s="105">
        <v>0</v>
      </c>
      <c r="I29" s="139">
        <v>0</v>
      </c>
      <c r="J29" s="167">
        <v>0</v>
      </c>
      <c r="K29" s="84"/>
      <c r="L29" s="84"/>
      <c r="M29" s="84"/>
    </row>
    <row r="30" spans="1:13" ht="15" customHeight="1">
      <c r="A30" s="114" t="s">
        <v>745</v>
      </c>
      <c r="B30" s="81" t="s">
        <v>768</v>
      </c>
      <c r="C30" s="115">
        <f t="shared" si="0"/>
        <v>51</v>
      </c>
      <c r="D30" s="138">
        <f t="shared" si="1"/>
        <v>51</v>
      </c>
      <c r="E30" s="104">
        <v>37</v>
      </c>
      <c r="F30" s="104">
        <v>14</v>
      </c>
      <c r="G30" s="104">
        <v>0</v>
      </c>
      <c r="H30" s="105">
        <v>0</v>
      </c>
      <c r="I30" s="139">
        <v>0</v>
      </c>
      <c r="J30" s="167">
        <v>0</v>
      </c>
      <c r="K30" s="84"/>
      <c r="L30" s="84"/>
      <c r="M30" s="84"/>
    </row>
    <row r="31" spans="1:13" ht="15" hidden="1" customHeight="1">
      <c r="A31" s="114" t="str">
        <f>TAG_LIGHT!A6</f>
        <v>Yes</v>
      </c>
      <c r="B31" s="81" t="str">
        <f>TAG_LIGHT!B6</f>
        <v>Joshua Hunter</v>
      </c>
      <c r="C31" s="115">
        <f t="shared" si="0"/>
        <v>40</v>
      </c>
      <c r="D31" s="138">
        <f t="shared" si="1"/>
        <v>40</v>
      </c>
      <c r="E31" s="104">
        <f>IFERROR(VLOOKUP(B31,TAG_LIGHT!$B$93:$D$134,3,FALSE),0)</f>
        <v>40</v>
      </c>
      <c r="F31" s="104">
        <f>IFERROR(VLOOKUP(B31,TAG_LIGHT!$F$93:$H$134,3,FALSE),0)</f>
        <v>0</v>
      </c>
      <c r="G31" s="104">
        <f>IFERROR(VLOOKUP(B31,TAG_LIGHT!$J$93:$L$134,3,FALSE),0)</f>
        <v>0</v>
      </c>
      <c r="H31" s="105">
        <f>IFERROR(VLOOKUP(B31,TAG_LIGHT!$N$93:$P$134,3,FALSE),0)</f>
        <v>0</v>
      </c>
      <c r="I31" s="139">
        <f>IFERROR(VLOOKUP(B31,TAG_LIGHT!$R$93:$T$134,3,FALSE),0)</f>
        <v>0</v>
      </c>
      <c r="J31" s="167">
        <f>IFERROR(VLOOKUP(B31,TAG_LIGHT!$V$93:$X$134,3,FALSE),0)</f>
        <v>0</v>
      </c>
      <c r="K31" s="84"/>
      <c r="L31" s="84"/>
      <c r="M31" s="84"/>
    </row>
    <row r="32" spans="1:13" ht="15" hidden="1" customHeight="1">
      <c r="A32" s="114" t="str">
        <f>TAG_RESTRICTED_LIGHT!A6</f>
        <v>Yes</v>
      </c>
      <c r="B32" s="81" t="str">
        <f>TAG_RESTRICTED_LIGHT!B6</f>
        <v>Joshua Hunter</v>
      </c>
      <c r="C32" s="115">
        <f t="shared" si="0"/>
        <v>120</v>
      </c>
      <c r="D32" s="138">
        <f t="shared" si="1"/>
        <v>80</v>
      </c>
      <c r="E32" s="104">
        <f>IFERROR(VLOOKUP(B32,TAG_RESTRICTED_LIGHT!$B$93:$D$134,3,FALSE),0)</f>
        <v>40</v>
      </c>
      <c r="F32" s="104">
        <f>IFERROR(VLOOKUP(B32,TAG_RESTRICTED_LIGHT!$F$93:$H$134,3,FALSE),0)</f>
        <v>40</v>
      </c>
      <c r="G32" s="104">
        <f>IFERROR(VLOOKUP(B32,TAG_RESTRICTED_LIGHT!$J$93:$L$134,3,FALSE),0)</f>
        <v>40</v>
      </c>
      <c r="H32" s="105">
        <f>IFERROR(VLOOKUP(B32,TAG_RESTRICTED_LIGHT!$N$93:$P$134,3,FALSE),0)</f>
        <v>0</v>
      </c>
      <c r="I32" s="139">
        <f>IFERROR(VLOOKUP(B32,TAG_RESTRICTED_LIGHT!$R$93:$T$134,3,FALSE),0)</f>
        <v>0</v>
      </c>
      <c r="J32" s="167">
        <f>IFERROR(VLOOKUP(B32,TAG_RESTRICTED_LIGHT!$V$93:$X$134,3,FALSE),0)</f>
        <v>0</v>
      </c>
      <c r="K32" s="84"/>
      <c r="L32" s="84"/>
      <c r="M32" s="84"/>
    </row>
    <row r="33" spans="1:13" ht="15" customHeight="1">
      <c r="A33" s="114" t="str">
        <f>TAG_RESTRICTED_HEAVY!A13</f>
        <v>Yes</v>
      </c>
      <c r="B33" s="81" t="str">
        <f>TAG_RESTRICTED_HEAVY!B13</f>
        <v>Mitch Lozina</v>
      </c>
      <c r="C33" s="115">
        <f t="shared" si="0"/>
        <v>50</v>
      </c>
      <c r="D33" s="138">
        <f t="shared" si="1"/>
        <v>50</v>
      </c>
      <c r="E33" s="104">
        <f>IFERROR(VLOOKUP(B33,TAG_RESTRICTED_HEAVY!$B$93:$D$134,3,FALSE),0)</f>
        <v>36</v>
      </c>
      <c r="F33" s="104">
        <f>IFERROR(VLOOKUP(B33,TAG_RESTRICTED_HEAVY!$F$93:$H$134,3,FALSE),0)</f>
        <v>0</v>
      </c>
      <c r="G33" s="104">
        <f>IFERROR(VLOOKUP(B33,TAG_RESTRICTED_HEAVY!$J$93:$L$134,3,FALSE),0)</f>
        <v>14</v>
      </c>
      <c r="H33" s="105">
        <f>IFERROR(VLOOKUP(B33,TAG_RESTRICTED_HEAVY!$N$93:$P$134,3,FALSE),0)</f>
        <v>0</v>
      </c>
      <c r="I33" s="139">
        <f>IFERROR(VLOOKUP(B33,TAG_RESTRICTED_HEAVY!$R$93:$T$134,3,FALSE),0)</f>
        <v>0</v>
      </c>
      <c r="J33" s="167">
        <f>IFERROR(VLOOKUP(B33,TAG_RESTRICTED_HEAVY!$V$93:$X$134,3,FALSE),0)</f>
        <v>0</v>
      </c>
      <c r="K33" s="84"/>
      <c r="L33" s="84"/>
      <c r="M33" s="84"/>
    </row>
    <row r="34" spans="1:13" ht="15" customHeight="1">
      <c r="A34" s="114" t="str">
        <f>TAG_RESTRICTED_LIGHT!A15</f>
        <v>No</v>
      </c>
      <c r="B34" s="81" t="str">
        <f>TAG_RESTRICTED_LIGHT!B15</f>
        <v>Cianna Wagstaff</v>
      </c>
      <c r="C34" s="115">
        <f t="shared" si="0"/>
        <v>62</v>
      </c>
      <c r="D34" s="138">
        <f t="shared" si="1"/>
        <v>48</v>
      </c>
      <c r="E34" s="104">
        <f>IFERROR(VLOOKUP(B34,TAG_RESTRICTED_LIGHT!$B$93:$D$134,3,FALSE),0)</f>
        <v>34</v>
      </c>
      <c r="F34" s="104">
        <f>IFERROR(VLOOKUP(B34,TAG_RESTRICTED_LIGHT!$F$93:$H$134,3,FALSE),0)</f>
        <v>14</v>
      </c>
      <c r="G34" s="104">
        <f>IFERROR(VLOOKUP(B34,TAG_RESTRICTED_LIGHT!$J$93:$L$134,3,FALSE),0)</f>
        <v>14</v>
      </c>
      <c r="H34" s="105">
        <f>IFERROR(VLOOKUP(B34,TAG_RESTRICTED_LIGHT!$N$93:$P$134,3,FALSE),0)</f>
        <v>0</v>
      </c>
      <c r="I34" s="139">
        <f>IFERROR(VLOOKUP(B34,TAG_RESTRICTED_LIGHT!$R$93:$T$134,3,FALSE),0)</f>
        <v>0</v>
      </c>
      <c r="J34" s="167">
        <f>IFERROR(VLOOKUP(B34,TAG_RESTRICTED_LIGHT!$V$93:$X$134,3,FALSE),0)</f>
        <v>0</v>
      </c>
      <c r="K34" s="84"/>
      <c r="L34" s="84"/>
      <c r="M34" s="84"/>
    </row>
    <row r="35" spans="1:13" ht="15" customHeight="1">
      <c r="A35" s="114" t="str">
        <f>TAG_RESTRICTED_HEAVY!A12</f>
        <v>Yes</v>
      </c>
      <c r="B35" s="81" t="str">
        <f>TAG_RESTRICTED_HEAVY!B12</f>
        <v>William Wright</v>
      </c>
      <c r="C35" s="115">
        <f t="shared" si="0"/>
        <v>48</v>
      </c>
      <c r="D35" s="138">
        <f t="shared" si="1"/>
        <v>48</v>
      </c>
      <c r="E35" s="104">
        <f>IFERROR(VLOOKUP(B35,TAG_RESTRICTED_HEAVY!$B$93:$D$134,3,FALSE),0)</f>
        <v>0</v>
      </c>
      <c r="F35" s="104">
        <f>IFERROR(VLOOKUP(B35,TAG_RESTRICTED_HEAVY!$F$93:$H$134,3,FALSE),0)</f>
        <v>14</v>
      </c>
      <c r="G35" s="104">
        <f>IFERROR(VLOOKUP(B35,TAG_RESTRICTED_HEAVY!$J$93:$L$134,3,FALSE),0)</f>
        <v>34</v>
      </c>
      <c r="H35" s="105">
        <f>IFERROR(VLOOKUP(B35,TAG_RESTRICTED_HEAVY!$N$93:$P$134,3,FALSE),0)</f>
        <v>0</v>
      </c>
      <c r="I35" s="139">
        <f>IFERROR(VLOOKUP(B35,TAG_RESTRICTED_HEAVY!$R$93:$T$134,3,FALSE),0)</f>
        <v>0</v>
      </c>
      <c r="J35" s="167">
        <f>IFERROR(VLOOKUP(B35,TAG_RESTRICTED_HEAVY!$V$93:$X$134,3,FALSE),0)</f>
        <v>0</v>
      </c>
      <c r="K35" s="84"/>
      <c r="L35" s="84"/>
      <c r="M35" s="84"/>
    </row>
    <row r="36" spans="1:13" ht="15" customHeight="1">
      <c r="A36" s="114" t="str">
        <f>TAG_RESTRICTED_HEAVY!A14</f>
        <v>Yes</v>
      </c>
      <c r="B36" s="81" t="str">
        <f>TAG_RESTRICTED_HEAVY!B14</f>
        <v>Nicholas Becker</v>
      </c>
      <c r="C36" s="115">
        <f t="shared" si="0"/>
        <v>39</v>
      </c>
      <c r="D36" s="138">
        <f t="shared" si="1"/>
        <v>39</v>
      </c>
      <c r="E36" s="104">
        <f>IFERROR(VLOOKUP(B36,TAG_RESTRICTED_HEAVY!$B$93:$D$134,3,FALSE),0)</f>
        <v>39</v>
      </c>
      <c r="F36" s="104">
        <f>IFERROR(VLOOKUP(B36,TAG_RESTRICTED_HEAVY!$F$93:$H$134,3,FALSE),0)</f>
        <v>0</v>
      </c>
      <c r="G36" s="104">
        <f>IFERROR(VLOOKUP(B36,TAG_RESTRICTED_HEAVY!$J$93:$L$134,3,FALSE),0)</f>
        <v>0</v>
      </c>
      <c r="H36" s="105">
        <f>IFERROR(VLOOKUP(B36,TAG_RESTRICTED_HEAVY!$N$93:$P$134,3,FALSE),0)</f>
        <v>0</v>
      </c>
      <c r="I36" s="139">
        <f>IFERROR(VLOOKUP(B36,TAG_RESTRICTED_HEAVY!$R$93:$T$134,3,FALSE),0)</f>
        <v>0</v>
      </c>
      <c r="J36" s="167">
        <f>IFERROR(VLOOKUP(B36,TAG_RESTRICTED_HEAVY!$V$93:$X$134,3,FALSE),0)</f>
        <v>0</v>
      </c>
      <c r="K36" s="84"/>
      <c r="L36" s="84"/>
      <c r="M36" s="84"/>
    </row>
    <row r="37" spans="1:13" ht="15" customHeight="1">
      <c r="A37" s="114" t="str">
        <f>Senior_Performance_Light!A13</f>
        <v>No</v>
      </c>
      <c r="B37" s="81" t="str">
        <f>Senior_Performance_Light!B13</f>
        <v>William Seal</v>
      </c>
      <c r="C37" s="115">
        <f t="shared" si="0"/>
        <v>37</v>
      </c>
      <c r="D37" s="138">
        <f t="shared" si="1"/>
        <v>37</v>
      </c>
      <c r="E37" s="104">
        <f>IFERROR(VLOOKUP(B37,Senior_Performance_Light!$B$93:$D$134,3,FALSE),0)</f>
        <v>37</v>
      </c>
      <c r="F37" s="104">
        <f>IFERROR(VLOOKUP(B37,Senior_Performance_Light!$F$93:$H$134,3,FALSE),0)</f>
        <v>0</v>
      </c>
      <c r="G37" s="104">
        <f>IFERROR(VLOOKUP(B37,Senior_Performance_Light!$J$93:$L$134,3,FALSE),0)</f>
        <v>0</v>
      </c>
      <c r="H37" s="105">
        <f>IFERROR(VLOOKUP(B37,Senior_Performance_Light!$N$93:$P$134,3,FALSE),0)</f>
        <v>0</v>
      </c>
      <c r="I37" s="139">
        <f>IFERROR(VLOOKUP(B37,Senior_Performance_Light!$R$93:$T$134,3,FALSE),0)</f>
        <v>0</v>
      </c>
      <c r="J37" s="167">
        <f>IFERROR(VLOOKUP(B37,Senior_Performance_Light!$V$93:$X$134,3,FALSE),0)</f>
        <v>0</v>
      </c>
      <c r="K37" s="84"/>
      <c r="L37" s="84"/>
      <c r="M37" s="84"/>
    </row>
    <row r="38" spans="1:13" ht="15" customHeight="1">
      <c r="A38" s="114" t="str">
        <f>TAG_RESTRICTED_HEAVY!A15</f>
        <v>No</v>
      </c>
      <c r="B38" s="81" t="str">
        <f>TAG_RESTRICTED_HEAVY!B15</f>
        <v>Clint Abel</v>
      </c>
      <c r="C38" s="115">
        <f t="shared" si="0"/>
        <v>37</v>
      </c>
      <c r="D38" s="138">
        <f t="shared" si="1"/>
        <v>37</v>
      </c>
      <c r="E38" s="104">
        <f>IFERROR(VLOOKUP(B38,TAG_RESTRICTED_HEAVY!$B$93:$D$134,3,FALSE),0)</f>
        <v>0</v>
      </c>
      <c r="F38" s="104">
        <f>IFERROR(VLOOKUP(B38,TAG_RESTRICTED_HEAVY!$F$93:$H$134,3,FALSE),0)</f>
        <v>0</v>
      </c>
      <c r="G38" s="104">
        <f>IFERROR(VLOOKUP(B38,TAG_RESTRICTED_HEAVY!$J$93:$L$134,3,FALSE),0)</f>
        <v>37</v>
      </c>
      <c r="H38" s="105">
        <f>IFERROR(VLOOKUP(B38,TAG_RESTRICTED_HEAVY!$N$93:$P$134,3,FALSE),0)</f>
        <v>0</v>
      </c>
      <c r="I38" s="139">
        <f>IFERROR(VLOOKUP(B38,TAG_RESTRICTED_HEAVY!$R$93:$T$134,3,FALSE),0)</f>
        <v>0</v>
      </c>
      <c r="J38" s="167">
        <f>IFERROR(VLOOKUP(B38,TAG_RESTRICTED_HEAVY!$V$93:$X$134,3,FALSE),0)</f>
        <v>0</v>
      </c>
      <c r="K38" s="84"/>
      <c r="L38" s="84"/>
      <c r="M38" s="84"/>
    </row>
    <row r="39" spans="1:13" ht="15" customHeight="1">
      <c r="A39" s="114" t="str">
        <f>Senior_Performance_Light!A17</f>
        <v>No</v>
      </c>
      <c r="B39" s="81" t="str">
        <f>Senior_Performance_Light!B17</f>
        <v>Tim Kolloff</v>
      </c>
      <c r="C39" s="115">
        <f t="shared" si="0"/>
        <v>36</v>
      </c>
      <c r="D39" s="138">
        <f t="shared" si="1"/>
        <v>36</v>
      </c>
      <c r="E39" s="104">
        <f>IFERROR(VLOOKUP(B39,Senior_Performance_Light!$B$93:$D$134,3,FALSE),0)</f>
        <v>0</v>
      </c>
      <c r="F39" s="104">
        <f>IFERROR(VLOOKUP(B39,Senior_Performance_Light!$F$93:$H$134,3,FALSE),0)</f>
        <v>0</v>
      </c>
      <c r="G39" s="104">
        <f>IFERROR(VLOOKUP(B39,Senior_Performance_Light!$J$93:$L$134,3,FALSE),0)</f>
        <v>36</v>
      </c>
      <c r="H39" s="105">
        <f>IFERROR(VLOOKUP(B39,Senior_Performance_Light!$N$93:$P$134,3,FALSE),0)</f>
        <v>0</v>
      </c>
      <c r="I39" s="139">
        <f>IFERROR(VLOOKUP(B39,Senior_Performance_Light!$R$93:$T$134,3,FALSE),0)</f>
        <v>0</v>
      </c>
      <c r="J39" s="167">
        <f>IFERROR(VLOOKUP(B39,Senior_Performance_Light!$V$93:$X$134,3,FALSE),0)</f>
        <v>0</v>
      </c>
      <c r="K39" s="84"/>
      <c r="L39" s="84"/>
      <c r="M39" s="84"/>
    </row>
    <row r="40" spans="1:13" ht="15" customHeight="1">
      <c r="A40" s="114" t="str">
        <f>TAG_LIGHT!A8</f>
        <v>No</v>
      </c>
      <c r="B40" s="81" t="str">
        <f>TAG_LIGHT!B8</f>
        <v>Samuel Phillips</v>
      </c>
      <c r="C40" s="115">
        <f t="shared" si="0"/>
        <v>36</v>
      </c>
      <c r="D40" s="138">
        <f t="shared" si="1"/>
        <v>36</v>
      </c>
      <c r="E40" s="104">
        <f>IFERROR(VLOOKUP(B40,TAG_LIGHT!$B$93:$D$134,3,FALSE),0)</f>
        <v>36</v>
      </c>
      <c r="F40" s="104">
        <f>IFERROR(VLOOKUP(B40,TAG_LIGHT!$F$93:$H$134,3,FALSE),0)</f>
        <v>0</v>
      </c>
      <c r="G40" s="104">
        <f>IFERROR(VLOOKUP(B40,TAG_LIGHT!$J$93:$L$134,3,FALSE),0)</f>
        <v>0</v>
      </c>
      <c r="H40" s="105">
        <f>IFERROR(VLOOKUP(B40,TAG_LIGHT!$N$93:$P$134,3,FALSE),0)</f>
        <v>0</v>
      </c>
      <c r="I40" s="139">
        <f>IFERROR(VLOOKUP(B40,TAG_LIGHT!$R$93:$T$134,3,FALSE),0)</f>
        <v>0</v>
      </c>
      <c r="J40" s="167">
        <f>IFERROR(VLOOKUP(B40,TAG_LIGHT!$V$93:$X$134,3,FALSE),0)</f>
        <v>0</v>
      </c>
      <c r="K40" s="84"/>
      <c r="L40" s="84"/>
      <c r="M40" s="84"/>
    </row>
    <row r="41" spans="1:13" ht="14.25" customHeight="1">
      <c r="A41" s="114" t="str">
        <f>TAG_LIGHT!A9</f>
        <v>No</v>
      </c>
      <c r="B41" s="81" t="str">
        <f>TAG_LIGHT!B9</f>
        <v>Lachlan Lynch</v>
      </c>
      <c r="C41" s="115">
        <f t="shared" si="0"/>
        <v>35</v>
      </c>
      <c r="D41" s="138">
        <f t="shared" si="1"/>
        <v>35</v>
      </c>
      <c r="E41" s="104">
        <f>IFERROR(VLOOKUP(B41,TAG_LIGHT!$B$93:$D$134,3,FALSE),0)</f>
        <v>35</v>
      </c>
      <c r="F41" s="104">
        <f>IFERROR(VLOOKUP(B41,TAG_LIGHT!$F$93:$H$134,3,FALSE),0)</f>
        <v>0</v>
      </c>
      <c r="G41" s="104">
        <f>IFERROR(VLOOKUP(B41,TAG_LIGHT!$J$93:$L$134,3,FALSE),0)</f>
        <v>0</v>
      </c>
      <c r="H41" s="105">
        <f>IFERROR(VLOOKUP(B41,TAG_LIGHT!$N$93:$P$134,3,FALSE),0)</f>
        <v>0</v>
      </c>
      <c r="I41" s="139">
        <f>IFERROR(VLOOKUP(B41,TAG_LIGHT!$R$93:$T$134,3,FALSE),0)</f>
        <v>0</v>
      </c>
      <c r="J41" s="167">
        <f>IFERROR(VLOOKUP(B41,TAG_LIGHT!$V$93:$X$134,3,FALSE),0)</f>
        <v>0</v>
      </c>
      <c r="K41" s="84"/>
      <c r="L41" s="84"/>
      <c r="M41" s="84"/>
    </row>
    <row r="42" spans="1:13" ht="15" customHeight="1">
      <c r="A42" s="114" t="str">
        <f>Senior_Performance_Light!A16</f>
        <v>Yes</v>
      </c>
      <c r="B42" s="81" t="str">
        <f>Senior_Performance_Light!B16</f>
        <v>Charlize Delia</v>
      </c>
      <c r="C42" s="115">
        <f t="shared" si="0"/>
        <v>34</v>
      </c>
      <c r="D42" s="138">
        <f t="shared" si="1"/>
        <v>34</v>
      </c>
      <c r="E42" s="104">
        <f>IFERROR(VLOOKUP(B42,Senior_Performance_Light!$B$93:$D$134,3,FALSE),0)</f>
        <v>0</v>
      </c>
      <c r="F42" s="104">
        <f>IFERROR(VLOOKUP(B42,Senior_Performance_Light!$F$93:$H$134,3,FALSE),0)</f>
        <v>34</v>
      </c>
      <c r="G42" s="104">
        <f>IFERROR(VLOOKUP(B42,Senior_Performance_Light!$J$93:$L$134,3,FALSE),0)</f>
        <v>0</v>
      </c>
      <c r="H42" s="105">
        <f>IFERROR(VLOOKUP(B42,Senior_Performance_Light!$N$93:$P$134,3,FALSE),0)</f>
        <v>0</v>
      </c>
      <c r="I42" s="139">
        <f>IFERROR(VLOOKUP(B42,Senior_Performance_Light!$R$93:$T$134,3,FALSE),0)</f>
        <v>0</v>
      </c>
      <c r="J42" s="167">
        <f>IFERROR(VLOOKUP(B42,Senior_Performance_Light!$V$93:$X$134,3,FALSE),0)</f>
        <v>0</v>
      </c>
      <c r="K42" s="84"/>
      <c r="L42" s="84"/>
      <c r="M42" s="84"/>
    </row>
    <row r="43" spans="1:13" ht="15" customHeight="1">
      <c r="A43" s="114" t="str">
        <f>TAG_RESTRICTED_HEAVY!A17</f>
        <v>No</v>
      </c>
      <c r="B43" s="81" t="str">
        <f>TAG_RESTRICTED_HEAVY!B17</f>
        <v>Karlo Bergman</v>
      </c>
      <c r="C43" s="115">
        <f t="shared" si="0"/>
        <v>33</v>
      </c>
      <c r="D43" s="138">
        <f t="shared" si="1"/>
        <v>33</v>
      </c>
      <c r="E43" s="104">
        <f>IFERROR(VLOOKUP(B43,TAG_RESTRICTED_HEAVY!$B$93:$D$134,3,FALSE),0)</f>
        <v>0</v>
      </c>
      <c r="F43" s="104">
        <f>IFERROR(VLOOKUP(B43,TAG_RESTRICTED_HEAVY!$F$93:$H$134,3,FALSE),0)</f>
        <v>0</v>
      </c>
      <c r="G43" s="104">
        <f>IFERROR(VLOOKUP(B43,TAG_RESTRICTED_HEAVY!$J$93:$L$134,3,FALSE),0)</f>
        <v>33</v>
      </c>
      <c r="H43" s="105">
        <f>IFERROR(VLOOKUP(B43,TAG_RESTRICTED_HEAVY!$N$93:$P$134,3,FALSE),0)</f>
        <v>0</v>
      </c>
      <c r="I43" s="139">
        <f>IFERROR(VLOOKUP(B43,TAG_RESTRICTED_HEAVY!$R$93:$T$134,3,FALSE),0)</f>
        <v>0</v>
      </c>
      <c r="J43" s="167">
        <f>IFERROR(VLOOKUP(B43,TAG_RESTRICTED_HEAVY!$V$93:$X$134,3,FALSE),0)</f>
        <v>0</v>
      </c>
      <c r="K43" s="84"/>
      <c r="L43" s="84"/>
      <c r="M43" s="84"/>
    </row>
    <row r="44" spans="1:13" ht="15" customHeight="1">
      <c r="A44" s="114" t="str">
        <f>'4SSM'!A7</f>
        <v>No</v>
      </c>
      <c r="B44" s="81" t="str">
        <f>'4SSM'!B7</f>
        <v>David Simpson</v>
      </c>
      <c r="C44" s="115">
        <f t="shared" si="0"/>
        <v>33</v>
      </c>
      <c r="D44" s="138">
        <f t="shared" si="1"/>
        <v>33</v>
      </c>
      <c r="E44" s="104">
        <f>IFERROR(VLOOKUP(B44,'4SSM'!$B$93:$D$134,3,FALSE),0)</f>
        <v>33</v>
      </c>
      <c r="F44" s="104">
        <f>IFERROR(VLOOKUP(B44,'4SSM'!$F$93:$H$134,3,FALSE),0)</f>
        <v>0</v>
      </c>
      <c r="G44" s="104">
        <f>IFERROR(VLOOKUP(B44,'4SSM'!$J$93:$L$134,3,FALSE),0)</f>
        <v>0</v>
      </c>
      <c r="H44" s="105">
        <f>IFERROR(VLOOKUP(B44,'4SSM'!$N$93:$P$134,3,FALSE),0)</f>
        <v>0</v>
      </c>
      <c r="I44" s="139">
        <f>IFERROR(VLOOKUP(B44,'4SSM'!$R$93:$T$134,3,FALSE),0)</f>
        <v>0</v>
      </c>
      <c r="J44" s="167">
        <f>IFERROR(VLOOKUP(B44,'4SSM'!$V$93:$X$134,3,FALSE),0)</f>
        <v>0</v>
      </c>
      <c r="K44" s="84"/>
      <c r="L44" s="84"/>
      <c r="M44" s="84"/>
    </row>
    <row r="45" spans="1:13" ht="15" hidden="1" customHeight="1">
      <c r="A45" s="114" t="str">
        <f>TAG_LIGHT!A7</f>
        <v>Yes</v>
      </c>
      <c r="B45" s="81" t="str">
        <f>TAG_LIGHT!B7</f>
        <v>Christopher Goodman</v>
      </c>
      <c r="C45" s="115">
        <f t="shared" si="0"/>
        <v>37</v>
      </c>
      <c r="D45" s="138">
        <f t="shared" si="1"/>
        <v>37</v>
      </c>
      <c r="E45" s="104">
        <f>IFERROR(VLOOKUP(B45,TAG_LIGHT!$B$93:$D$134,3,FALSE),0)</f>
        <v>37</v>
      </c>
      <c r="F45" s="104">
        <f>IFERROR(VLOOKUP(B45,TAG_LIGHT!$F$93:$H$134,3,FALSE),0)</f>
        <v>0</v>
      </c>
      <c r="G45" s="104">
        <f>IFERROR(VLOOKUP(B45,TAG_LIGHT!$J$93:$L$134,3,FALSE),0)</f>
        <v>0</v>
      </c>
      <c r="H45" s="105">
        <f>IFERROR(VLOOKUP(B45,TAG_LIGHT!$N$93:$P$134,3,FALSE),0)</f>
        <v>0</v>
      </c>
      <c r="I45" s="139">
        <f>IFERROR(VLOOKUP(B45,TAG_LIGHT!$R$93:$T$134,3,FALSE),0)</f>
        <v>0</v>
      </c>
      <c r="J45" s="167">
        <f>IFERROR(VLOOKUP(B45,TAG_LIGHT!$V$93:$X$134,3,FALSE),0)</f>
        <v>0</v>
      </c>
      <c r="K45" s="84"/>
      <c r="L45" s="84"/>
      <c r="M45" s="84"/>
    </row>
    <row r="46" spans="1:13" ht="15" hidden="1" customHeight="1">
      <c r="A46" s="114" t="str">
        <f>TAG_RESTRICTED_LIGHT!A20</f>
        <v>No</v>
      </c>
      <c r="B46" s="81" t="str">
        <f>TAG_RESTRICTED_LIGHT!B20</f>
        <v>Christopher Goodman</v>
      </c>
      <c r="C46" s="115">
        <f t="shared" si="0"/>
        <v>14</v>
      </c>
      <c r="D46" s="138">
        <f t="shared" si="1"/>
        <v>14</v>
      </c>
      <c r="E46" s="104">
        <f>IFERROR(VLOOKUP(B46,TAG_RESTRICTED_LIGHT!$B$93:$D$134,3,FALSE),0)</f>
        <v>0</v>
      </c>
      <c r="F46" s="104">
        <f>IFERROR(VLOOKUP(B46,TAG_RESTRICTED_LIGHT!$F$93:$H$134,3,FALSE),0)</f>
        <v>14</v>
      </c>
      <c r="G46" s="104">
        <f>IFERROR(VLOOKUP(B46,TAG_RESTRICTED_LIGHT!$J$93:$L$134,3,FALSE),0)</f>
        <v>0</v>
      </c>
      <c r="H46" s="105">
        <f>IFERROR(VLOOKUP(B46,TAG_RESTRICTED_LIGHT!$N$93:$P$134,3,FALSE),0)</f>
        <v>0</v>
      </c>
      <c r="I46" s="139">
        <f>IFERROR(VLOOKUP(B46,TAG_RESTRICTED_LIGHT!$R$93:$T$134,3,FALSE),0)</f>
        <v>0</v>
      </c>
      <c r="J46" s="167">
        <f>IFERROR(VLOOKUP(B46,TAG_RESTRICTED_LIGHT!$V$93:$X$134,3,FALSE),0)</f>
        <v>0</v>
      </c>
      <c r="K46" s="84"/>
      <c r="L46" s="84"/>
      <c r="M46" s="84"/>
    </row>
    <row r="47" spans="1:13" ht="15" customHeight="1">
      <c r="A47" s="114" t="str">
        <f>Senior_Performance_Light!A15</f>
        <v>No</v>
      </c>
      <c r="B47" s="81" t="str">
        <f>Senior_Performance_Light!B15</f>
        <v>Jack De Boynton</v>
      </c>
      <c r="C47" s="115">
        <f t="shared" si="0"/>
        <v>32</v>
      </c>
      <c r="D47" s="138">
        <f t="shared" si="1"/>
        <v>32</v>
      </c>
      <c r="E47" s="104">
        <f>IFERROR(VLOOKUP(B47,Senior_Performance_Light!$B$93:$D$134,3,FALSE),0)</f>
        <v>32</v>
      </c>
      <c r="F47" s="104">
        <f>IFERROR(VLOOKUP(B47,Senior_Performance_Light!$F$93:$H$134,3,FALSE),0)</f>
        <v>0</v>
      </c>
      <c r="G47" s="104">
        <f>IFERROR(VLOOKUP(B47,Senior_Performance_Light!$J$93:$L$134,3,FALSE),0)</f>
        <v>0</v>
      </c>
      <c r="H47" s="105">
        <f>IFERROR(VLOOKUP(B47,Senior_Performance_Light!$N$93:$P$134,3,FALSE),0)</f>
        <v>0</v>
      </c>
      <c r="I47" s="139">
        <f>IFERROR(VLOOKUP(B47,Senior_Performance_Light!$R$93:$T$134,3,FALSE),0)</f>
        <v>0</v>
      </c>
      <c r="J47" s="167">
        <f>IFERROR(VLOOKUP(B47,Senior_Performance_Light!$V$93:$X$134,3,FALSE),0)</f>
        <v>0</v>
      </c>
      <c r="K47" s="84"/>
      <c r="L47" s="84"/>
      <c r="M47" s="84"/>
    </row>
    <row r="48" spans="1:13" ht="15" customHeight="1">
      <c r="A48" s="114" t="str">
        <f>TAG_RESTRICTED_LIGHT!A16</f>
        <v>No</v>
      </c>
      <c r="B48" s="81" t="str">
        <f>TAG_RESTRICTED_LIGHT!B16</f>
        <v>Evan Hotz</v>
      </c>
      <c r="C48" s="115">
        <f t="shared" si="0"/>
        <v>32</v>
      </c>
      <c r="D48" s="138">
        <f t="shared" si="1"/>
        <v>32</v>
      </c>
      <c r="E48" s="104">
        <f>IFERROR(VLOOKUP(B48,TAG_RESTRICTED_LIGHT!$B$93:$D$134,3,FALSE),0)</f>
        <v>0</v>
      </c>
      <c r="F48" s="104">
        <f>IFERROR(VLOOKUP(B48,TAG_RESTRICTED_LIGHT!$F$93:$H$134,3,FALSE),0)</f>
        <v>32</v>
      </c>
      <c r="G48" s="104">
        <f>IFERROR(VLOOKUP(B48,TAG_RESTRICTED_LIGHT!$J$93:$L$134,3,FALSE),0)</f>
        <v>0</v>
      </c>
      <c r="H48" s="105">
        <f>IFERROR(VLOOKUP(B48,TAG_RESTRICTED_LIGHT!$N$93:$P$134,3,FALSE),0)</f>
        <v>0</v>
      </c>
      <c r="I48" s="139">
        <f>IFERROR(VLOOKUP(B48,TAG_RESTRICTED_LIGHT!$R$93:$T$134,3,FALSE),0)</f>
        <v>0</v>
      </c>
      <c r="J48" s="167">
        <f>IFERROR(VLOOKUP(B48,TAG_RESTRICTED_LIGHT!$V$93:$X$134,3,FALSE),0)</f>
        <v>0</v>
      </c>
      <c r="K48" s="84"/>
      <c r="L48" s="84"/>
      <c r="M48" s="84"/>
    </row>
    <row r="49" spans="1:13" ht="15" hidden="1" customHeight="1">
      <c r="A49" s="114" t="str">
        <f>TAG_RESTRICTED_LIGHT!A7</f>
        <v>No</v>
      </c>
      <c r="B49" s="81" t="str">
        <f>TAG_RESTRICTED_LIGHT!B7</f>
        <v>Christian Ayrouth</v>
      </c>
      <c r="C49" s="115">
        <f t="shared" si="0"/>
        <v>114</v>
      </c>
      <c r="D49" s="138">
        <f t="shared" si="1"/>
        <v>76</v>
      </c>
      <c r="E49" s="104">
        <f>IFERROR(VLOOKUP(B49,TAG_RESTRICTED_LIGHT!$B$93:$D$134,3,FALSE),0)</f>
        <v>38</v>
      </c>
      <c r="F49" s="104">
        <f>IFERROR(VLOOKUP(B49,TAG_RESTRICTED_LIGHT!$F$93:$H$134,3,FALSE),0)</f>
        <v>38</v>
      </c>
      <c r="G49" s="104">
        <f>IFERROR(VLOOKUP(B49,TAG_RESTRICTED_LIGHT!$J$93:$L$134,3,FALSE),0)</f>
        <v>38</v>
      </c>
      <c r="H49" s="105">
        <f>IFERROR(VLOOKUP(B49,TAG_RESTRICTED_LIGHT!$N$93:$P$134,3,FALSE),0)</f>
        <v>0</v>
      </c>
      <c r="I49" s="139">
        <f>IFERROR(VLOOKUP(B49,TAG_RESTRICTED_LIGHT!$R$93:$T$134,3,FALSE),0)</f>
        <v>0</v>
      </c>
      <c r="J49" s="167">
        <f>IFERROR(VLOOKUP(B49,TAG_RESTRICTED_LIGHT!$V$93:$X$134,3,FALSE),0)</f>
        <v>0</v>
      </c>
      <c r="K49" s="84"/>
      <c r="L49" s="84"/>
      <c r="M49" s="84"/>
    </row>
    <row r="50" spans="1:13" ht="15" hidden="1" customHeight="1">
      <c r="A50" s="114" t="str">
        <f>Senior_Performance_Light!A14</f>
        <v>No</v>
      </c>
      <c r="B50" s="81" t="str">
        <f>Senior_Performance_Light!B14</f>
        <v>Christian Ayrouth</v>
      </c>
      <c r="C50" s="115">
        <f t="shared" si="0"/>
        <v>33</v>
      </c>
      <c r="D50" s="138">
        <f t="shared" si="1"/>
        <v>33</v>
      </c>
      <c r="E50" s="104">
        <f>IFERROR(VLOOKUP(B50,Senior_Performance_Light!$B$93:$D$134,3,FALSE),0)</f>
        <v>33</v>
      </c>
      <c r="F50" s="104">
        <f>IFERROR(VLOOKUP(B50,Senior_Performance_Light!$F$93:$H$134,3,FALSE),0)</f>
        <v>0</v>
      </c>
      <c r="G50" s="104">
        <f>IFERROR(VLOOKUP(B50,Senior_Performance_Light!$J$93:$L$134,3,FALSE),0)</f>
        <v>0</v>
      </c>
      <c r="H50" s="105">
        <f>IFERROR(VLOOKUP(B50,Senior_Performance_Light!$N$93:$P$134,3,FALSE),0)</f>
        <v>0</v>
      </c>
      <c r="I50" s="139">
        <f>IFERROR(VLOOKUP(B50,Senior_Performance_Light!$R$93:$T$134,3,FALSE),0)</f>
        <v>0</v>
      </c>
      <c r="J50" s="167">
        <f>IFERROR(VLOOKUP(B50,Senior_Performance_Light!$V$93:$X$134,3,FALSE),0)</f>
        <v>0</v>
      </c>
      <c r="K50" s="84"/>
      <c r="L50" s="84"/>
      <c r="M50" s="84"/>
    </row>
    <row r="51" spans="1:13" ht="15" customHeight="1">
      <c r="A51" s="114" t="str">
        <f>TAG_RESTRICTED_LIGHT!A17</f>
        <v>No</v>
      </c>
      <c r="B51" s="81" t="str">
        <f>TAG_RESTRICTED_LIGHT!B17</f>
        <v>Lachlan Lynch</v>
      </c>
      <c r="C51" s="115">
        <f t="shared" si="0"/>
        <v>30</v>
      </c>
      <c r="D51" s="138">
        <f t="shared" si="1"/>
        <v>30</v>
      </c>
      <c r="E51" s="104">
        <f>IFERROR(VLOOKUP(B51,TAG_RESTRICTED_LIGHT!$B$93:$D$134,3,FALSE),0)</f>
        <v>0</v>
      </c>
      <c r="F51" s="104">
        <f>IFERROR(VLOOKUP(B51,TAG_RESTRICTED_LIGHT!$F$93:$H$134,3,FALSE),0)</f>
        <v>0</v>
      </c>
      <c r="G51" s="104">
        <f>IFERROR(VLOOKUP(B51,TAG_RESTRICTED_LIGHT!$J$93:$L$134,3,FALSE),0)</f>
        <v>30</v>
      </c>
      <c r="H51" s="105">
        <f>IFERROR(VLOOKUP(B51,TAG_RESTRICTED_LIGHT!$N$93:$P$134,3,FALSE),0)</f>
        <v>0</v>
      </c>
      <c r="I51" s="139">
        <f>IFERROR(VLOOKUP(B51,TAG_RESTRICTED_LIGHT!$R$93:$T$134,3,FALSE),0)</f>
        <v>0</v>
      </c>
      <c r="J51" s="167">
        <f>IFERROR(VLOOKUP(B51,TAG_RESTRICTED_LIGHT!$V$93:$X$134,3,FALSE),0)</f>
        <v>0</v>
      </c>
      <c r="K51" s="84"/>
      <c r="L51" s="84"/>
      <c r="M51" s="84"/>
    </row>
    <row r="52" spans="1:13" ht="15" customHeight="1">
      <c r="A52" s="114" t="str">
        <f>TAG_RESTRICTED_LIGHT!A18</f>
        <v>No</v>
      </c>
      <c r="B52" s="81" t="str">
        <f>TAG_RESTRICTED_LIGHT!B18</f>
        <v>Elliot Bowen</v>
      </c>
      <c r="C52" s="115">
        <f t="shared" si="0"/>
        <v>28</v>
      </c>
      <c r="D52" s="138">
        <f t="shared" si="1"/>
        <v>28</v>
      </c>
      <c r="E52" s="104">
        <f>IFERROR(VLOOKUP(B52,TAG_RESTRICTED_LIGHT!$B$93:$D$134,3,FALSE),0)</f>
        <v>0</v>
      </c>
      <c r="F52" s="104">
        <f>IFERROR(VLOOKUP(B52,TAG_RESTRICTED_LIGHT!$F$93:$H$134,3,FALSE),0)</f>
        <v>0</v>
      </c>
      <c r="G52" s="104">
        <f>IFERROR(VLOOKUP(B52,TAG_RESTRICTED_LIGHT!$J$93:$L$134,3,FALSE),0)</f>
        <v>28</v>
      </c>
      <c r="H52" s="105">
        <f>IFERROR(VLOOKUP(B52,TAG_RESTRICTED_LIGHT!$N$93:$P$134,3,FALSE),0)</f>
        <v>0</v>
      </c>
      <c r="I52" s="139">
        <f>IFERROR(VLOOKUP(B52,TAG_RESTRICTED_LIGHT!$R$93:$T$134,3,FALSE),0)</f>
        <v>0</v>
      </c>
      <c r="J52" s="167">
        <f>IFERROR(VLOOKUP(B52,TAG_RESTRICTED_LIGHT!$V$93:$X$134,3,FALSE),0)</f>
        <v>0</v>
      </c>
      <c r="K52" s="84"/>
      <c r="L52" s="84"/>
      <c r="M52" s="84"/>
    </row>
    <row r="53" spans="1:13" ht="15" hidden="1" customHeight="1">
      <c r="A53" s="114" t="str">
        <f>TAG_RESTRICTED_LIGHT!A14</f>
        <v>No</v>
      </c>
      <c r="B53" s="81" t="str">
        <f>TAG_RESTRICTED_LIGHT!B14</f>
        <v>Callum Donnelly</v>
      </c>
      <c r="C53" s="115">
        <f t="shared" si="0"/>
        <v>37</v>
      </c>
      <c r="D53" s="138">
        <f t="shared" si="1"/>
        <v>37</v>
      </c>
      <c r="E53" s="104">
        <f>IFERROR(VLOOKUP(B53,TAG_RESTRICTED_LIGHT!$B$93:$D$134,3,FALSE),0)</f>
        <v>0</v>
      </c>
      <c r="F53" s="104">
        <f>IFERROR(VLOOKUP(B53,TAG_RESTRICTED_LIGHT!$F$93:$H$134,3,FALSE),0)</f>
        <v>37</v>
      </c>
      <c r="G53" s="104">
        <f>IFERROR(VLOOKUP(B53,TAG_RESTRICTED_LIGHT!$J$93:$L$134,3,FALSE),0)</f>
        <v>0</v>
      </c>
      <c r="H53" s="105">
        <f>IFERROR(VLOOKUP(B53,TAG_RESTRICTED_LIGHT!$N$93:$P$134,3,FALSE),0)</f>
        <v>0</v>
      </c>
      <c r="I53" s="139">
        <f>IFERROR(VLOOKUP(B53,TAG_RESTRICTED_LIGHT!$R$93:$T$134,3,FALSE),0)</f>
        <v>0</v>
      </c>
      <c r="J53" s="167">
        <f>IFERROR(VLOOKUP(B53,TAG_RESTRICTED_LIGHT!$V$93:$X$134,3,FALSE),0)</f>
        <v>0</v>
      </c>
      <c r="K53" s="84"/>
      <c r="L53" s="84"/>
      <c r="M53" s="84"/>
    </row>
    <row r="54" spans="1:13" ht="15" hidden="1" customHeight="1">
      <c r="A54" s="114" t="str">
        <f>TAG_RESTRICTED_HEAVY!A6</f>
        <v>No</v>
      </c>
      <c r="B54" s="81" t="str">
        <f>TAG_RESTRICTED_HEAVY!B6</f>
        <v>Callum Donnelly</v>
      </c>
      <c r="C54" s="115">
        <f t="shared" si="0"/>
        <v>80</v>
      </c>
      <c r="D54" s="138">
        <f t="shared" si="1"/>
        <v>80</v>
      </c>
      <c r="E54" s="104">
        <f>IFERROR(VLOOKUP(B54,TAG_RESTRICTED_HEAVY!$B$93:$D$134,3,FALSE),0)</f>
        <v>40</v>
      </c>
      <c r="F54" s="104">
        <f>IFERROR(VLOOKUP(B54,TAG_RESTRICTED_HEAVY!$F$93:$H$134,3,FALSE),0)</f>
        <v>0</v>
      </c>
      <c r="G54" s="104">
        <f>IFERROR(VLOOKUP(B54,TAG_RESTRICTED_HEAVY!$J$93:$L$134,3,FALSE),0)</f>
        <v>40</v>
      </c>
      <c r="H54" s="105">
        <f>IFERROR(VLOOKUP(B54,TAG_RESTRICTED_HEAVY!$N$93:$P$134,3,FALSE),0)</f>
        <v>0</v>
      </c>
      <c r="I54" s="139">
        <f>IFERROR(VLOOKUP(B54,TAG_RESTRICTED_HEAVY!$R$93:$T$134,3,FALSE),0)</f>
        <v>0</v>
      </c>
      <c r="J54" s="167">
        <f>IFERROR(VLOOKUP(B54,TAG_RESTRICTED_HEAVY!$V$93:$X$134,3,FALSE),0)</f>
        <v>0</v>
      </c>
      <c r="K54" s="84"/>
      <c r="L54" s="84"/>
      <c r="M54" s="84"/>
    </row>
    <row r="55" spans="1:13" ht="15" customHeight="1">
      <c r="A55" s="114" t="str">
        <f>TAG_RESTRICTED_HEAVY!A16</f>
        <v>No</v>
      </c>
      <c r="B55" s="81" t="str">
        <f>TAG_RESTRICTED_HEAVY!B16</f>
        <v>Ben Wilson</v>
      </c>
      <c r="C55" s="115">
        <f t="shared" si="0"/>
        <v>28</v>
      </c>
      <c r="D55" s="138">
        <f t="shared" si="1"/>
        <v>28</v>
      </c>
      <c r="E55" s="104">
        <f>IFERROR(VLOOKUP(B55,TAG_RESTRICTED_HEAVY!$B$93:$D$134,3,FALSE),0)</f>
        <v>0</v>
      </c>
      <c r="F55" s="104">
        <f>IFERROR(VLOOKUP(B55,TAG_RESTRICTED_HEAVY!$F$93:$H$134,3,FALSE),0)</f>
        <v>14</v>
      </c>
      <c r="G55" s="104">
        <f>IFERROR(VLOOKUP(B55,TAG_RESTRICTED_HEAVY!$J$93:$L$134,3,FALSE),0)</f>
        <v>14</v>
      </c>
      <c r="H55" s="105">
        <f>IFERROR(VLOOKUP(B55,TAG_RESTRICTED_HEAVY!$N$93:$P$134,3,FALSE),0)</f>
        <v>0</v>
      </c>
      <c r="I55" s="139">
        <f>IFERROR(VLOOKUP(B55,TAG_RESTRICTED_HEAVY!$R$93:$T$134,3,FALSE),0)</f>
        <v>0</v>
      </c>
      <c r="J55" s="167">
        <f>IFERROR(VLOOKUP(B55,TAG_RESTRICTED_HEAVY!$V$93:$X$134,3,FALSE),0)</f>
        <v>0</v>
      </c>
      <c r="K55" s="84"/>
      <c r="L55" s="84"/>
      <c r="M55" s="84"/>
    </row>
    <row r="56" spans="1:13" ht="15" customHeight="1">
      <c r="A56" s="114" t="str">
        <f>TAG_RESTRICTED_LIGHT!A19</f>
        <v>No</v>
      </c>
      <c r="B56" s="81" t="str">
        <f>TAG_RESTRICTED_LIGHT!B19</f>
        <v>Nelson Bowen</v>
      </c>
      <c r="C56" s="115">
        <f t="shared" si="0"/>
        <v>27</v>
      </c>
      <c r="D56" s="138">
        <f t="shared" si="1"/>
        <v>27</v>
      </c>
      <c r="E56" s="104">
        <f>IFERROR(VLOOKUP(B56,TAG_RESTRICTED_LIGHT!$B$93:$D$134,3,FALSE),0)</f>
        <v>0</v>
      </c>
      <c r="F56" s="104">
        <f>IFERROR(VLOOKUP(B56,TAG_RESTRICTED_LIGHT!$F$93:$H$134,3,FALSE),0)</f>
        <v>0</v>
      </c>
      <c r="G56" s="104">
        <f>IFERROR(VLOOKUP(B56,TAG_RESTRICTED_LIGHT!$J$93:$L$134,3,FALSE),0)</f>
        <v>27</v>
      </c>
      <c r="H56" s="105">
        <f>IFERROR(VLOOKUP(B56,TAG_RESTRICTED_LIGHT!$N$93:$P$134,3,FALSE),0)</f>
        <v>0</v>
      </c>
      <c r="I56" s="139">
        <f>IFERROR(VLOOKUP(B56,TAG_RESTRICTED_LIGHT!$R$93:$T$134,3,FALSE),0)</f>
        <v>0</v>
      </c>
      <c r="J56" s="167">
        <f>IFERROR(VLOOKUP(B56,TAG_RESTRICTED_LIGHT!$V$93:$X$134,3,FALSE),0)</f>
        <v>0</v>
      </c>
      <c r="K56" s="84"/>
      <c r="L56" s="84"/>
      <c r="M56" s="84"/>
    </row>
    <row r="57" spans="1:13" ht="15" customHeight="1">
      <c r="A57" s="114" t="str">
        <f>TAG_RESTRICTED_HEAVY!A18</f>
        <v>No</v>
      </c>
      <c r="B57" s="81" t="str">
        <f>TAG_RESTRICTED_HEAVY!B18</f>
        <v>Joshua Attard</v>
      </c>
      <c r="C57" s="115">
        <f t="shared" si="0"/>
        <v>14</v>
      </c>
      <c r="D57" s="138">
        <f t="shared" si="1"/>
        <v>14</v>
      </c>
      <c r="E57" s="104">
        <f>IFERROR(VLOOKUP(B57,TAG_RESTRICTED_HEAVY!$B$93:$D$134,3,FALSE),0)</f>
        <v>0</v>
      </c>
      <c r="F57" s="104">
        <f>IFERROR(VLOOKUP(B57,TAG_RESTRICTED_HEAVY!$F$93:$H$134,3,FALSE),0)</f>
        <v>0</v>
      </c>
      <c r="G57" s="104">
        <f>IFERROR(VLOOKUP(B57,TAG_RESTRICTED_HEAVY!$J$93:$L$134,3,FALSE),0)</f>
        <v>14</v>
      </c>
      <c r="H57" s="105">
        <f>IFERROR(VLOOKUP(B57,TAG_RESTRICTED_HEAVY!$N$93:$P$134,3,FALSE),0)</f>
        <v>0</v>
      </c>
      <c r="I57" s="139">
        <f>IFERROR(VLOOKUP(B57,TAG_RESTRICTED_HEAVY!$R$93:$T$134,3,FALSE),0)</f>
        <v>0</v>
      </c>
      <c r="J57" s="167">
        <f>IFERROR(VLOOKUP(B57,TAG_RESTRICTED_HEAVY!$V$93:$X$134,3,FALSE),0)</f>
        <v>0</v>
      </c>
      <c r="K57" s="84"/>
      <c r="L57" s="84"/>
      <c r="M57" s="84"/>
    </row>
    <row r="58" spans="1:13" ht="15" customHeight="1">
      <c r="A58" s="114" t="str">
        <f>TAG_RESTRICTED_LIGHT!A21</f>
        <v>No</v>
      </c>
      <c r="B58" s="81" t="str">
        <f>TAG_RESTRICTED_LIGHT!B21</f>
        <v>Will Waters</v>
      </c>
      <c r="C58" s="115">
        <f t="shared" si="0"/>
        <v>0</v>
      </c>
      <c r="D58" s="138">
        <f t="shared" si="1"/>
        <v>0</v>
      </c>
      <c r="E58" s="104">
        <f>IFERROR(VLOOKUP(B58,TAG_RESTRICTED_LIGHT!$B$93:$D$134,3,FALSE),0)</f>
        <v>0</v>
      </c>
      <c r="F58" s="104">
        <f>IFERROR(VLOOKUP(B58,TAG_RESTRICTED_LIGHT!$F$93:$H$134,3,FALSE),0)</f>
        <v>0</v>
      </c>
      <c r="G58" s="104">
        <f>IFERROR(VLOOKUP(B58,TAG_RESTRICTED_LIGHT!$J$93:$L$134,3,FALSE),0)</f>
        <v>0</v>
      </c>
      <c r="H58" s="105">
        <f>IFERROR(VLOOKUP(B58,TAG_RESTRICTED_LIGHT!$N$93:$P$134,3,FALSE),0)</f>
        <v>0</v>
      </c>
      <c r="I58" s="139">
        <f>IFERROR(VLOOKUP(B58,TAG_RESTRICTED_LIGHT!$R$93:$T$134,3,FALSE),0)</f>
        <v>0</v>
      </c>
      <c r="J58" s="167">
        <f>IFERROR(VLOOKUP(B58,TAG_RESTRICTED_LIGHT!$V$93:$X$134,3,FALSE),0)</f>
        <v>0</v>
      </c>
      <c r="K58" s="84"/>
      <c r="L58" s="84"/>
      <c r="M58" s="84"/>
    </row>
    <row r="59" spans="1:13" ht="15" customHeight="1">
      <c r="A59" s="114">
        <f>TAG_LIGHT!A21</f>
        <v>0</v>
      </c>
      <c r="B59" s="81">
        <f>TAG_LIGHT!B21</f>
        <v>0</v>
      </c>
      <c r="C59" s="115">
        <f t="shared" si="0"/>
        <v>0</v>
      </c>
      <c r="D59" s="138">
        <f t="shared" si="1"/>
        <v>0</v>
      </c>
      <c r="E59" s="104">
        <f>IFERROR(VLOOKUP(B59,TAG_LIGHT!$B$93:$D$134,3,FALSE),0)</f>
        <v>0</v>
      </c>
      <c r="F59" s="104">
        <f>IFERROR(VLOOKUP(B59,TAG_LIGHT!$F$93:$H$134,3,FALSE),0)</f>
        <v>0</v>
      </c>
      <c r="G59" s="104">
        <f>IFERROR(VLOOKUP(B59,TAG_LIGHT!$J$93:$L$134,3,FALSE),0)</f>
        <v>0</v>
      </c>
      <c r="H59" s="105">
        <f>IFERROR(VLOOKUP(B59,TAG_LIGHT!$N$93:$P$134,3,FALSE),0)</f>
        <v>0</v>
      </c>
      <c r="I59" s="139">
        <f>IFERROR(VLOOKUP(B59,TAG_LIGHT!$R$93:$T$134,3,FALSE),0)</f>
        <v>0</v>
      </c>
      <c r="J59" s="167">
        <f>IFERROR(VLOOKUP(B59,TAG_LIGHT!$V$93:$X$134,3,FALSE),0)</f>
        <v>0</v>
      </c>
      <c r="K59" s="84"/>
      <c r="L59" s="84"/>
      <c r="M59" s="84"/>
    </row>
    <row r="60" spans="1:13" ht="15" customHeight="1">
      <c r="A60" s="114">
        <f>Senior_Performance_Light!A18</f>
        <v>0</v>
      </c>
      <c r="B60" s="81">
        <f>Senior_Performance_Light!B18</f>
        <v>0</v>
      </c>
      <c r="C60" s="115">
        <f t="shared" si="0"/>
        <v>0</v>
      </c>
      <c r="D60" s="138">
        <f t="shared" si="1"/>
        <v>0</v>
      </c>
      <c r="E60" s="104">
        <f>IFERROR(VLOOKUP(B60,Senior_Performance_Light!$B$93:$D$134,3,FALSE),0)</f>
        <v>0</v>
      </c>
      <c r="F60" s="104">
        <f>IFERROR(VLOOKUP(B60,Senior_Performance_Light!$F$93:$H$134,3,FALSE),0)</f>
        <v>0</v>
      </c>
      <c r="G60" s="104">
        <f>IFERROR(VLOOKUP(B60,Senior_Performance_Light!$J$93:$L$134,3,FALSE),0)</f>
        <v>0</v>
      </c>
      <c r="H60" s="105">
        <f>IFERROR(VLOOKUP(B60,Senior_Performance_Light!$N$93:$P$134,3,FALSE),0)</f>
        <v>0</v>
      </c>
      <c r="I60" s="139">
        <f>IFERROR(VLOOKUP(B60,Senior_Performance_Light!$R$93:$T$134,3,FALSE),0)</f>
        <v>0</v>
      </c>
      <c r="J60" s="167">
        <f>IFERROR(VLOOKUP(B60,Senior_Performance_Light!$V$93:$X$134,3,FALSE),0)</f>
        <v>0</v>
      </c>
      <c r="K60" s="84"/>
      <c r="L60" s="84"/>
      <c r="M60" s="84"/>
    </row>
    <row r="61" spans="1:13" ht="15" customHeight="1">
      <c r="A61" s="114">
        <f>TAG_LIGHT!A11</f>
        <v>0</v>
      </c>
      <c r="B61" s="81">
        <f>TAG_LIGHT!B11</f>
        <v>0</v>
      </c>
      <c r="C61" s="115">
        <f t="shared" si="0"/>
        <v>0</v>
      </c>
      <c r="D61" s="138">
        <f t="shared" si="1"/>
        <v>0</v>
      </c>
      <c r="E61" s="104">
        <f>IFERROR(VLOOKUP(B61,TAG_LIGHT!$B$93:$D$134,3,FALSE),0)</f>
        <v>0</v>
      </c>
      <c r="F61" s="104">
        <f>IFERROR(VLOOKUP(B61,TAG_LIGHT!$F$93:$H$134,3,FALSE),0)</f>
        <v>0</v>
      </c>
      <c r="G61" s="104">
        <f>IFERROR(VLOOKUP(B61,TAG_LIGHT!$J$93:$L$134,3,FALSE),0)</f>
        <v>0</v>
      </c>
      <c r="H61" s="105">
        <f>IFERROR(VLOOKUP(B61,TAG_LIGHT!$N$93:$P$134,3,FALSE),0)</f>
        <v>0</v>
      </c>
      <c r="I61" s="139">
        <f>IFERROR(VLOOKUP(B61,TAG_LIGHT!$R$93:$T$134,3,FALSE),0)</f>
        <v>0</v>
      </c>
      <c r="J61" s="167">
        <f>IFERROR(VLOOKUP(B61,TAG_LIGHT!$V$93:$X$134,3,FALSE),0)</f>
        <v>0</v>
      </c>
      <c r="K61" s="84"/>
      <c r="L61" s="84"/>
      <c r="M61" s="84"/>
    </row>
    <row r="62" spans="1:13" ht="15" customHeight="1">
      <c r="A62" s="114">
        <f>TAG_LIGHT!A14</f>
        <v>0</v>
      </c>
      <c r="B62" s="81">
        <f>TAG_LIGHT!B14</f>
        <v>0</v>
      </c>
      <c r="C62" s="115">
        <f t="shared" si="0"/>
        <v>0</v>
      </c>
      <c r="D62" s="138">
        <f t="shared" si="1"/>
        <v>0</v>
      </c>
      <c r="E62" s="104">
        <f>IFERROR(VLOOKUP(B62,TAG_LIGHT!$B$93:$D$134,3,FALSE),0)</f>
        <v>0</v>
      </c>
      <c r="F62" s="104">
        <f>IFERROR(VLOOKUP(B62,TAG_LIGHT!$F$93:$H$134,3,FALSE),0)</f>
        <v>0</v>
      </c>
      <c r="G62" s="104">
        <f>IFERROR(VLOOKUP(B62,TAG_LIGHT!$J$93:$L$134,3,FALSE),0)</f>
        <v>0</v>
      </c>
      <c r="H62" s="105">
        <f>IFERROR(VLOOKUP(B62,TAG_LIGHT!$N$93:$P$134,3,FALSE),0)</f>
        <v>0</v>
      </c>
      <c r="I62" s="139">
        <f>IFERROR(VLOOKUP(B62,TAG_LIGHT!$R$93:$T$134,3,FALSE),0)</f>
        <v>0</v>
      </c>
      <c r="J62" s="167">
        <f>IFERROR(VLOOKUP(B62,TAG_LIGHT!$V$93:$X$134,3,FALSE),0)</f>
        <v>0</v>
      </c>
      <c r="K62" s="84"/>
      <c r="L62" s="84"/>
      <c r="M62" s="84"/>
    </row>
    <row r="63" spans="1:13" ht="15" customHeight="1">
      <c r="A63" s="114">
        <f>TAG_LIGHT!A16</f>
        <v>0</v>
      </c>
      <c r="B63" s="81">
        <f>TAG_LIGHT!B16</f>
        <v>0</v>
      </c>
      <c r="C63" s="115">
        <f t="shared" si="0"/>
        <v>0</v>
      </c>
      <c r="D63" s="138">
        <f t="shared" si="1"/>
        <v>0</v>
      </c>
      <c r="E63" s="104">
        <f>IFERROR(VLOOKUP(B63,TAG_LIGHT!$B$93:$D$134,3,FALSE),0)</f>
        <v>0</v>
      </c>
      <c r="F63" s="104">
        <f>IFERROR(VLOOKUP(B63,TAG_LIGHT!$F$93:$H$134,3,FALSE),0)</f>
        <v>0</v>
      </c>
      <c r="G63" s="104">
        <f>IFERROR(VLOOKUP(B63,TAG_LIGHT!$J$93:$L$134,3,FALSE),0)</f>
        <v>0</v>
      </c>
      <c r="H63" s="105">
        <f>IFERROR(VLOOKUP(B63,TAG_LIGHT!$N$93:$P$134,3,FALSE),0)</f>
        <v>0</v>
      </c>
      <c r="I63" s="139">
        <f>IFERROR(VLOOKUP(B63,TAG_LIGHT!$R$93:$T$134,3,FALSE),0)</f>
        <v>0</v>
      </c>
      <c r="J63" s="167">
        <f>IFERROR(VLOOKUP(B63,TAG_LIGHT!$V$93:$X$134,3,FALSE),0)</f>
        <v>0</v>
      </c>
      <c r="K63" s="84"/>
      <c r="L63" s="84"/>
      <c r="M63" s="84"/>
    </row>
    <row r="64" spans="1:13" ht="15" customHeight="1">
      <c r="A64" s="114">
        <f>TAG_HEAVY!A11</f>
        <v>0</v>
      </c>
      <c r="B64" s="81">
        <f>TAG_HEAVY!B11</f>
        <v>0</v>
      </c>
      <c r="C64" s="115">
        <f t="shared" si="0"/>
        <v>0</v>
      </c>
      <c r="D64" s="138">
        <f t="shared" si="1"/>
        <v>0</v>
      </c>
      <c r="E64" s="104">
        <f>IFERROR(VLOOKUP(B64,TAG_HEAVY!$B$93:$D$134,3,FALSE),0)</f>
        <v>0</v>
      </c>
      <c r="F64" s="104">
        <f>IFERROR(VLOOKUP(B64,TAG_HEAVY!$F$93:$H$134,3,FALSE),0)</f>
        <v>0</v>
      </c>
      <c r="G64" s="104">
        <f>IFERROR(VLOOKUP(B64,TAG_HEAVY!$J$93:$L$134,3,FALSE),0)</f>
        <v>0</v>
      </c>
      <c r="H64" s="105">
        <f>IFERROR(VLOOKUP(B64,TAG_HEAVY!$N$93:$P$134,3,FALSE),0)</f>
        <v>0</v>
      </c>
      <c r="I64" s="139">
        <f>IFERROR(VLOOKUP(B64,TAG_HEAVY!$R$93:$T$134,3,FALSE),0)</f>
        <v>0</v>
      </c>
      <c r="J64" s="167">
        <f>IFERROR(VLOOKUP(B64,TAG_HEAVY!$V$93:$X$134,3,FALSE),0)</f>
        <v>0</v>
      </c>
      <c r="K64" s="84"/>
      <c r="L64" s="84"/>
      <c r="M64" s="84"/>
    </row>
    <row r="65" spans="1:13" ht="15" customHeight="1">
      <c r="A65" s="114">
        <f>TAG_LIGHT!A19</f>
        <v>0</v>
      </c>
      <c r="B65" s="81">
        <f>TAG_LIGHT!B19</f>
        <v>0</v>
      </c>
      <c r="C65" s="115">
        <f t="shared" si="0"/>
        <v>0</v>
      </c>
      <c r="D65" s="138">
        <f t="shared" si="1"/>
        <v>0</v>
      </c>
      <c r="E65" s="104">
        <f>IFERROR(VLOOKUP(B65,TAG_LIGHT!$B$93:$D$134,3,FALSE),0)</f>
        <v>0</v>
      </c>
      <c r="F65" s="104">
        <f>IFERROR(VLOOKUP(B65,TAG_LIGHT!$F$93:$H$134,3,FALSE),0)</f>
        <v>0</v>
      </c>
      <c r="G65" s="104">
        <f>IFERROR(VLOOKUP(B65,TAG_LIGHT!$J$93:$L$134,3,FALSE),0)</f>
        <v>0</v>
      </c>
      <c r="H65" s="105">
        <f>IFERROR(VLOOKUP(B65,TAG_LIGHT!$N$93:$P$134,3,FALSE),0)</f>
        <v>0</v>
      </c>
      <c r="I65" s="139">
        <f>IFERROR(VLOOKUP(B65,TAG_LIGHT!$R$93:$T$134,3,FALSE),0)</f>
        <v>0</v>
      </c>
      <c r="J65" s="167">
        <f>IFERROR(VLOOKUP(B65,TAG_LIGHT!$V$93:$X$134,3,FALSE),0)</f>
        <v>0</v>
      </c>
      <c r="K65" s="84"/>
      <c r="L65" s="84"/>
      <c r="M65" s="84"/>
    </row>
    <row r="66" spans="1:13" ht="15" customHeight="1">
      <c r="A66" s="114">
        <f>TAG_LIGHT!A10</f>
        <v>0</v>
      </c>
      <c r="B66" s="81">
        <f>TAG_LIGHT!B10</f>
        <v>0</v>
      </c>
      <c r="C66" s="115">
        <f t="shared" si="0"/>
        <v>0</v>
      </c>
      <c r="D66" s="138">
        <f t="shared" si="1"/>
        <v>0</v>
      </c>
      <c r="E66" s="104">
        <f>IFERROR(VLOOKUP(B66,TAG_LIGHT!$B$93:$D$134,3,FALSE),0)</f>
        <v>0</v>
      </c>
      <c r="F66" s="104">
        <f>IFERROR(VLOOKUP(B66,TAG_LIGHT!$F$93:$H$134,3,FALSE),0)</f>
        <v>0</v>
      </c>
      <c r="G66" s="104">
        <f>IFERROR(VLOOKUP(B66,TAG_LIGHT!$J$93:$L$134,3,FALSE),0)</f>
        <v>0</v>
      </c>
      <c r="H66" s="105">
        <f>IFERROR(VLOOKUP(B66,TAG_LIGHT!$N$93:$P$134,3,FALSE),0)</f>
        <v>0</v>
      </c>
      <c r="I66" s="139">
        <f>IFERROR(VLOOKUP(B66,TAG_LIGHT!$R$93:$T$134,3,FALSE),0)</f>
        <v>0</v>
      </c>
      <c r="J66" s="167">
        <f>IFERROR(VLOOKUP(B66,TAG_LIGHT!$V$93:$X$134,3,FALSE),0)</f>
        <v>0</v>
      </c>
      <c r="K66" s="84"/>
      <c r="L66" s="84"/>
      <c r="M66" s="84"/>
    </row>
    <row r="67" spans="1:13" ht="15" customHeight="1">
      <c r="A67" s="114">
        <f>TAG_HEAVY!A6</f>
        <v>0</v>
      </c>
      <c r="B67" s="81">
        <f>TAG_HEAVY!B6</f>
        <v>0</v>
      </c>
      <c r="C67" s="115">
        <f t="shared" si="0"/>
        <v>0</v>
      </c>
      <c r="D67" s="138">
        <f t="shared" si="1"/>
        <v>0</v>
      </c>
      <c r="E67" s="104">
        <f>IFERROR(VLOOKUP(B67,TAG_HEAVY!$B$93:$D$134,3,FALSE),0)</f>
        <v>0</v>
      </c>
      <c r="F67" s="104">
        <f>IFERROR(VLOOKUP(B67,TAG_HEAVY!$F$93:$H$134,3,FALSE),0)</f>
        <v>0</v>
      </c>
      <c r="G67" s="104">
        <f>IFERROR(VLOOKUP(B67,TAG_HEAVY!$J$93:$L$134,3,FALSE),0)</f>
        <v>0</v>
      </c>
      <c r="H67" s="105">
        <f>IFERROR(VLOOKUP(B67,TAG_HEAVY!$N$93:$P$134,3,FALSE),0)</f>
        <v>0</v>
      </c>
      <c r="I67" s="139">
        <f>IFERROR(VLOOKUP(B67,TAG_HEAVY!$R$93:$T$134,3,FALSE),0)</f>
        <v>0</v>
      </c>
      <c r="J67" s="167">
        <f>IFERROR(VLOOKUP(B67,TAG_HEAVY!$V$93:$X$134,3,FALSE),0)</f>
        <v>0</v>
      </c>
      <c r="K67" s="84"/>
      <c r="L67" s="84"/>
      <c r="M67" s="84"/>
    </row>
    <row r="68" spans="1:13" ht="15" customHeight="1">
      <c r="A68" s="114">
        <f>TAG_LIGHT!A13</f>
        <v>0</v>
      </c>
      <c r="B68" s="81">
        <f>TAG_LIGHT!B13</f>
        <v>0</v>
      </c>
      <c r="C68" s="115">
        <f t="shared" si="0"/>
        <v>0</v>
      </c>
      <c r="D68" s="138">
        <f t="shared" si="1"/>
        <v>0</v>
      </c>
      <c r="E68" s="104">
        <f>IFERROR(VLOOKUP(B68,TAG_LIGHT!$B$93:$D$134,3,FALSE),0)</f>
        <v>0</v>
      </c>
      <c r="F68" s="104">
        <f>IFERROR(VLOOKUP(B68,TAG_LIGHT!$F$93:$H$134,3,FALSE),0)</f>
        <v>0</v>
      </c>
      <c r="G68" s="104">
        <f>IFERROR(VLOOKUP(B68,TAG_LIGHT!$J$93:$L$134,3,FALSE),0)</f>
        <v>0</v>
      </c>
      <c r="H68" s="105">
        <f>IFERROR(VLOOKUP(B68,TAG_LIGHT!$N$93:$P$134,3,FALSE),0)</f>
        <v>0</v>
      </c>
      <c r="I68" s="139">
        <f>IFERROR(VLOOKUP(B68,TAG_LIGHT!$R$93:$T$134,3,FALSE),0)</f>
        <v>0</v>
      </c>
      <c r="J68" s="167">
        <f>IFERROR(VLOOKUP(B68,TAG_LIGHT!$V$93:$X$134,3,FALSE),0)</f>
        <v>0</v>
      </c>
      <c r="K68" s="84"/>
      <c r="L68" s="84"/>
      <c r="M68" s="84"/>
    </row>
    <row r="69" spans="1:13" ht="15" customHeight="1">
      <c r="A69" s="114">
        <f>TAG_LIGHT!A12</f>
        <v>0</v>
      </c>
      <c r="B69" s="81">
        <f>TAG_LIGHT!B12</f>
        <v>0</v>
      </c>
      <c r="C69" s="115">
        <f t="shared" si="0"/>
        <v>0</v>
      </c>
      <c r="D69" s="138">
        <f t="shared" si="1"/>
        <v>0</v>
      </c>
      <c r="E69" s="104">
        <f>IFERROR(VLOOKUP(B69,TAG_LIGHT!$B$93:$D$134,3,FALSE),0)</f>
        <v>0</v>
      </c>
      <c r="F69" s="104">
        <f>IFERROR(VLOOKUP(B69,TAG_LIGHT!$F$93:$H$134,3,FALSE),0)</f>
        <v>0</v>
      </c>
      <c r="G69" s="104">
        <f>IFERROR(VLOOKUP(B69,TAG_LIGHT!$J$93:$L$134,3,FALSE),0)</f>
        <v>0</v>
      </c>
      <c r="H69" s="105">
        <f>IFERROR(VLOOKUP(B69,TAG_LIGHT!$N$93:$P$134,3,FALSE),0)</f>
        <v>0</v>
      </c>
      <c r="I69" s="139">
        <f>IFERROR(VLOOKUP(B69,TAG_LIGHT!$R$93:$T$134,3,FALSE),0)</f>
        <v>0</v>
      </c>
      <c r="J69" s="167">
        <f>IFERROR(VLOOKUP(B69,TAG_LIGHT!$V$93:$X$134,3,FALSE),0)</f>
        <v>0</v>
      </c>
      <c r="K69" s="84"/>
      <c r="L69" s="84"/>
      <c r="M69" s="84"/>
    </row>
    <row r="70" spans="1:13" ht="15" customHeight="1">
      <c r="A70" s="114">
        <f>TAG_LIGHT!A15</f>
        <v>0</v>
      </c>
      <c r="B70" s="81">
        <f>TAG_LIGHT!B15</f>
        <v>0</v>
      </c>
      <c r="C70" s="115">
        <f t="shared" ref="C70:C133" si="2">SUM(E70:J70)</f>
        <v>0</v>
      </c>
      <c r="D70" s="138">
        <f t="shared" ref="D70:D133" si="3">SUM(E70:J70)-MIN(E70:G70)</f>
        <v>0</v>
      </c>
      <c r="E70" s="104">
        <f>IFERROR(VLOOKUP(B70,TAG_LIGHT!$B$93:$D$134,3,FALSE),0)</f>
        <v>0</v>
      </c>
      <c r="F70" s="104">
        <f>IFERROR(VLOOKUP(B70,TAG_LIGHT!$F$93:$H$134,3,FALSE),0)</f>
        <v>0</v>
      </c>
      <c r="G70" s="104">
        <f>IFERROR(VLOOKUP(B70,TAG_LIGHT!$J$93:$L$134,3,FALSE),0)</f>
        <v>0</v>
      </c>
      <c r="H70" s="105">
        <f>IFERROR(VLOOKUP(B70,TAG_LIGHT!$N$93:$P$134,3,FALSE),0)</f>
        <v>0</v>
      </c>
      <c r="I70" s="139">
        <f>IFERROR(VLOOKUP(B70,TAG_LIGHT!$R$93:$T$134,3,FALSE),0)</f>
        <v>0</v>
      </c>
      <c r="J70" s="167">
        <f>IFERROR(VLOOKUP(B70,TAG_LIGHT!$V$93:$X$134,3,FALSE),0)</f>
        <v>0</v>
      </c>
      <c r="K70" s="84"/>
      <c r="L70" s="84"/>
      <c r="M70" s="84"/>
    </row>
    <row r="71" spans="1:13" ht="15" customHeight="1">
      <c r="A71" s="114">
        <f>Senior_Performance_Light!A19</f>
        <v>0</v>
      </c>
      <c r="B71" s="81">
        <f>Senior_Performance_Light!B19</f>
        <v>0</v>
      </c>
      <c r="C71" s="115">
        <f t="shared" si="2"/>
        <v>0</v>
      </c>
      <c r="D71" s="138">
        <f t="shared" si="3"/>
        <v>0</v>
      </c>
      <c r="E71" s="104">
        <f>IFERROR(VLOOKUP(B71,Senior_Performance_Light!$B$93:$D$134,3,FALSE),0)</f>
        <v>0</v>
      </c>
      <c r="F71" s="104">
        <f>IFERROR(VLOOKUP(B71,Senior_Performance_Light!$F$93:$H$134,3,FALSE),0)</f>
        <v>0</v>
      </c>
      <c r="G71" s="104">
        <f>IFERROR(VLOOKUP(B71,Senior_Performance_Light!$J$93:$L$134,3,FALSE),0)</f>
        <v>0</v>
      </c>
      <c r="H71" s="105">
        <f>IFERROR(VLOOKUP(B71,Senior_Performance_Light!$N$93:$P$134,3,FALSE),0)</f>
        <v>0</v>
      </c>
      <c r="I71" s="139">
        <f>IFERROR(VLOOKUP(B71,Senior_Performance_Light!$R$93:$T$134,3,FALSE),0)</f>
        <v>0</v>
      </c>
      <c r="J71" s="167">
        <f>IFERROR(VLOOKUP(B71,Senior_Performance_Light!$V$93:$X$134,3,FALSE),0)</f>
        <v>0</v>
      </c>
      <c r="K71" s="84"/>
      <c r="L71" s="84"/>
      <c r="M71" s="84"/>
    </row>
    <row r="72" spans="1:13" ht="15" customHeight="1">
      <c r="A72" s="114">
        <f>TAG_HEAVY!A7</f>
        <v>0</v>
      </c>
      <c r="B72" s="81">
        <f>TAG_HEAVY!B7</f>
        <v>0</v>
      </c>
      <c r="C72" s="115">
        <f t="shared" si="2"/>
        <v>0</v>
      </c>
      <c r="D72" s="138">
        <f t="shared" si="3"/>
        <v>0</v>
      </c>
      <c r="E72" s="104">
        <f>IFERROR(VLOOKUP(B72,TAG_HEAVY!$B$93:$D$134,3,FALSE),0)</f>
        <v>0</v>
      </c>
      <c r="F72" s="104">
        <f>IFERROR(VLOOKUP(B72,TAG_HEAVY!$F$93:$H$134,3,FALSE),0)</f>
        <v>0</v>
      </c>
      <c r="G72" s="104">
        <f>IFERROR(VLOOKUP(B72,TAG_HEAVY!$J$93:$L$134,3,FALSE),0)</f>
        <v>0</v>
      </c>
      <c r="H72" s="105">
        <f>IFERROR(VLOOKUP(B72,TAG_HEAVY!$N$93:$P$134,3,FALSE),0)</f>
        <v>0</v>
      </c>
      <c r="I72" s="139">
        <f>IFERROR(VLOOKUP(B72,TAG_HEAVY!$R$93:$T$134,3,FALSE),0)</f>
        <v>0</v>
      </c>
      <c r="J72" s="167">
        <f>IFERROR(VLOOKUP(B72,TAG_HEAVY!$V$93:$X$134,3,FALSE),0)</f>
        <v>0</v>
      </c>
      <c r="K72" s="84"/>
      <c r="L72" s="84"/>
      <c r="M72" s="84"/>
    </row>
    <row r="73" spans="1:13" ht="15" customHeight="1">
      <c r="A73" s="114">
        <f>TAG_HEAVY!A8</f>
        <v>0</v>
      </c>
      <c r="B73" s="81">
        <f>TAG_HEAVY!B8</f>
        <v>0</v>
      </c>
      <c r="C73" s="115">
        <f t="shared" si="2"/>
        <v>0</v>
      </c>
      <c r="D73" s="138">
        <f t="shared" si="3"/>
        <v>0</v>
      </c>
      <c r="E73" s="104">
        <f>IFERROR(VLOOKUP(B73,TAG_HEAVY!$B$93:$D$134,3,FALSE),0)</f>
        <v>0</v>
      </c>
      <c r="F73" s="104">
        <f>IFERROR(VLOOKUP(B73,TAG_HEAVY!$F$93:$H$134,3,FALSE),0)</f>
        <v>0</v>
      </c>
      <c r="G73" s="104">
        <f>IFERROR(VLOOKUP(B73,TAG_HEAVY!$J$93:$L$134,3,FALSE),0)</f>
        <v>0</v>
      </c>
      <c r="H73" s="105">
        <f>IFERROR(VLOOKUP(B73,TAG_HEAVY!$N$93:$P$134,3,FALSE),0)</f>
        <v>0</v>
      </c>
      <c r="I73" s="139">
        <f>IFERROR(VLOOKUP(B73,TAG_HEAVY!$R$93:$T$134,3,FALSE),0)</f>
        <v>0</v>
      </c>
      <c r="J73" s="167">
        <f>IFERROR(VLOOKUP(B73,TAG_HEAVY!$V$93:$X$134,3,FALSE),0)</f>
        <v>0</v>
      </c>
      <c r="K73" s="84"/>
      <c r="L73" s="84"/>
      <c r="M73" s="84"/>
    </row>
    <row r="74" spans="1:13" ht="15" customHeight="1">
      <c r="A74" s="114">
        <f>TAG_LIGHT!A17</f>
        <v>0</v>
      </c>
      <c r="B74" s="81">
        <f>TAG_LIGHT!B17</f>
        <v>0</v>
      </c>
      <c r="C74" s="115">
        <f t="shared" si="2"/>
        <v>0</v>
      </c>
      <c r="D74" s="138">
        <f t="shared" si="3"/>
        <v>0</v>
      </c>
      <c r="E74" s="104">
        <f>IFERROR(VLOOKUP(B74,TAG_LIGHT!$B$93:$D$134,3,FALSE),0)</f>
        <v>0</v>
      </c>
      <c r="F74" s="104">
        <f>IFERROR(VLOOKUP(B74,TAG_LIGHT!$F$93:$H$134,3,FALSE),0)</f>
        <v>0</v>
      </c>
      <c r="G74" s="104">
        <f>IFERROR(VLOOKUP(B74,TAG_LIGHT!$J$93:$L$134,3,FALSE),0)</f>
        <v>0</v>
      </c>
      <c r="H74" s="105">
        <f>IFERROR(VLOOKUP(B74,TAG_LIGHT!$N$93:$P$134,3,FALSE),0)</f>
        <v>0</v>
      </c>
      <c r="I74" s="139">
        <f>IFERROR(VLOOKUP(B74,TAG_LIGHT!$R$93:$T$134,3,FALSE),0)</f>
        <v>0</v>
      </c>
      <c r="J74" s="167">
        <f>IFERROR(VLOOKUP(B74,TAG_LIGHT!$V$93:$X$134,3,FALSE),0)</f>
        <v>0</v>
      </c>
      <c r="K74" s="84"/>
      <c r="L74" s="84"/>
      <c r="M74" s="84"/>
    </row>
    <row r="75" spans="1:13" ht="15" customHeight="1">
      <c r="A75" s="114">
        <f>TAG_LIGHT!A18</f>
        <v>0</v>
      </c>
      <c r="B75" s="81">
        <f>TAG_LIGHT!B18</f>
        <v>0</v>
      </c>
      <c r="C75" s="115">
        <f t="shared" si="2"/>
        <v>0</v>
      </c>
      <c r="D75" s="138">
        <f t="shared" si="3"/>
        <v>0</v>
      </c>
      <c r="E75" s="104">
        <f>IFERROR(VLOOKUP(B75,TAG_LIGHT!$B$93:$D$134,3,FALSE),0)</f>
        <v>0</v>
      </c>
      <c r="F75" s="104">
        <f>IFERROR(VLOOKUP(B75,TAG_LIGHT!$F$93:$H$134,3,FALSE),0)</f>
        <v>0</v>
      </c>
      <c r="G75" s="104">
        <f>IFERROR(VLOOKUP(B75,TAG_LIGHT!$J$93:$L$134,3,FALSE),0)</f>
        <v>0</v>
      </c>
      <c r="H75" s="105">
        <f>IFERROR(VLOOKUP(B75,TAG_LIGHT!$N$93:$P$134,3,FALSE),0)</f>
        <v>0</v>
      </c>
      <c r="I75" s="139">
        <f>IFERROR(VLOOKUP(B75,TAG_LIGHT!$R$93:$T$134,3,FALSE),0)</f>
        <v>0</v>
      </c>
      <c r="J75" s="167">
        <f>IFERROR(VLOOKUP(B75,TAG_LIGHT!$V$93:$X$134,3,FALSE),0)</f>
        <v>0</v>
      </c>
      <c r="K75" s="84"/>
      <c r="L75" s="84"/>
      <c r="M75" s="84"/>
    </row>
    <row r="76" spans="1:13" ht="15" customHeight="1">
      <c r="A76" s="114">
        <f>TAG_HEAVY!A9</f>
        <v>0</v>
      </c>
      <c r="B76" s="81">
        <f>TAG_HEAVY!B9</f>
        <v>0</v>
      </c>
      <c r="C76" s="115">
        <f t="shared" si="2"/>
        <v>0</v>
      </c>
      <c r="D76" s="138">
        <f t="shared" si="3"/>
        <v>0</v>
      </c>
      <c r="E76" s="104">
        <f>IFERROR(VLOOKUP(B76,TAG_HEAVY!$B$93:$D$134,3,FALSE),0)</f>
        <v>0</v>
      </c>
      <c r="F76" s="104">
        <f>IFERROR(VLOOKUP(B76,TAG_HEAVY!$F$93:$H$134,3,FALSE),0)</f>
        <v>0</v>
      </c>
      <c r="G76" s="104">
        <f>IFERROR(VLOOKUP(B76,TAG_HEAVY!$J$93:$L$134,3,FALSE),0)</f>
        <v>0</v>
      </c>
      <c r="H76" s="105">
        <f>IFERROR(VLOOKUP(B76,TAG_HEAVY!$N$93:$P$134,3,FALSE),0)</f>
        <v>0</v>
      </c>
      <c r="I76" s="139">
        <f>IFERROR(VLOOKUP(B76,TAG_HEAVY!$R$93:$T$134,3,FALSE),0)</f>
        <v>0</v>
      </c>
      <c r="J76" s="167">
        <f>IFERROR(VLOOKUP(B76,TAG_HEAVY!$V$93:$X$134,3,FALSE),0)</f>
        <v>0</v>
      </c>
      <c r="K76" s="84"/>
      <c r="L76" s="84"/>
      <c r="M76" s="84"/>
    </row>
    <row r="77" spans="1:13" ht="15" customHeight="1">
      <c r="A77" s="114">
        <f>TAG_RESTRICTED_HEAVY!A19</f>
        <v>0</v>
      </c>
      <c r="B77" s="81">
        <f>TAG_RESTRICTED_HEAVY!B19</f>
        <v>0</v>
      </c>
      <c r="C77" s="115">
        <f t="shared" si="2"/>
        <v>0</v>
      </c>
      <c r="D77" s="138">
        <f t="shared" si="3"/>
        <v>0</v>
      </c>
      <c r="E77" s="104">
        <f>IFERROR(VLOOKUP(B77,TAG_RESTRICTED_HEAVY!$B$93:$D$134,3,FALSE),0)</f>
        <v>0</v>
      </c>
      <c r="F77" s="104">
        <f>IFERROR(VLOOKUP(B77,TAG_RESTRICTED_HEAVY!$F$93:$H$134,3,FALSE),0)</f>
        <v>0</v>
      </c>
      <c r="G77" s="104">
        <f>IFERROR(VLOOKUP(B77,TAG_RESTRICTED_HEAVY!$J$93:$L$134,3,FALSE),0)</f>
        <v>0</v>
      </c>
      <c r="H77" s="105">
        <f>IFERROR(VLOOKUP(B77,TAG_RESTRICTED_HEAVY!$N$93:$P$134,3,FALSE),0)</f>
        <v>0</v>
      </c>
      <c r="I77" s="139">
        <f>IFERROR(VLOOKUP(B77,TAG_RESTRICTED_HEAVY!$R$93:$T$134,3,FALSE),0)</f>
        <v>0</v>
      </c>
      <c r="J77" s="167">
        <f>IFERROR(VLOOKUP(B77,TAG_RESTRICTED_HEAVY!$V$93:$X$134,3,FALSE),0)</f>
        <v>0</v>
      </c>
      <c r="K77" s="84"/>
      <c r="L77" s="84"/>
      <c r="M77" s="84"/>
    </row>
    <row r="78" spans="1:13" ht="15" customHeight="1">
      <c r="A78" s="114">
        <f>TAG_RESTRICTED_HEAVY!A20</f>
        <v>0</v>
      </c>
      <c r="B78" s="81">
        <f>TAG_RESTRICTED_HEAVY!B20</f>
        <v>0</v>
      </c>
      <c r="C78" s="115">
        <f t="shared" si="2"/>
        <v>0</v>
      </c>
      <c r="D78" s="138">
        <f t="shared" si="3"/>
        <v>0</v>
      </c>
      <c r="E78" s="104">
        <f>IFERROR(VLOOKUP(B78,TAG_RESTRICTED_HEAVY!$B$93:$D$134,3,FALSE),0)</f>
        <v>0</v>
      </c>
      <c r="F78" s="104">
        <f>IFERROR(VLOOKUP(B78,TAG_RESTRICTED_HEAVY!$F$93:$H$134,3,FALSE),0)</f>
        <v>0</v>
      </c>
      <c r="G78" s="104">
        <f>IFERROR(VLOOKUP(B78,TAG_RESTRICTED_HEAVY!$J$93:$L$134,3,FALSE),0)</f>
        <v>0</v>
      </c>
      <c r="H78" s="105">
        <f>IFERROR(VLOOKUP(B78,TAG_RESTRICTED_HEAVY!$N$93:$P$134,3,FALSE),0)</f>
        <v>0</v>
      </c>
      <c r="I78" s="139">
        <f>IFERROR(VLOOKUP(B78,TAG_RESTRICTED_HEAVY!$R$93:$T$134,3,FALSE),0)</f>
        <v>0</v>
      </c>
      <c r="J78" s="167">
        <f>IFERROR(VLOOKUP(B78,TAG_RESTRICTED_HEAVY!$V$93:$X$134,3,FALSE),0)</f>
        <v>0</v>
      </c>
      <c r="K78" s="84"/>
      <c r="L78" s="84"/>
      <c r="M78" s="84"/>
    </row>
    <row r="79" spans="1:13" ht="15" customHeight="1">
      <c r="A79" s="114">
        <f>TAG_LIGHT!A22</f>
        <v>0</v>
      </c>
      <c r="B79" s="81">
        <f>TAG_LIGHT!B22</f>
        <v>0</v>
      </c>
      <c r="C79" s="115">
        <f t="shared" si="2"/>
        <v>0</v>
      </c>
      <c r="D79" s="138">
        <f t="shared" si="3"/>
        <v>0</v>
      </c>
      <c r="E79" s="104">
        <f>IFERROR(VLOOKUP(B79,TAG_LIGHT!$B$93:$D$134,3,FALSE),0)</f>
        <v>0</v>
      </c>
      <c r="F79" s="104">
        <f>IFERROR(VLOOKUP(B79,TAG_LIGHT!$F$93:$H$134,3,FALSE),0)</f>
        <v>0</v>
      </c>
      <c r="G79" s="104">
        <f>IFERROR(VLOOKUP(B79,TAG_LIGHT!$J$93:$L$134,3,FALSE),0)</f>
        <v>0</v>
      </c>
      <c r="H79" s="105">
        <f>IFERROR(VLOOKUP(B79,TAG_LIGHT!$N$93:$P$134,3,FALSE),0)</f>
        <v>0</v>
      </c>
      <c r="I79" s="139">
        <f>IFERROR(VLOOKUP(B79,TAG_LIGHT!$R$93:$T$134,3,FALSE),0)</f>
        <v>0</v>
      </c>
      <c r="J79" s="167">
        <f>IFERROR(VLOOKUP(B79,TAG_LIGHT!$V$93:$X$134,3,FALSE),0)</f>
        <v>0</v>
      </c>
      <c r="K79" s="84"/>
      <c r="L79" s="84"/>
      <c r="M79" s="84"/>
    </row>
    <row r="80" spans="1:13" ht="15" customHeight="1">
      <c r="A80" s="114">
        <f>Senior_Performance_Light!A22</f>
        <v>0</v>
      </c>
      <c r="B80" s="81">
        <f>Senior_Performance_Light!B22</f>
        <v>0</v>
      </c>
      <c r="C80" s="115">
        <f t="shared" si="2"/>
        <v>0</v>
      </c>
      <c r="D80" s="138">
        <f t="shared" si="3"/>
        <v>0</v>
      </c>
      <c r="E80" s="104">
        <f>IFERROR(VLOOKUP(B80,Senior_Performance_Light!$B$93:$D$134,3,FALSE),0)</f>
        <v>0</v>
      </c>
      <c r="F80" s="104">
        <f>IFERROR(VLOOKUP(B80,Senior_Performance_Light!$F$93:$H$134,3,FALSE),0)</f>
        <v>0</v>
      </c>
      <c r="G80" s="104">
        <f>IFERROR(VLOOKUP(B80,Senior_Performance_Light!$J$93:$L$134,3,FALSE),0)</f>
        <v>0</v>
      </c>
      <c r="H80" s="105">
        <f>IFERROR(VLOOKUP(B80,Senior_Performance_Light!$N$93:$P$134,3,FALSE),0)</f>
        <v>0</v>
      </c>
      <c r="I80" s="139">
        <f>IFERROR(VLOOKUP(B80,Senior_Performance_Light!$R$93:$T$134,3,FALSE),0)</f>
        <v>0</v>
      </c>
      <c r="J80" s="167">
        <f>IFERROR(VLOOKUP(B80,Senior_Performance_Light!$V$93:$X$134,3,FALSE),0)</f>
        <v>0</v>
      </c>
      <c r="K80" s="84"/>
      <c r="L80" s="84"/>
      <c r="M80" s="84"/>
    </row>
    <row r="81" spans="1:13" ht="15" customHeight="1">
      <c r="A81" s="114">
        <f>TAG_HEAVY!A10</f>
        <v>0</v>
      </c>
      <c r="B81" s="81">
        <f>TAG_HEAVY!B10</f>
        <v>0</v>
      </c>
      <c r="C81" s="115">
        <f t="shared" si="2"/>
        <v>0</v>
      </c>
      <c r="D81" s="138">
        <f t="shared" si="3"/>
        <v>0</v>
      </c>
      <c r="E81" s="104">
        <f>IFERROR(VLOOKUP(B81,TAG_HEAVY!$B$93:$D$134,3,FALSE),0)</f>
        <v>0</v>
      </c>
      <c r="F81" s="104">
        <f>IFERROR(VLOOKUP(B81,TAG_HEAVY!$F$93:$H$134,3,FALSE),0)</f>
        <v>0</v>
      </c>
      <c r="G81" s="104">
        <f>IFERROR(VLOOKUP(B81,TAG_HEAVY!$J$93:$L$134,3,FALSE),0)</f>
        <v>0</v>
      </c>
      <c r="H81" s="105">
        <f>IFERROR(VLOOKUP(B81,TAG_HEAVY!$N$93:$P$134,3,FALSE),0)</f>
        <v>0</v>
      </c>
      <c r="I81" s="139">
        <f>IFERROR(VLOOKUP(B81,TAG_HEAVY!$R$93:$T$134,3,FALSE),0)</f>
        <v>0</v>
      </c>
      <c r="J81" s="167">
        <f>IFERROR(VLOOKUP(B81,TAG_HEAVY!$V$93:$X$134,3,FALSE),0)</f>
        <v>0</v>
      </c>
      <c r="K81" s="84"/>
      <c r="L81" s="84"/>
      <c r="M81" s="84"/>
    </row>
    <row r="82" spans="1:13" ht="15" customHeight="1">
      <c r="A82" s="114">
        <f>Senior_Performance_Light!A21</f>
        <v>0</v>
      </c>
      <c r="B82" s="81">
        <f>Senior_Performance_Light!B21</f>
        <v>0</v>
      </c>
      <c r="C82" s="115">
        <f t="shared" si="2"/>
        <v>0</v>
      </c>
      <c r="D82" s="138">
        <f t="shared" si="3"/>
        <v>0</v>
      </c>
      <c r="E82" s="104">
        <f>IFERROR(VLOOKUP(B82,Senior_Performance_Light!$B$93:$D$134,3,FALSE),0)</f>
        <v>0</v>
      </c>
      <c r="F82" s="104">
        <f>IFERROR(VLOOKUP(B82,Senior_Performance_Light!$F$93:$H$134,3,FALSE),0)</f>
        <v>0</v>
      </c>
      <c r="G82" s="104">
        <f>IFERROR(VLOOKUP(B82,Senior_Performance_Light!$J$93:$L$134,3,FALSE),0)</f>
        <v>0</v>
      </c>
      <c r="H82" s="105">
        <f>IFERROR(VLOOKUP(B82,Senior_Performance_Light!$N$93:$P$134,3,FALSE),0)</f>
        <v>0</v>
      </c>
      <c r="I82" s="139">
        <f>IFERROR(VLOOKUP(B82,Senior_Performance_Light!$R$93:$T$134,3,FALSE),0)</f>
        <v>0</v>
      </c>
      <c r="J82" s="167">
        <f>IFERROR(VLOOKUP(B82,Senior_Performance_Light!$V$93:$X$134,3,FALSE),0)</f>
        <v>0</v>
      </c>
      <c r="K82" s="84"/>
      <c r="L82" s="84"/>
      <c r="M82" s="84"/>
    </row>
    <row r="83" spans="1:13" ht="15" customHeight="1">
      <c r="A83" s="114">
        <f>TAG_RESTRICTED_LIGHT!A22</f>
        <v>0</v>
      </c>
      <c r="B83" s="81">
        <f>TAG_RESTRICTED_LIGHT!B22</f>
        <v>0</v>
      </c>
      <c r="C83" s="115">
        <f t="shared" si="2"/>
        <v>0</v>
      </c>
      <c r="D83" s="138">
        <f t="shared" si="3"/>
        <v>0</v>
      </c>
      <c r="E83" s="104">
        <f>IFERROR(VLOOKUP(B83,TAG_RESTRICTED_LIGHT!$B$93:$D$134,3,FALSE),0)</f>
        <v>0</v>
      </c>
      <c r="F83" s="104">
        <f>IFERROR(VLOOKUP(B83,TAG_RESTRICTED_LIGHT!$F$93:$H$134,3,FALSE),0)</f>
        <v>0</v>
      </c>
      <c r="G83" s="104">
        <f>IFERROR(VLOOKUP(B83,TAG_RESTRICTED_LIGHT!$J$93:$L$134,3,FALSE),0)</f>
        <v>0</v>
      </c>
      <c r="H83" s="105">
        <f>IFERROR(VLOOKUP(B83,TAG_RESTRICTED_LIGHT!$N$93:$P$134,3,FALSE),0)</f>
        <v>0</v>
      </c>
      <c r="I83" s="139">
        <f>IFERROR(VLOOKUP(B83,TAG_RESTRICTED_LIGHT!$R$93:$T$134,3,FALSE),0)</f>
        <v>0</v>
      </c>
      <c r="J83" s="167">
        <f>IFERROR(VLOOKUP(B83,TAG_RESTRICTED_LIGHT!$V$93:$X$134,3,FALSE),0)</f>
        <v>0</v>
      </c>
      <c r="K83" s="84"/>
      <c r="L83" s="84"/>
      <c r="M83" s="84"/>
    </row>
    <row r="84" spans="1:13" ht="15" customHeight="1">
      <c r="A84" s="114">
        <f>Senior_Performance_Light!A23</f>
        <v>0</v>
      </c>
      <c r="B84" s="81">
        <f>Senior_Performance_Light!B23</f>
        <v>0</v>
      </c>
      <c r="C84" s="115">
        <f t="shared" si="2"/>
        <v>0</v>
      </c>
      <c r="D84" s="138">
        <f t="shared" si="3"/>
        <v>0</v>
      </c>
      <c r="E84" s="104">
        <f>IFERROR(VLOOKUP(B84,Senior_Performance_Light!$B$93:$D$134,3,FALSE),0)</f>
        <v>0</v>
      </c>
      <c r="F84" s="104">
        <f>IFERROR(VLOOKUP(B84,Senior_Performance_Light!$F$93:$H$134,3,FALSE),0)</f>
        <v>0</v>
      </c>
      <c r="G84" s="104">
        <f>IFERROR(VLOOKUP(B84,Senior_Performance_Light!$J$93:$L$134,3,FALSE),0)</f>
        <v>0</v>
      </c>
      <c r="H84" s="105">
        <f>IFERROR(VLOOKUP(B84,Senior_Performance_Light!$N$93:$P$134,3,FALSE),0)</f>
        <v>0</v>
      </c>
      <c r="I84" s="139">
        <f>IFERROR(VLOOKUP(B84,Senior_Performance_Light!$R$93:$T$134,3,FALSE),0)</f>
        <v>0</v>
      </c>
      <c r="J84" s="167">
        <f>IFERROR(VLOOKUP(B84,Senior_Performance_Light!$V$93:$X$134,3,FALSE),0)</f>
        <v>0</v>
      </c>
      <c r="K84" s="84"/>
      <c r="L84" s="84"/>
      <c r="M84" s="84"/>
    </row>
    <row r="85" spans="1:13" ht="15" customHeight="1">
      <c r="A85" s="114">
        <f>TAG_RESTRICTED_HEAVY!A21</f>
        <v>0</v>
      </c>
      <c r="B85" s="81">
        <f>TAG_RESTRICTED_HEAVY!B21</f>
        <v>0</v>
      </c>
      <c r="C85" s="115">
        <f t="shared" si="2"/>
        <v>0</v>
      </c>
      <c r="D85" s="138">
        <f t="shared" si="3"/>
        <v>0</v>
      </c>
      <c r="E85" s="104">
        <f>IFERROR(VLOOKUP(B85,TAG_RESTRICTED_HEAVY!$B$93:$D$134,3,FALSE),0)</f>
        <v>0</v>
      </c>
      <c r="F85" s="104">
        <f>IFERROR(VLOOKUP(B85,TAG_RESTRICTED_HEAVY!$F$93:$H$134,3,FALSE),0)</f>
        <v>0</v>
      </c>
      <c r="G85" s="104">
        <f>IFERROR(VLOOKUP(B85,TAG_RESTRICTED_HEAVY!$J$93:$L$134,3,FALSE),0)</f>
        <v>0</v>
      </c>
      <c r="H85" s="105">
        <f>IFERROR(VLOOKUP(B85,TAG_RESTRICTED_HEAVY!$N$93:$P$134,3,FALSE),0)</f>
        <v>0</v>
      </c>
      <c r="I85" s="139">
        <f>IFERROR(VLOOKUP(B85,TAG_RESTRICTED_HEAVY!$R$93:$T$134,3,FALSE),0)</f>
        <v>0</v>
      </c>
      <c r="J85" s="167">
        <f>IFERROR(VLOOKUP(B85,TAG_RESTRICTED_HEAVY!$V$93:$X$134,3,FALSE),0)</f>
        <v>0</v>
      </c>
      <c r="K85" s="84"/>
      <c r="L85" s="84"/>
      <c r="M85" s="84"/>
    </row>
    <row r="86" spans="1:13" ht="15" customHeight="1">
      <c r="A86" s="114">
        <f>TAG_LIGHT!A20</f>
        <v>0</v>
      </c>
      <c r="B86" s="81">
        <f>TAG_LIGHT!B20</f>
        <v>0</v>
      </c>
      <c r="C86" s="115">
        <f t="shared" si="2"/>
        <v>0</v>
      </c>
      <c r="D86" s="138">
        <f t="shared" si="3"/>
        <v>0</v>
      </c>
      <c r="E86" s="104">
        <f>IFERROR(VLOOKUP(B86,TAG_LIGHT!$B$93:$D$134,3,FALSE),0)</f>
        <v>0</v>
      </c>
      <c r="F86" s="104">
        <f>IFERROR(VLOOKUP(B86,TAG_LIGHT!$F$93:$H$134,3,FALSE),0)</f>
        <v>0</v>
      </c>
      <c r="G86" s="104">
        <f>IFERROR(VLOOKUP(B86,TAG_LIGHT!$J$93:$L$134,3,FALSE),0)</f>
        <v>0</v>
      </c>
      <c r="H86" s="105">
        <f>IFERROR(VLOOKUP(B86,TAG_LIGHT!$N$93:$P$134,3,FALSE),0)</f>
        <v>0</v>
      </c>
      <c r="I86" s="139">
        <f>IFERROR(VLOOKUP(B86,TAG_LIGHT!$R$93:$T$134,3,FALSE),0)</f>
        <v>0</v>
      </c>
      <c r="J86" s="167">
        <f>IFERROR(VLOOKUP(B86,TAG_LIGHT!$V$93:$X$134,3,FALSE),0)</f>
        <v>0</v>
      </c>
      <c r="K86" s="84"/>
      <c r="L86" s="84"/>
      <c r="M86" s="84"/>
    </row>
    <row r="87" spans="1:13" ht="15" customHeight="1">
      <c r="A87" s="114">
        <f>Senior_Performance_Light!A20</f>
        <v>0</v>
      </c>
      <c r="B87" s="81">
        <f>Senior_Performance_Light!B20</f>
        <v>0</v>
      </c>
      <c r="C87" s="115">
        <f t="shared" si="2"/>
        <v>0</v>
      </c>
      <c r="D87" s="138">
        <f t="shared" si="3"/>
        <v>0</v>
      </c>
      <c r="E87" s="104">
        <f>IFERROR(VLOOKUP(B87,Senior_Performance_Light!$B$93:$D$134,3,FALSE),0)</f>
        <v>0</v>
      </c>
      <c r="F87" s="104">
        <f>IFERROR(VLOOKUP(B87,Senior_Performance_Light!$F$93:$H$134,3,FALSE),0)</f>
        <v>0</v>
      </c>
      <c r="G87" s="104">
        <f>IFERROR(VLOOKUP(B87,Senior_Performance_Light!$J$93:$L$134,3,FALSE),0)</f>
        <v>0</v>
      </c>
      <c r="H87" s="105">
        <f>IFERROR(VLOOKUP(B87,Senior_Performance_Light!$N$93:$P$134,3,FALSE),0)</f>
        <v>0</v>
      </c>
      <c r="I87" s="139">
        <f>IFERROR(VLOOKUP(B87,Senior_Performance_Light!$R$93:$T$134,3,FALSE),0)</f>
        <v>0</v>
      </c>
      <c r="J87" s="167">
        <f>IFERROR(VLOOKUP(B87,Senior_Performance_Light!$V$93:$X$134,3,FALSE),0)</f>
        <v>0</v>
      </c>
      <c r="K87" s="84"/>
      <c r="L87" s="84"/>
      <c r="M87" s="84"/>
    </row>
    <row r="88" spans="1:13" ht="15" customHeight="1">
      <c r="A88" s="114">
        <f>TAG_HEAVY!A12</f>
        <v>0</v>
      </c>
      <c r="B88" s="81">
        <f>TAG_HEAVY!B12</f>
        <v>0</v>
      </c>
      <c r="C88" s="115">
        <f t="shared" si="2"/>
        <v>0</v>
      </c>
      <c r="D88" s="138">
        <f t="shared" si="3"/>
        <v>0</v>
      </c>
      <c r="E88" s="104">
        <f>IFERROR(VLOOKUP(B88,TAG_HEAVY!$B$93:$D$134,3,FALSE),0)</f>
        <v>0</v>
      </c>
      <c r="F88" s="104">
        <f>IFERROR(VLOOKUP(B88,TAG_HEAVY!$F$93:$H$134,3,FALSE),0)</f>
        <v>0</v>
      </c>
      <c r="G88" s="104">
        <f>IFERROR(VLOOKUP(B88,TAG_HEAVY!$J$93:$L$134,3,FALSE),0)</f>
        <v>0</v>
      </c>
      <c r="H88" s="105">
        <f>IFERROR(VLOOKUP(B88,TAG_HEAVY!$N$93:$P$134,3,FALSE),0)</f>
        <v>0</v>
      </c>
      <c r="I88" s="139">
        <f>IFERROR(VLOOKUP(B88,TAG_HEAVY!$R$93:$T$134,3,FALSE),0)</f>
        <v>0</v>
      </c>
      <c r="J88" s="167">
        <f>IFERROR(VLOOKUP(B88,TAG_HEAVY!$V$93:$X$134,3,FALSE),0)</f>
        <v>0</v>
      </c>
      <c r="K88" s="84"/>
      <c r="L88" s="84"/>
      <c r="M88" s="84"/>
    </row>
    <row r="89" spans="1:13" ht="15" customHeight="1">
      <c r="A89" s="114">
        <f>Senior_Performance_Light!A24</f>
        <v>0</v>
      </c>
      <c r="B89" s="81">
        <f>Senior_Performance_Light!B24</f>
        <v>0</v>
      </c>
      <c r="C89" s="115">
        <f t="shared" si="2"/>
        <v>0</v>
      </c>
      <c r="D89" s="138">
        <f t="shared" si="3"/>
        <v>0</v>
      </c>
      <c r="E89" s="104">
        <f>IFERROR(VLOOKUP(B89,Senior_Performance_Light!$B$93:$D$134,3,FALSE),0)</f>
        <v>0</v>
      </c>
      <c r="F89" s="104">
        <f>IFERROR(VLOOKUP(B89,Senior_Performance_Light!$F$93:$H$134,3,FALSE),0)</f>
        <v>0</v>
      </c>
      <c r="G89" s="104">
        <f>IFERROR(VLOOKUP(B89,Senior_Performance_Light!$J$93:$L$134,3,FALSE),0)</f>
        <v>0</v>
      </c>
      <c r="H89" s="105">
        <f>IFERROR(VLOOKUP(B89,Senior_Performance_Light!$N$93:$P$134,3,FALSE),0)</f>
        <v>0</v>
      </c>
      <c r="I89" s="139">
        <f>IFERROR(VLOOKUP(B89,Senior_Performance_Light!$R$93:$T$134,3,FALSE),0)</f>
        <v>0</v>
      </c>
      <c r="J89" s="167">
        <f>IFERROR(VLOOKUP(B89,Senior_Performance_Light!$V$93:$X$134,3,FALSE),0)</f>
        <v>0</v>
      </c>
      <c r="K89" s="84"/>
      <c r="L89" s="84"/>
      <c r="M89" s="84"/>
    </row>
    <row r="90" spans="1:13" ht="15" customHeight="1">
      <c r="A90" s="114">
        <f>TAG_LIGHT!A23</f>
        <v>0</v>
      </c>
      <c r="B90" s="81">
        <f>TAG_LIGHT!B23</f>
        <v>0</v>
      </c>
      <c r="C90" s="115">
        <f t="shared" si="2"/>
        <v>0</v>
      </c>
      <c r="D90" s="138">
        <f t="shared" si="3"/>
        <v>0</v>
      </c>
      <c r="E90" s="104">
        <f>IFERROR(VLOOKUP(B90,TAG_LIGHT!$B$93:$D$134,3,FALSE),0)</f>
        <v>0</v>
      </c>
      <c r="F90" s="104">
        <f>IFERROR(VLOOKUP(B90,TAG_LIGHT!$F$93:$H$134,3,FALSE),0)</f>
        <v>0</v>
      </c>
      <c r="G90" s="104">
        <f>IFERROR(VLOOKUP(B90,TAG_LIGHT!$J$93:$L$134,3,FALSE),0)</f>
        <v>0</v>
      </c>
      <c r="H90" s="105">
        <f>IFERROR(VLOOKUP(B90,TAG_LIGHT!$N$93:$P$134,3,FALSE),0)</f>
        <v>0</v>
      </c>
      <c r="I90" s="139">
        <f>IFERROR(VLOOKUP(B90,TAG_LIGHT!$R$93:$T$134,3,FALSE),0)</f>
        <v>0</v>
      </c>
      <c r="J90" s="167">
        <f>IFERROR(VLOOKUP(B90,TAG_LIGHT!$V$93:$X$134,3,FALSE),0)</f>
        <v>0</v>
      </c>
      <c r="K90" s="84"/>
      <c r="L90" s="84"/>
      <c r="M90" s="84"/>
    </row>
    <row r="91" spans="1:13" ht="15" customHeight="1">
      <c r="A91" s="114">
        <f>TAG_LIGHT!A24</f>
        <v>0</v>
      </c>
      <c r="B91" s="81">
        <f>TAG_LIGHT!B24</f>
        <v>0</v>
      </c>
      <c r="C91" s="115">
        <f t="shared" si="2"/>
        <v>0</v>
      </c>
      <c r="D91" s="138">
        <f t="shared" si="3"/>
        <v>0</v>
      </c>
      <c r="E91" s="104">
        <f>IFERROR(VLOOKUP(B91,TAG_LIGHT!$B$93:$D$134,3,FALSE),0)</f>
        <v>0</v>
      </c>
      <c r="F91" s="104">
        <f>IFERROR(VLOOKUP(B91,TAG_LIGHT!$F$93:$H$134,3,FALSE),0)</f>
        <v>0</v>
      </c>
      <c r="G91" s="104">
        <f>IFERROR(VLOOKUP(B91,TAG_LIGHT!$J$93:$L$134,3,FALSE),0)</f>
        <v>0</v>
      </c>
      <c r="H91" s="105">
        <f>IFERROR(VLOOKUP(B91,TAG_LIGHT!$N$93:$P$134,3,FALSE),0)</f>
        <v>0</v>
      </c>
      <c r="I91" s="139">
        <f>IFERROR(VLOOKUP(B91,TAG_LIGHT!$R$93:$T$134,3,FALSE),0)</f>
        <v>0</v>
      </c>
      <c r="J91" s="167">
        <f>IFERROR(VLOOKUP(B91,TAG_LIGHT!$V$93:$X$134,3,FALSE),0)</f>
        <v>0</v>
      </c>
      <c r="K91" s="84"/>
      <c r="L91" s="84"/>
      <c r="M91" s="84"/>
    </row>
    <row r="92" spans="1:13" ht="15" customHeight="1">
      <c r="A92" s="114">
        <f>TAG_HEAVY!A13</f>
        <v>0</v>
      </c>
      <c r="B92" s="81">
        <f>TAG_HEAVY!B13</f>
        <v>0</v>
      </c>
      <c r="C92" s="115">
        <f t="shared" si="2"/>
        <v>0</v>
      </c>
      <c r="D92" s="138">
        <f t="shared" si="3"/>
        <v>0</v>
      </c>
      <c r="E92" s="104">
        <f>IFERROR(VLOOKUP(B92,TAG_HEAVY!$B$93:$D$134,3,FALSE),0)</f>
        <v>0</v>
      </c>
      <c r="F92" s="104">
        <f>IFERROR(VLOOKUP(B92,TAG_HEAVY!$F$93:$H$134,3,FALSE),0)</f>
        <v>0</v>
      </c>
      <c r="G92" s="104">
        <f>IFERROR(VLOOKUP(B92,TAG_HEAVY!$J$93:$L$134,3,FALSE),0)</f>
        <v>0</v>
      </c>
      <c r="H92" s="105">
        <f>IFERROR(VLOOKUP(B92,TAG_HEAVY!$N$93:$P$134,3,FALSE),0)</f>
        <v>0</v>
      </c>
      <c r="I92" s="139">
        <f>IFERROR(VLOOKUP(B92,TAG_HEAVY!$R$93:$T$134,3,FALSE),0)</f>
        <v>0</v>
      </c>
      <c r="J92" s="167">
        <f>IFERROR(VLOOKUP(B92,TAG_HEAVY!$V$93:$X$134,3,FALSE),0)</f>
        <v>0</v>
      </c>
      <c r="K92" s="84"/>
      <c r="L92" s="84"/>
      <c r="M92" s="84"/>
    </row>
    <row r="93" spans="1:13" ht="15" customHeight="1">
      <c r="A93" s="114">
        <f>TAG_LIGHT!A26</f>
        <v>0</v>
      </c>
      <c r="B93" s="81">
        <f>TAG_LIGHT!B26</f>
        <v>0</v>
      </c>
      <c r="C93" s="115">
        <f t="shared" si="2"/>
        <v>0</v>
      </c>
      <c r="D93" s="138">
        <f t="shared" si="3"/>
        <v>0</v>
      </c>
      <c r="E93" s="104">
        <f>IFERROR(VLOOKUP(B93,TAG_LIGHT!$B$93:$D$134,3,FALSE),0)</f>
        <v>0</v>
      </c>
      <c r="F93" s="104">
        <f>IFERROR(VLOOKUP(B93,TAG_LIGHT!$F$93:$H$134,3,FALSE),0)</f>
        <v>0</v>
      </c>
      <c r="G93" s="104">
        <f>IFERROR(VLOOKUP(B93,TAG_LIGHT!$J$93:$L$134,3,FALSE),0)</f>
        <v>0</v>
      </c>
      <c r="H93" s="105">
        <f>IFERROR(VLOOKUP(B93,TAG_LIGHT!$N$93:$P$134,3,FALSE),0)</f>
        <v>0</v>
      </c>
      <c r="I93" s="139">
        <f>IFERROR(VLOOKUP(B93,TAG_LIGHT!$R$93:$T$134,3,FALSE),0)</f>
        <v>0</v>
      </c>
      <c r="J93" s="167">
        <f>IFERROR(VLOOKUP(B93,TAG_LIGHT!$V$93:$X$134,3,FALSE),0)</f>
        <v>0</v>
      </c>
      <c r="K93" s="84"/>
      <c r="L93" s="84"/>
      <c r="M93" s="84"/>
    </row>
    <row r="94" spans="1:13" ht="15" customHeight="1">
      <c r="A94" s="114">
        <f>TAG_RESTRICTED_LIGHT!A23</f>
        <v>0</v>
      </c>
      <c r="B94" s="81">
        <f>TAG_RESTRICTED_LIGHT!B23</f>
        <v>0</v>
      </c>
      <c r="C94" s="115">
        <f t="shared" si="2"/>
        <v>0</v>
      </c>
      <c r="D94" s="138">
        <f t="shared" si="3"/>
        <v>0</v>
      </c>
      <c r="E94" s="104">
        <f>IFERROR(VLOOKUP(B94,TAG_RESTRICTED_LIGHT!$B$93:$D$134,3,FALSE),0)</f>
        <v>0</v>
      </c>
      <c r="F94" s="104">
        <f>IFERROR(VLOOKUP(B94,TAG_RESTRICTED_LIGHT!$F$93:$H$134,3,FALSE),0)</f>
        <v>0</v>
      </c>
      <c r="G94" s="104">
        <f>IFERROR(VLOOKUP(B94,TAG_RESTRICTED_LIGHT!$J$93:$L$134,3,FALSE),0)</f>
        <v>0</v>
      </c>
      <c r="H94" s="105">
        <f>IFERROR(VLOOKUP(B94,TAG_RESTRICTED_LIGHT!$N$93:$P$134,3,FALSE),0)</f>
        <v>0</v>
      </c>
      <c r="I94" s="139">
        <f>IFERROR(VLOOKUP(B94,TAG_RESTRICTED_LIGHT!$R$93:$T$134,3,FALSE),0)</f>
        <v>0</v>
      </c>
      <c r="J94" s="167">
        <f>IFERROR(VLOOKUP(B94,TAG_RESTRICTED_LIGHT!$V$93:$X$134,3,FALSE),0)</f>
        <v>0</v>
      </c>
      <c r="K94" s="84"/>
      <c r="L94" s="84"/>
      <c r="M94" s="84"/>
    </row>
    <row r="95" spans="1:13" ht="15" customHeight="1">
      <c r="A95" s="114">
        <f>TAG_HEAVY!A14</f>
        <v>0</v>
      </c>
      <c r="B95" s="81">
        <f>TAG_HEAVY!B14</f>
        <v>0</v>
      </c>
      <c r="C95" s="115">
        <f t="shared" si="2"/>
        <v>0</v>
      </c>
      <c r="D95" s="138">
        <f t="shared" si="3"/>
        <v>0</v>
      </c>
      <c r="E95" s="104">
        <f>IFERROR(VLOOKUP(B95,TAG_HEAVY!$B$93:$D$134,3,FALSE),0)</f>
        <v>0</v>
      </c>
      <c r="F95" s="104">
        <f>IFERROR(VLOOKUP(B95,TAG_HEAVY!$F$93:$H$134,3,FALSE),0)</f>
        <v>0</v>
      </c>
      <c r="G95" s="104">
        <f>IFERROR(VLOOKUP(B95,TAG_HEAVY!$J$93:$L$134,3,FALSE),0)</f>
        <v>0</v>
      </c>
      <c r="H95" s="105">
        <f>IFERROR(VLOOKUP(B95,TAG_HEAVY!$N$93:$P$134,3,FALSE),0)</f>
        <v>0</v>
      </c>
      <c r="I95" s="139">
        <f>IFERROR(VLOOKUP(B95,TAG_HEAVY!$R$93:$T$134,3,FALSE),0)</f>
        <v>0</v>
      </c>
      <c r="J95" s="167">
        <f>IFERROR(VLOOKUP(B95,TAG_HEAVY!$V$93:$X$134,3,FALSE),0)</f>
        <v>0</v>
      </c>
      <c r="K95" s="84"/>
      <c r="L95" s="84"/>
      <c r="M95" s="84"/>
    </row>
    <row r="96" spans="1:13" ht="15" customHeight="1">
      <c r="A96" s="114">
        <f>TAG_LIGHT!A25</f>
        <v>0</v>
      </c>
      <c r="B96" s="81">
        <f>TAG_LIGHT!B25</f>
        <v>0</v>
      </c>
      <c r="C96" s="115">
        <f t="shared" si="2"/>
        <v>0</v>
      </c>
      <c r="D96" s="138">
        <f t="shared" si="3"/>
        <v>0</v>
      </c>
      <c r="E96" s="104">
        <f>IFERROR(VLOOKUP(B96,TAG_LIGHT!$B$93:$D$134,3,FALSE),0)</f>
        <v>0</v>
      </c>
      <c r="F96" s="104">
        <f>IFERROR(VLOOKUP(B96,TAG_LIGHT!$F$93:$H$134,3,FALSE),0)</f>
        <v>0</v>
      </c>
      <c r="G96" s="104">
        <f>IFERROR(VLOOKUP(B96,TAG_LIGHT!$J$93:$L$134,3,FALSE),0)</f>
        <v>0</v>
      </c>
      <c r="H96" s="105">
        <f>IFERROR(VLOOKUP(B96,TAG_LIGHT!$N$93:$P$134,3,FALSE),0)</f>
        <v>0</v>
      </c>
      <c r="I96" s="139">
        <f>IFERROR(VLOOKUP(B96,TAG_LIGHT!$R$93:$T$134,3,FALSE),0)</f>
        <v>0</v>
      </c>
      <c r="J96" s="167">
        <f>IFERROR(VLOOKUP(B96,TAG_LIGHT!$V$93:$X$134,3,FALSE),0)</f>
        <v>0</v>
      </c>
      <c r="K96" s="84"/>
      <c r="L96" s="84"/>
      <c r="M96" s="84"/>
    </row>
    <row r="97" spans="1:13" ht="15" customHeight="1">
      <c r="A97" s="114">
        <f>Senior_Performance_Heavy!A6</f>
        <v>0</v>
      </c>
      <c r="B97" s="81">
        <f>Senior_Performance_Heavy!B6</f>
        <v>0</v>
      </c>
      <c r="C97" s="115">
        <f t="shared" si="2"/>
        <v>0</v>
      </c>
      <c r="D97" s="138">
        <f t="shared" si="3"/>
        <v>0</v>
      </c>
      <c r="E97" s="104">
        <f>IFERROR(VLOOKUP(B97,Senior_Performance_Heavy!$B$93:$D$134,3,FALSE),0)</f>
        <v>0</v>
      </c>
      <c r="F97" s="104">
        <f>IFERROR(VLOOKUP(B97,Senior_Performance_Heavy!$F$93:$H$134,3,FALSE),0)</f>
        <v>0</v>
      </c>
      <c r="G97" s="104">
        <f>IFERROR(VLOOKUP(B97,Senior_Performance_Heavy!$J$93:$L$134,3,FALSE),0)</f>
        <v>0</v>
      </c>
      <c r="H97" s="105">
        <f>IFERROR(VLOOKUP(B97,Senior_Performance_Heavy!$N$93:$P$134,3,FALSE),0)</f>
        <v>0</v>
      </c>
      <c r="I97" s="139">
        <f>IFERROR(VLOOKUP(B97,Senior_Performance_Heavy!$R$93:$T$134,3,FALSE),0)</f>
        <v>0</v>
      </c>
      <c r="J97" s="167">
        <f>IFERROR(VLOOKUP(B97,Senior_Performance_Heavy!$V$93:$X$134,3,FALSE),0)</f>
        <v>0</v>
      </c>
      <c r="K97" s="84"/>
      <c r="L97" s="84"/>
      <c r="M97" s="84"/>
    </row>
    <row r="98" spans="1:13" ht="15" customHeight="1">
      <c r="A98" s="114">
        <f>TAG_RESTRICTED_LIGHT!A24</f>
        <v>0</v>
      </c>
      <c r="B98" s="81">
        <f>TAG_RESTRICTED_LIGHT!B24</f>
        <v>0</v>
      </c>
      <c r="C98" s="115">
        <f t="shared" si="2"/>
        <v>0</v>
      </c>
      <c r="D98" s="138">
        <f t="shared" si="3"/>
        <v>0</v>
      </c>
      <c r="E98" s="104">
        <f>IFERROR(VLOOKUP(B98,TAG_RESTRICTED_LIGHT!$B$93:$D$134,3,FALSE),0)</f>
        <v>0</v>
      </c>
      <c r="F98" s="104">
        <f>IFERROR(VLOOKUP(B98,TAG_RESTRICTED_LIGHT!$F$93:$H$134,3,FALSE),0)</f>
        <v>0</v>
      </c>
      <c r="G98" s="104">
        <f>IFERROR(VLOOKUP(B98,TAG_RESTRICTED_LIGHT!$J$93:$L$134,3,FALSE),0)</f>
        <v>0</v>
      </c>
      <c r="H98" s="105">
        <f>IFERROR(VLOOKUP(B98,TAG_RESTRICTED_LIGHT!$N$93:$P$134,3,FALSE),0)</f>
        <v>0</v>
      </c>
      <c r="I98" s="139">
        <f>IFERROR(VLOOKUP(B98,TAG_RESTRICTED_LIGHT!$R$93:$T$134,3,FALSE),0)</f>
        <v>0</v>
      </c>
      <c r="J98" s="167">
        <f>IFERROR(VLOOKUP(B98,TAG_RESTRICTED_LIGHT!$V$93:$X$134,3,FALSE),0)</f>
        <v>0</v>
      </c>
      <c r="K98" s="84"/>
      <c r="L98" s="84"/>
      <c r="M98" s="84"/>
    </row>
    <row r="99" spans="1:13" ht="15" customHeight="1">
      <c r="A99" s="114">
        <f>TAG_RESTRICTED_LIGHT!A28</f>
        <v>0</v>
      </c>
      <c r="B99" s="81">
        <f>TAG_RESTRICTED_LIGHT!B28</f>
        <v>0</v>
      </c>
      <c r="C99" s="115">
        <f t="shared" si="2"/>
        <v>0</v>
      </c>
      <c r="D99" s="138">
        <f t="shared" si="3"/>
        <v>0</v>
      </c>
      <c r="E99" s="104">
        <f>IFERROR(VLOOKUP(B99,TAG_RESTRICTED_LIGHT!$B$93:$D$134,3,FALSE),0)</f>
        <v>0</v>
      </c>
      <c r="F99" s="104">
        <f>IFERROR(VLOOKUP(B99,TAG_RESTRICTED_LIGHT!$F$93:$H$134,3,FALSE),0)</f>
        <v>0</v>
      </c>
      <c r="G99" s="104">
        <f>IFERROR(VLOOKUP(B99,TAG_RESTRICTED_LIGHT!$J$93:$L$134,3,FALSE),0)</f>
        <v>0</v>
      </c>
      <c r="H99" s="105">
        <f>IFERROR(VLOOKUP(B99,TAG_RESTRICTED_LIGHT!$N$93:$P$134,3,FALSE),0)</f>
        <v>0</v>
      </c>
      <c r="I99" s="139">
        <f>IFERROR(VLOOKUP(B99,TAG_RESTRICTED_LIGHT!$R$93:$T$134,3,FALSE),0)</f>
        <v>0</v>
      </c>
      <c r="J99" s="167">
        <f>IFERROR(VLOOKUP(B99,TAG_RESTRICTED_LIGHT!$V$93:$X$134,3,FALSE),0)</f>
        <v>0</v>
      </c>
      <c r="K99" s="84"/>
      <c r="L99" s="84"/>
      <c r="M99" s="84"/>
    </row>
    <row r="100" spans="1:13" ht="15" customHeight="1">
      <c r="A100" s="114">
        <f>TAG_RESTRICTED_LIGHT!A26</f>
        <v>0</v>
      </c>
      <c r="B100" s="81">
        <f>TAG_RESTRICTED_LIGHT!B26</f>
        <v>0</v>
      </c>
      <c r="C100" s="115">
        <f t="shared" si="2"/>
        <v>0</v>
      </c>
      <c r="D100" s="138">
        <f t="shared" si="3"/>
        <v>0</v>
      </c>
      <c r="E100" s="104">
        <f>IFERROR(VLOOKUP(B100,TAG_RESTRICTED_LIGHT!$B$93:$D$134,3,FALSE),0)</f>
        <v>0</v>
      </c>
      <c r="F100" s="104">
        <f>IFERROR(VLOOKUP(B100,TAG_RESTRICTED_LIGHT!$F$93:$H$134,3,FALSE),0)</f>
        <v>0</v>
      </c>
      <c r="G100" s="104">
        <f>IFERROR(VLOOKUP(B100,TAG_RESTRICTED_LIGHT!$J$93:$L$134,3,FALSE),0)</f>
        <v>0</v>
      </c>
      <c r="H100" s="105">
        <f>IFERROR(VLOOKUP(B100,TAG_RESTRICTED_LIGHT!$N$93:$P$134,3,FALSE),0)</f>
        <v>0</v>
      </c>
      <c r="I100" s="139">
        <f>IFERROR(VLOOKUP(B100,TAG_RESTRICTED_LIGHT!$R$93:$T$134,3,FALSE),0)</f>
        <v>0</v>
      </c>
      <c r="J100" s="167">
        <f>IFERROR(VLOOKUP(B100,TAG_RESTRICTED_LIGHT!$V$93:$X$134,3,FALSE),0)</f>
        <v>0</v>
      </c>
      <c r="K100" s="84"/>
      <c r="L100" s="84"/>
      <c r="M100" s="84"/>
    </row>
    <row r="101" spans="1:13" ht="15" customHeight="1">
      <c r="A101" s="114">
        <f>TAG_RESTRICTED_LIGHT!A25</f>
        <v>0</v>
      </c>
      <c r="B101" s="81">
        <f>TAG_RESTRICTED_LIGHT!B25</f>
        <v>0</v>
      </c>
      <c r="C101" s="115">
        <f t="shared" si="2"/>
        <v>0</v>
      </c>
      <c r="D101" s="138">
        <f t="shared" si="3"/>
        <v>0</v>
      </c>
      <c r="E101" s="104">
        <f>IFERROR(VLOOKUP(B101,TAG_RESTRICTED_LIGHT!$B$93:$D$134,3,FALSE),0)</f>
        <v>0</v>
      </c>
      <c r="F101" s="104">
        <f>IFERROR(VLOOKUP(B101,TAG_RESTRICTED_LIGHT!$F$93:$H$134,3,FALSE),0)</f>
        <v>0</v>
      </c>
      <c r="G101" s="104">
        <f>IFERROR(VLOOKUP(B101,TAG_RESTRICTED_LIGHT!$J$93:$L$134,3,FALSE),0)</f>
        <v>0</v>
      </c>
      <c r="H101" s="105">
        <f>IFERROR(VLOOKUP(B101,TAG_RESTRICTED_LIGHT!$N$93:$P$134,3,FALSE),0)</f>
        <v>0</v>
      </c>
      <c r="I101" s="139">
        <f>IFERROR(VLOOKUP(B101,TAG_RESTRICTED_LIGHT!$R$93:$T$134,3,FALSE),0)</f>
        <v>0</v>
      </c>
      <c r="J101" s="167">
        <f>IFERROR(VLOOKUP(B101,TAG_RESTRICTED_LIGHT!$V$93:$X$134,3,FALSE),0)</f>
        <v>0</v>
      </c>
      <c r="K101" s="84"/>
      <c r="L101" s="84"/>
      <c r="M101" s="84"/>
    </row>
    <row r="102" spans="1:13" ht="15" customHeight="1">
      <c r="A102" s="114">
        <f>TAG_RESTRICTED_LIGHT!A27</f>
        <v>0</v>
      </c>
      <c r="B102" s="81">
        <f>TAG_RESTRICTED_LIGHT!B27</f>
        <v>0</v>
      </c>
      <c r="C102" s="115">
        <f t="shared" si="2"/>
        <v>0</v>
      </c>
      <c r="D102" s="138">
        <f t="shared" si="3"/>
        <v>0</v>
      </c>
      <c r="E102" s="104">
        <f>IFERROR(VLOOKUP(B102,TAG_RESTRICTED_LIGHT!$B$93:$D$134,3,FALSE),0)</f>
        <v>0</v>
      </c>
      <c r="F102" s="104">
        <f>IFERROR(VLOOKUP(B102,TAG_RESTRICTED_LIGHT!$F$93:$H$134,3,FALSE),0)</f>
        <v>0</v>
      </c>
      <c r="G102" s="104">
        <f>IFERROR(VLOOKUP(B102,TAG_RESTRICTED_LIGHT!$J$93:$L$134,3,FALSE),0)</f>
        <v>0</v>
      </c>
      <c r="H102" s="105">
        <f>IFERROR(VLOOKUP(B102,TAG_RESTRICTED_LIGHT!$N$93:$P$134,3,FALSE),0)</f>
        <v>0</v>
      </c>
      <c r="I102" s="139">
        <f>IFERROR(VLOOKUP(B102,TAG_RESTRICTED_LIGHT!$R$93:$T$134,3,FALSE),0)</f>
        <v>0</v>
      </c>
      <c r="J102" s="167">
        <f>IFERROR(VLOOKUP(B102,TAG_RESTRICTED_LIGHT!$V$93:$X$134,3,FALSE),0)</f>
        <v>0</v>
      </c>
      <c r="K102" s="84"/>
      <c r="L102" s="84"/>
      <c r="M102" s="84"/>
    </row>
    <row r="103" spans="1:13" ht="15" customHeight="1">
      <c r="A103" s="114">
        <f>'4SSM'!A9</f>
        <v>0</v>
      </c>
      <c r="B103" s="81">
        <f>'4SSM'!B9</f>
        <v>0</v>
      </c>
      <c r="C103" s="115">
        <f t="shared" si="2"/>
        <v>0</v>
      </c>
      <c r="D103" s="138">
        <f t="shared" si="3"/>
        <v>0</v>
      </c>
      <c r="E103" s="104">
        <f>IFERROR(VLOOKUP(B103,'4SSM'!$B$93:$D$134,3,FALSE),0)</f>
        <v>0</v>
      </c>
      <c r="F103" s="104">
        <f>IFERROR(VLOOKUP(B103,'4SSM'!$F$93:$H$134,3,FALSE),0)</f>
        <v>0</v>
      </c>
      <c r="G103" s="104">
        <f>IFERROR(VLOOKUP(B103,'4SSM'!$J$93:$L$134,3,FALSE),0)</f>
        <v>0</v>
      </c>
      <c r="H103" s="105">
        <f>IFERROR(VLOOKUP(B103,'4SSM'!$N$93:$P$134,3,FALSE),0)</f>
        <v>0</v>
      </c>
      <c r="I103" s="139">
        <f>IFERROR(VLOOKUP(B103,'4SSM'!$R$93:$T$134,3,FALSE),0)</f>
        <v>0</v>
      </c>
      <c r="J103" s="167">
        <f>IFERROR(VLOOKUP(B103,'4SSM'!$V$93:$X$134,3,FALSE),0)</f>
        <v>0</v>
      </c>
      <c r="K103" s="84"/>
      <c r="L103" s="84"/>
      <c r="M103" s="84"/>
    </row>
    <row r="104" spans="1:13" ht="15" customHeight="1">
      <c r="A104" s="114">
        <f>'4SSM'!A8</f>
        <v>0</v>
      </c>
      <c r="B104" s="81">
        <f>'4SSM'!B8</f>
        <v>0</v>
      </c>
      <c r="C104" s="115">
        <f t="shared" si="2"/>
        <v>0</v>
      </c>
      <c r="D104" s="138">
        <f t="shared" si="3"/>
        <v>0</v>
      </c>
      <c r="E104" s="104">
        <f>IFERROR(VLOOKUP(B104,'4SSM'!$B$93:$D$134,3,FALSE),0)</f>
        <v>0</v>
      </c>
      <c r="F104" s="104">
        <f>IFERROR(VLOOKUP(B104,'4SSM'!$F$93:$H$134,3,FALSE),0)</f>
        <v>0</v>
      </c>
      <c r="G104" s="104">
        <f>IFERROR(VLOOKUP(B104,'4SSM'!$J$93:$L$134,3,FALSE),0)</f>
        <v>0</v>
      </c>
      <c r="H104" s="105">
        <f>IFERROR(VLOOKUP(B104,'4SSM'!$N$93:$P$134,3,FALSE),0)</f>
        <v>0</v>
      </c>
      <c r="I104" s="139">
        <f>IFERROR(VLOOKUP(B104,'4SSM'!$R$93:$T$134,3,FALSE),0)</f>
        <v>0</v>
      </c>
      <c r="J104" s="167">
        <f>IFERROR(VLOOKUP(B104,'4SSM'!$V$93:$X$134,3,FALSE),0)</f>
        <v>0</v>
      </c>
      <c r="K104" s="84"/>
      <c r="L104" s="84"/>
      <c r="M104" s="84"/>
    </row>
    <row r="105" spans="1:13" ht="15" customHeight="1">
      <c r="A105" s="114">
        <f>TAG_RESTRICTED_LIGHT!A30</f>
        <v>0</v>
      </c>
      <c r="B105" s="81">
        <f>TAG_RESTRICTED_LIGHT!B30</f>
        <v>0</v>
      </c>
      <c r="C105" s="115">
        <f t="shared" si="2"/>
        <v>0</v>
      </c>
      <c r="D105" s="138">
        <f t="shared" si="3"/>
        <v>0</v>
      </c>
      <c r="E105" s="104">
        <f>IFERROR(VLOOKUP(B105,TAG_RESTRICTED_LIGHT!$B$93:$D$134,3,FALSE),0)</f>
        <v>0</v>
      </c>
      <c r="F105" s="104">
        <f>IFERROR(VLOOKUP(B105,TAG_RESTRICTED_LIGHT!$F$93:$H$134,3,FALSE),0)</f>
        <v>0</v>
      </c>
      <c r="G105" s="104">
        <f>IFERROR(VLOOKUP(B105,TAG_RESTRICTED_LIGHT!$J$93:$L$134,3,FALSE),0)</f>
        <v>0</v>
      </c>
      <c r="H105" s="105">
        <f>IFERROR(VLOOKUP(B105,TAG_RESTRICTED_LIGHT!$N$93:$P$134,3,FALSE),0)</f>
        <v>0</v>
      </c>
      <c r="I105" s="139">
        <f>IFERROR(VLOOKUP(B105,TAG_RESTRICTED_LIGHT!$R$93:$T$134,3,FALSE),0)</f>
        <v>0</v>
      </c>
      <c r="J105" s="167">
        <f>IFERROR(VLOOKUP(B105,TAG_RESTRICTED_LIGHT!$V$93:$X$134,3,FALSE),0)</f>
        <v>0</v>
      </c>
      <c r="K105" s="84"/>
      <c r="L105" s="84"/>
      <c r="M105" s="84"/>
    </row>
    <row r="106" spans="1:13" ht="15" customHeight="1">
      <c r="A106" s="114">
        <f>TAG_RESTRICTED_LIGHT!A29</f>
        <v>0</v>
      </c>
      <c r="B106" s="81">
        <f>TAG_RESTRICTED_LIGHT!B29</f>
        <v>0</v>
      </c>
      <c r="C106" s="115">
        <f t="shared" si="2"/>
        <v>0</v>
      </c>
      <c r="D106" s="138">
        <f t="shared" si="3"/>
        <v>0</v>
      </c>
      <c r="E106" s="104">
        <f>IFERROR(VLOOKUP(B106,TAG_RESTRICTED_LIGHT!$B$93:$D$134,3,FALSE),0)</f>
        <v>0</v>
      </c>
      <c r="F106" s="104">
        <f>IFERROR(VLOOKUP(B106,TAG_RESTRICTED_LIGHT!$F$93:$H$134,3,FALSE),0)</f>
        <v>0</v>
      </c>
      <c r="G106" s="104">
        <f>IFERROR(VLOOKUP(B106,TAG_RESTRICTED_LIGHT!$J$93:$L$134,3,FALSE),0)</f>
        <v>0</v>
      </c>
      <c r="H106" s="105">
        <f>IFERROR(VLOOKUP(B106,TAG_RESTRICTED_LIGHT!$N$93:$P$134,3,FALSE),0)</f>
        <v>0</v>
      </c>
      <c r="I106" s="139">
        <f>IFERROR(VLOOKUP(B106,TAG_RESTRICTED_LIGHT!$R$93:$T$134,3,FALSE),0)</f>
        <v>0</v>
      </c>
      <c r="J106" s="167">
        <f>IFERROR(VLOOKUP(B106,TAG_RESTRICTED_LIGHT!$V$93:$X$134,3,FALSE),0)</f>
        <v>0</v>
      </c>
      <c r="K106" s="84"/>
      <c r="L106" s="84"/>
      <c r="M106" s="84"/>
    </row>
    <row r="107" spans="1:13" ht="15" customHeight="1">
      <c r="A107" s="114">
        <f>'4SSSH'!A7</f>
        <v>0</v>
      </c>
      <c r="B107" s="81">
        <f>'4SSSH'!B7</f>
        <v>0</v>
      </c>
      <c r="C107" s="115">
        <f t="shared" si="2"/>
        <v>0</v>
      </c>
      <c r="D107" s="138">
        <f t="shared" si="3"/>
        <v>0</v>
      </c>
      <c r="E107" s="104">
        <f>IFERROR(VLOOKUP(B107,'4SSSH'!$B$93:$D$134,3,FALSE),0)</f>
        <v>0</v>
      </c>
      <c r="F107" s="104">
        <f>IFERROR(VLOOKUP(B107,'4SSSH'!$F$93:$H$134,3,FALSE),0)</f>
        <v>0</v>
      </c>
      <c r="G107" s="104">
        <f>IFERROR(VLOOKUP(B107,'4SSSH'!$J$93:$L$134,3,FALSE),0)</f>
        <v>0</v>
      </c>
      <c r="H107" s="105">
        <f>IFERROR(VLOOKUP(B107,'4SSSH'!$N$93:$P$134,3,FALSE),0)</f>
        <v>0</v>
      </c>
      <c r="I107" s="139">
        <f>IFERROR(VLOOKUP(B107,'4SSSH'!$R$93:$T$134,3,FALSE),0)</f>
        <v>0</v>
      </c>
      <c r="J107" s="167">
        <f>IFERROR(VLOOKUP(B107,'4SSSH'!$V$93:$X$134,3,FALSE),0)</f>
        <v>0</v>
      </c>
      <c r="K107" s="84"/>
      <c r="L107" s="84"/>
      <c r="M107" s="84"/>
    </row>
    <row r="108" spans="1:13" ht="15" customHeight="1">
      <c r="A108" s="114">
        <f>'4SSH'!A11</f>
        <v>0</v>
      </c>
      <c r="B108" s="81">
        <f>'4SSH'!B11</f>
        <v>0</v>
      </c>
      <c r="C108" s="115">
        <f t="shared" si="2"/>
        <v>0</v>
      </c>
      <c r="D108" s="138">
        <f t="shared" si="3"/>
        <v>0</v>
      </c>
      <c r="E108" s="104">
        <f>IFERROR(VLOOKUP(B108,'4SSH'!$B$93:$D$134,3,FALSE),0)</f>
        <v>0</v>
      </c>
      <c r="F108" s="104">
        <f>IFERROR(VLOOKUP(B108,'4SSH'!$F$93:$H$134,3,FALSE),0)</f>
        <v>0</v>
      </c>
      <c r="G108" s="104">
        <f>IFERROR(VLOOKUP(B108,'4SSH'!$J$93:$L$134,3,FALSE),0)</f>
        <v>0</v>
      </c>
      <c r="H108" s="105">
        <f>IFERROR(VLOOKUP(B108,'4SSH'!$N$93:$P$134,3,FALSE),0)</f>
        <v>0</v>
      </c>
      <c r="I108" s="139">
        <f>IFERROR(VLOOKUP(B108,'4SSH'!$R$93:$T$134,3,FALSE),0)</f>
        <v>0</v>
      </c>
      <c r="J108" s="167">
        <f>IFERROR(VLOOKUP(B108,'4SSH'!$V$93:$X$134,3,FALSE),0)</f>
        <v>0</v>
      </c>
      <c r="K108" s="84"/>
      <c r="L108" s="84"/>
      <c r="M108" s="84"/>
    </row>
    <row r="109" spans="1:13" ht="15" customHeight="1">
      <c r="A109" s="114">
        <f>'4SSH'!A6</f>
        <v>0</v>
      </c>
      <c r="B109" s="81">
        <f>'4SSH'!B6</f>
        <v>0</v>
      </c>
      <c r="C109" s="115">
        <f t="shared" si="2"/>
        <v>0</v>
      </c>
      <c r="D109" s="138">
        <f t="shared" si="3"/>
        <v>0</v>
      </c>
      <c r="E109" s="104">
        <f>IFERROR(VLOOKUP(B109,'4SSH'!$B$93:$D$134,3,FALSE),0)</f>
        <v>0</v>
      </c>
      <c r="F109" s="104">
        <f>IFERROR(VLOOKUP(B109,'4SSH'!$F$93:$H$134,3,FALSE),0)</f>
        <v>0</v>
      </c>
      <c r="G109" s="104">
        <f>IFERROR(VLOOKUP(B109,'4SSH'!$J$93:$L$134,3,FALSE),0)</f>
        <v>0</v>
      </c>
      <c r="H109" s="105">
        <f>IFERROR(VLOOKUP(B109,'4SSH'!$N$93:$P$134,3,FALSE),0)</f>
        <v>0</v>
      </c>
      <c r="I109" s="139">
        <f>IFERROR(VLOOKUP(B109,'4SSH'!$R$93:$T$134,3,FALSE),0)</f>
        <v>0</v>
      </c>
      <c r="J109" s="167">
        <f>IFERROR(VLOOKUP(B109,'4SSH'!$V$93:$X$134,3,FALSE),0)</f>
        <v>0</v>
      </c>
      <c r="K109" s="84"/>
      <c r="L109" s="84"/>
      <c r="M109" s="84"/>
    </row>
    <row r="110" spans="1:13" ht="15" customHeight="1">
      <c r="A110" s="114">
        <f>'4SSH'!A7</f>
        <v>0</v>
      </c>
      <c r="B110" s="81">
        <f>'4SSH'!B7</f>
        <v>0</v>
      </c>
      <c r="C110" s="115">
        <f t="shared" si="2"/>
        <v>0</v>
      </c>
      <c r="D110" s="138">
        <f t="shared" si="3"/>
        <v>0</v>
      </c>
      <c r="E110" s="104">
        <f>IFERROR(VLOOKUP(B110,'4SSH'!$B$93:$D$134,3,FALSE),0)</f>
        <v>0</v>
      </c>
      <c r="F110" s="104">
        <f>IFERROR(VLOOKUP(B110,'4SSH'!$F$93:$H$134,3,FALSE),0)</f>
        <v>0</v>
      </c>
      <c r="G110" s="104">
        <f>IFERROR(VLOOKUP(B110,'4SSH'!$J$93:$L$134,3,FALSE),0)</f>
        <v>0</v>
      </c>
      <c r="H110" s="105">
        <f>IFERROR(VLOOKUP(B110,'4SSH'!$N$93:$P$134,3,FALSE),0)</f>
        <v>0</v>
      </c>
      <c r="I110" s="139">
        <f>IFERROR(VLOOKUP(B110,'4SSH'!$R$93:$T$134,3,FALSE),0)</f>
        <v>0</v>
      </c>
      <c r="J110" s="167">
        <f>IFERROR(VLOOKUP(B110,'4SSH'!$V$93:$X$134,3,FALSE),0)</f>
        <v>0</v>
      </c>
      <c r="K110" s="84"/>
      <c r="L110" s="84"/>
      <c r="M110" s="84"/>
    </row>
    <row r="111" spans="1:13" ht="15" customHeight="1">
      <c r="A111" s="114">
        <f>'4SSH'!A8</f>
        <v>0</v>
      </c>
      <c r="B111" s="81">
        <f>'4SSH'!B8</f>
        <v>0</v>
      </c>
      <c r="C111" s="115">
        <f t="shared" si="2"/>
        <v>0</v>
      </c>
      <c r="D111" s="138">
        <f t="shared" si="3"/>
        <v>0</v>
      </c>
      <c r="E111" s="104">
        <f>IFERROR(VLOOKUP(B111,'4SSH'!$B$93:$D$134,3,FALSE),0)</f>
        <v>0</v>
      </c>
      <c r="F111" s="104">
        <f>IFERROR(VLOOKUP(B111,'4SSH'!$F$93:$H$134,3,FALSE),0)</f>
        <v>0</v>
      </c>
      <c r="G111" s="104">
        <f>IFERROR(VLOOKUP(B111,'4SSH'!$J$93:$L$134,3,FALSE),0)</f>
        <v>0</v>
      </c>
      <c r="H111" s="105">
        <f>IFERROR(VLOOKUP(B111,'4SSH'!$N$93:$P$134,3,FALSE),0)</f>
        <v>0</v>
      </c>
      <c r="I111" s="139">
        <f>IFERROR(VLOOKUP(B111,'4SSH'!$R$93:$T$134,3,FALSE),0)</f>
        <v>0</v>
      </c>
      <c r="J111" s="167">
        <f>IFERROR(VLOOKUP(B111,'4SSH'!$V$93:$X$134,3,FALSE),0)</f>
        <v>0</v>
      </c>
      <c r="K111" s="84"/>
      <c r="L111" s="84"/>
      <c r="M111" s="84"/>
    </row>
    <row r="112" spans="1:13" ht="15" customHeight="1">
      <c r="A112" s="114">
        <f>'4SSH'!A9</f>
        <v>0</v>
      </c>
      <c r="B112" s="81">
        <f>'4SSH'!B9</f>
        <v>0</v>
      </c>
      <c r="C112" s="115">
        <f t="shared" si="2"/>
        <v>0</v>
      </c>
      <c r="D112" s="138">
        <f t="shared" si="3"/>
        <v>0</v>
      </c>
      <c r="E112" s="104">
        <f>IFERROR(VLOOKUP(B112,'4SSH'!$B$93:$D$134,3,FALSE),0)</f>
        <v>0</v>
      </c>
      <c r="F112" s="104">
        <f>IFERROR(VLOOKUP(B112,'4SSH'!$F$93:$H$134,3,FALSE),0)</f>
        <v>0</v>
      </c>
      <c r="G112" s="104">
        <f>IFERROR(VLOOKUP(B112,'4SSH'!$J$93:$L$134,3,FALSE),0)</f>
        <v>0</v>
      </c>
      <c r="H112" s="105">
        <f>IFERROR(VLOOKUP(B112,'4SSH'!$N$93:$P$134,3,FALSE),0)</f>
        <v>0</v>
      </c>
      <c r="I112" s="139">
        <f>IFERROR(VLOOKUP(B112,'4SSH'!$R$93:$T$134,3,FALSE),0)</f>
        <v>0</v>
      </c>
      <c r="J112" s="167">
        <f>IFERROR(VLOOKUP(B112,'4SSH'!$V$93:$X$134,3,FALSE),0)</f>
        <v>0</v>
      </c>
      <c r="K112" s="84"/>
      <c r="L112" s="84"/>
      <c r="M112" s="84"/>
    </row>
    <row r="113" spans="1:13" ht="15" customHeight="1">
      <c r="A113" s="114">
        <f>'4SSSH'!A6</f>
        <v>0</v>
      </c>
      <c r="B113" s="81">
        <f>'4SSSH'!B6</f>
        <v>0</v>
      </c>
      <c r="C113" s="115">
        <f t="shared" si="2"/>
        <v>0</v>
      </c>
      <c r="D113" s="138">
        <f t="shared" si="3"/>
        <v>0</v>
      </c>
      <c r="E113" s="104">
        <f>IFERROR(VLOOKUP(B113,'4SSSH'!$B$93:$D$134,3,FALSE),0)</f>
        <v>0</v>
      </c>
      <c r="F113" s="104">
        <f>IFERROR(VLOOKUP(B113,'4SSSH'!$F$93:$H$134,3,FALSE),0)</f>
        <v>0</v>
      </c>
      <c r="G113" s="104">
        <f>IFERROR(VLOOKUP(B113,'4SSSH'!$J$93:$L$134,3,FALSE),0)</f>
        <v>0</v>
      </c>
      <c r="H113" s="105">
        <f>IFERROR(VLOOKUP(B113,'4SSSH'!$N$93:$P$134,3,FALSE),0)</f>
        <v>0</v>
      </c>
      <c r="I113" s="139">
        <f>IFERROR(VLOOKUP(B113,'4SSSH'!$R$93:$T$134,3,FALSE),0)</f>
        <v>0</v>
      </c>
      <c r="J113" s="167">
        <f>IFERROR(VLOOKUP(B113,'4SSSH'!$V$93:$X$134,3,FALSE),0)</f>
        <v>0</v>
      </c>
      <c r="K113" s="84"/>
      <c r="L113" s="84"/>
      <c r="M113" s="84"/>
    </row>
    <row r="114" spans="1:13" ht="15" customHeight="1">
      <c r="A114" s="114">
        <f>'4SSH'!A10</f>
        <v>0</v>
      </c>
      <c r="B114" s="81">
        <f>'4SSH'!B10</f>
        <v>0</v>
      </c>
      <c r="C114" s="115">
        <f t="shared" si="2"/>
        <v>0</v>
      </c>
      <c r="D114" s="138">
        <f t="shared" si="3"/>
        <v>0</v>
      </c>
      <c r="E114" s="104">
        <f>IFERROR(VLOOKUP(B114,'4SSH'!$B$93:$D$134,3,FALSE),0)</f>
        <v>0</v>
      </c>
      <c r="F114" s="104">
        <f>IFERROR(VLOOKUP(B114,'4SSH'!$F$93:$H$134,3,FALSE),0)</f>
        <v>0</v>
      </c>
      <c r="G114" s="104">
        <f>IFERROR(VLOOKUP(B114,'4SSH'!$J$93:$L$134,3,FALSE),0)</f>
        <v>0</v>
      </c>
      <c r="H114" s="105">
        <f>IFERROR(VLOOKUP(B114,'4SSH'!$N$93:$P$134,3,FALSE),0)</f>
        <v>0</v>
      </c>
      <c r="I114" s="139">
        <f>IFERROR(VLOOKUP(B114,'4SSH'!$R$93:$T$134,3,FALSE),0)</f>
        <v>0</v>
      </c>
      <c r="J114" s="167">
        <f>IFERROR(VLOOKUP(B114,'4SSH'!$V$93:$X$134,3,FALSE),0)</f>
        <v>0</v>
      </c>
      <c r="K114" s="84"/>
      <c r="L114" s="84"/>
      <c r="M114" s="84"/>
    </row>
    <row r="115" spans="1:13" ht="15" customHeight="1">
      <c r="A115" s="114">
        <f>TAG_RESTRICTED_LIGHT!A31</f>
        <v>0</v>
      </c>
      <c r="B115" s="81">
        <f>TAG_RESTRICTED_LIGHT!B31</f>
        <v>0</v>
      </c>
      <c r="C115" s="115">
        <f t="shared" si="2"/>
        <v>0</v>
      </c>
      <c r="D115" s="138">
        <f t="shared" si="3"/>
        <v>0</v>
      </c>
      <c r="E115" s="104">
        <f>IFERROR(VLOOKUP(B115,TAG_RESTRICTED_LIGHT!$B$93:$D$134,3,FALSE),0)</f>
        <v>0</v>
      </c>
      <c r="F115" s="104">
        <f>IFERROR(VLOOKUP(B115,TAG_RESTRICTED_LIGHT!$F$93:$H$134,3,FALSE),0)</f>
        <v>0</v>
      </c>
      <c r="G115" s="104">
        <f>IFERROR(VLOOKUP(B115,TAG_RESTRICTED_LIGHT!$J$93:$L$134,3,FALSE),0)</f>
        <v>0</v>
      </c>
      <c r="H115" s="105">
        <f>IFERROR(VLOOKUP(B115,TAG_RESTRICTED_LIGHT!$N$93:$P$134,3,FALSE),0)</f>
        <v>0</v>
      </c>
      <c r="I115" s="139">
        <f>IFERROR(VLOOKUP(B115,TAG_RESTRICTED_LIGHT!$R$93:$T$134,3,FALSE),0)</f>
        <v>0</v>
      </c>
      <c r="J115" s="167">
        <f>IFERROR(VLOOKUP(B115,TAG_RESTRICTED_LIGHT!$V$93:$X$134,3,FALSE),0)</f>
        <v>0</v>
      </c>
      <c r="K115" s="84"/>
      <c r="L115" s="84"/>
      <c r="M115" s="84"/>
    </row>
    <row r="116" spans="1:13" ht="15" customHeight="1">
      <c r="A116" s="114">
        <f>TAG_RESTRICTED_LIGHT!A32</f>
        <v>0</v>
      </c>
      <c r="B116" s="81">
        <f>TAG_RESTRICTED_LIGHT!B32</f>
        <v>0</v>
      </c>
      <c r="C116" s="115">
        <f t="shared" si="2"/>
        <v>0</v>
      </c>
      <c r="D116" s="138">
        <f t="shared" si="3"/>
        <v>0</v>
      </c>
      <c r="E116" s="104">
        <f>IFERROR(VLOOKUP(B116,TAG_RESTRICTED_LIGHT!$B$93:$D$134,3,FALSE),0)</f>
        <v>0</v>
      </c>
      <c r="F116" s="104">
        <f>IFERROR(VLOOKUP(B116,TAG_RESTRICTED_LIGHT!$F$93:$H$134,3,FALSE),0)</f>
        <v>0</v>
      </c>
      <c r="G116" s="104">
        <f>IFERROR(VLOOKUP(B116,TAG_RESTRICTED_LIGHT!$J$93:$L$134,3,FALSE),0)</f>
        <v>0</v>
      </c>
      <c r="H116" s="105">
        <f>IFERROR(VLOOKUP(B116,TAG_RESTRICTED_LIGHT!$N$93:$P$134,3,FALSE),0)</f>
        <v>0</v>
      </c>
      <c r="I116" s="139">
        <f>IFERROR(VLOOKUP(B116,TAG_RESTRICTED_LIGHT!$R$93:$T$134,3,FALSE),0)</f>
        <v>0</v>
      </c>
      <c r="J116" s="167">
        <f>IFERROR(VLOOKUP(B116,TAG_RESTRICTED_LIGHT!$V$93:$X$134,3,FALSE),0)</f>
        <v>0</v>
      </c>
      <c r="K116" s="84"/>
      <c r="L116" s="84"/>
      <c r="M116" s="84"/>
    </row>
    <row r="117" spans="1:13" ht="15" customHeight="1">
      <c r="A117" s="114">
        <f>TAG_RESTRICTED_LIGHT!A33</f>
        <v>0</v>
      </c>
      <c r="B117" s="81">
        <f>TAG_RESTRICTED_LIGHT!B33</f>
        <v>0</v>
      </c>
      <c r="C117" s="115">
        <f t="shared" si="2"/>
        <v>0</v>
      </c>
      <c r="D117" s="138">
        <f t="shared" si="3"/>
        <v>0</v>
      </c>
      <c r="E117" s="104">
        <f>IFERROR(VLOOKUP(B117,TAG_RESTRICTED_LIGHT!$B$93:$D$134,3,FALSE),0)</f>
        <v>0</v>
      </c>
      <c r="F117" s="104">
        <f>IFERROR(VLOOKUP(B117,TAG_RESTRICTED_LIGHT!$F$93:$H$134,3,FALSE),0)</f>
        <v>0</v>
      </c>
      <c r="G117" s="104">
        <f>IFERROR(VLOOKUP(B117,TAG_RESTRICTED_LIGHT!$J$93:$L$134,3,FALSE),0)</f>
        <v>0</v>
      </c>
      <c r="H117" s="105">
        <f>IFERROR(VLOOKUP(B117,TAG_RESTRICTED_LIGHT!$N$93:$P$134,3,FALSE),0)</f>
        <v>0</v>
      </c>
      <c r="I117" s="139">
        <f>IFERROR(VLOOKUP(B117,TAG_RESTRICTED_LIGHT!$R$93:$T$134,3,FALSE),0)</f>
        <v>0</v>
      </c>
      <c r="J117" s="167">
        <f>IFERROR(VLOOKUP(B117,TAG_RESTRICTED_LIGHT!$V$93:$X$134,3,FALSE),0)</f>
        <v>0</v>
      </c>
      <c r="K117" s="84"/>
      <c r="L117" s="84"/>
      <c r="M117" s="84"/>
    </row>
    <row r="118" spans="1:13" ht="15" customHeight="1">
      <c r="A118" s="114">
        <f>TAG_RESTRICTED_LIGHT!A34</f>
        <v>0</v>
      </c>
      <c r="B118" s="81">
        <f>TAG_RESTRICTED_LIGHT!B34</f>
        <v>0</v>
      </c>
      <c r="C118" s="115">
        <f t="shared" si="2"/>
        <v>0</v>
      </c>
      <c r="D118" s="138">
        <f t="shared" si="3"/>
        <v>0</v>
      </c>
      <c r="E118" s="104">
        <f>IFERROR(VLOOKUP(B118,TAG_RESTRICTED_LIGHT!$B$93:$D$134,3,FALSE),0)</f>
        <v>0</v>
      </c>
      <c r="F118" s="104">
        <f>IFERROR(VLOOKUP(B118,TAG_RESTRICTED_LIGHT!$F$93:$H$134,3,FALSE),0)</f>
        <v>0</v>
      </c>
      <c r="G118" s="104">
        <f>IFERROR(VLOOKUP(B118,TAG_RESTRICTED_LIGHT!$J$93:$L$134,3,FALSE),0)</f>
        <v>0</v>
      </c>
      <c r="H118" s="105">
        <f>IFERROR(VLOOKUP(B118,TAG_RESTRICTED_LIGHT!$N$93:$P$134,3,FALSE),0)</f>
        <v>0</v>
      </c>
      <c r="I118" s="139">
        <f>IFERROR(VLOOKUP(B118,TAG_RESTRICTED_LIGHT!$R$93:$T$134,3,FALSE),0)</f>
        <v>0</v>
      </c>
      <c r="J118" s="167">
        <f>IFERROR(VLOOKUP(B118,TAG_RESTRICTED_LIGHT!$V$93:$X$134,3,FALSE),0)</f>
        <v>0</v>
      </c>
      <c r="K118" s="84"/>
      <c r="L118" s="84"/>
      <c r="M118" s="84"/>
    </row>
    <row r="119" spans="1:13" ht="15" customHeight="1">
      <c r="A119" s="114">
        <f>'4SSH'!A12</f>
        <v>0</v>
      </c>
      <c r="B119" s="81">
        <f>'4SSH'!B12</f>
        <v>0</v>
      </c>
      <c r="C119" s="115">
        <f t="shared" si="2"/>
        <v>0</v>
      </c>
      <c r="D119" s="138">
        <f t="shared" si="3"/>
        <v>0</v>
      </c>
      <c r="E119" s="104">
        <f>IFERROR(VLOOKUP(B119,'4SSH'!$B$93:$D$134,3,FALSE),0)</f>
        <v>0</v>
      </c>
      <c r="F119" s="104">
        <f>IFERROR(VLOOKUP(B119,'4SSH'!$F$93:$H$134,3,FALSE),0)</f>
        <v>0</v>
      </c>
      <c r="G119" s="104">
        <f>IFERROR(VLOOKUP(B119,'4SSH'!$J$93:$L$134,3,FALSE),0)</f>
        <v>0</v>
      </c>
      <c r="H119" s="105">
        <f>IFERROR(VLOOKUP(B119,'4SSH'!$N$93:$P$134,3,FALSE),0)</f>
        <v>0</v>
      </c>
      <c r="I119" s="139">
        <f>IFERROR(VLOOKUP(B119,'4SSH'!$R$93:$T$134,3,FALSE),0)</f>
        <v>0</v>
      </c>
      <c r="J119" s="167">
        <f>IFERROR(VLOOKUP(B119,'4SSH'!$V$93:$X$134,3,FALSE),0)</f>
        <v>0</v>
      </c>
      <c r="K119" s="84"/>
      <c r="L119" s="84"/>
      <c r="M119" s="84"/>
    </row>
    <row r="120" spans="1:13" ht="15" customHeight="1">
      <c r="A120" s="114">
        <f>'4SSH'!A13</f>
        <v>0</v>
      </c>
      <c r="B120" s="81">
        <f>'4SSH'!B13</f>
        <v>0</v>
      </c>
      <c r="C120" s="115">
        <f t="shared" si="2"/>
        <v>0</v>
      </c>
      <c r="D120" s="138">
        <f t="shared" si="3"/>
        <v>0</v>
      </c>
      <c r="E120" s="104">
        <f>IFERROR(VLOOKUP(B120,'4SSH'!$B$93:$D$134,3,FALSE),0)</f>
        <v>0</v>
      </c>
      <c r="F120" s="104">
        <f>IFERROR(VLOOKUP(B120,'4SSH'!$F$93:$H$134,3,FALSE),0)</f>
        <v>0</v>
      </c>
      <c r="G120" s="104">
        <f>IFERROR(VLOOKUP(B120,'4SSH'!$J$93:$L$134,3,FALSE),0)</f>
        <v>0</v>
      </c>
      <c r="H120" s="105">
        <f>IFERROR(VLOOKUP(B120,'4SSH'!$N$93:$P$134,3,FALSE),0)</f>
        <v>0</v>
      </c>
      <c r="I120" s="139">
        <f>IFERROR(VLOOKUP(B120,'4SSH'!$R$93:$T$134,3,FALSE),0)</f>
        <v>0</v>
      </c>
      <c r="J120" s="167">
        <f>IFERROR(VLOOKUP(B120,'4SSH'!$V$93:$X$134,3,FALSE),0)</f>
        <v>0</v>
      </c>
      <c r="K120" s="84"/>
      <c r="L120" s="84"/>
      <c r="M120" s="84"/>
    </row>
    <row r="121" spans="1:13" ht="15" customHeight="1">
      <c r="A121" s="114">
        <f>'4SSH'!A14</f>
        <v>0</v>
      </c>
      <c r="B121" s="81">
        <f>'4SSH'!B14</f>
        <v>0</v>
      </c>
      <c r="C121" s="115">
        <f t="shared" si="2"/>
        <v>0</v>
      </c>
      <c r="D121" s="138">
        <f t="shared" si="3"/>
        <v>0</v>
      </c>
      <c r="E121" s="104">
        <f>IFERROR(VLOOKUP(B121,'4SSH'!$B$93:$D$134,3,FALSE),0)</f>
        <v>0</v>
      </c>
      <c r="F121" s="104">
        <f>IFERROR(VLOOKUP(B121,'4SSH'!$F$93:$H$134,3,FALSE),0)</f>
        <v>0</v>
      </c>
      <c r="G121" s="104">
        <f>IFERROR(VLOOKUP(B121,'4SSH'!$J$93:$L$134,3,FALSE),0)</f>
        <v>0</v>
      </c>
      <c r="H121" s="105">
        <f>IFERROR(VLOOKUP(B121,'4SSH'!$N$93:$P$134,3,FALSE),0)</f>
        <v>0</v>
      </c>
      <c r="I121" s="139">
        <f>IFERROR(VLOOKUP(B121,'4SSH'!$R$93:$T$134,3,FALSE),0)</f>
        <v>0</v>
      </c>
      <c r="J121" s="167">
        <f>IFERROR(VLOOKUP(B121,'4SSH'!$V$93:$X$134,3,FALSE),0)</f>
        <v>0</v>
      </c>
      <c r="K121" s="84"/>
      <c r="L121" s="84"/>
      <c r="M121" s="84"/>
    </row>
    <row r="122" spans="1:13" ht="15" customHeight="1">
      <c r="A122" s="114">
        <f>'4SSH'!A15</f>
        <v>0</v>
      </c>
      <c r="B122" s="81">
        <f>'4SSH'!B15</f>
        <v>0</v>
      </c>
      <c r="C122" s="115">
        <f t="shared" si="2"/>
        <v>0</v>
      </c>
      <c r="D122" s="138">
        <f t="shared" si="3"/>
        <v>0</v>
      </c>
      <c r="E122" s="104">
        <f>IFERROR(VLOOKUP(B122,'4SSH'!$B$93:$D$134,3,FALSE),0)</f>
        <v>0</v>
      </c>
      <c r="F122" s="104">
        <f>IFERROR(VLOOKUP(B122,'4SSH'!$F$93:$H$134,3,FALSE),0)</f>
        <v>0</v>
      </c>
      <c r="G122" s="104">
        <f>IFERROR(VLOOKUP(B122,'4SSH'!$J$93:$L$134,3,FALSE),0)</f>
        <v>0</v>
      </c>
      <c r="H122" s="105">
        <f>IFERROR(VLOOKUP(B122,'4SSH'!$N$93:$P$134,3,FALSE),0)</f>
        <v>0</v>
      </c>
      <c r="I122" s="139">
        <f>IFERROR(VLOOKUP(B122,'4SSH'!$R$93:$T$134,3,FALSE),0)</f>
        <v>0</v>
      </c>
      <c r="J122" s="167">
        <f>IFERROR(VLOOKUP(B122,'4SSH'!$V$93:$X$134,3,FALSE),0)</f>
        <v>0</v>
      </c>
      <c r="K122" s="84"/>
      <c r="L122" s="84"/>
      <c r="M122" s="84"/>
    </row>
    <row r="123" spans="1:13" ht="15" customHeight="1">
      <c r="A123" s="114">
        <f>'4SSH'!A16</f>
        <v>0</v>
      </c>
      <c r="B123" s="81">
        <f>'4SSH'!B16</f>
        <v>0</v>
      </c>
      <c r="C123" s="115">
        <f t="shared" si="2"/>
        <v>0</v>
      </c>
      <c r="D123" s="138">
        <f t="shared" si="3"/>
        <v>0</v>
      </c>
      <c r="E123" s="104">
        <f>IFERROR(VLOOKUP(B123,'4SSH'!$B$93:$D$134,3,FALSE),0)</f>
        <v>0</v>
      </c>
      <c r="F123" s="104">
        <f>IFERROR(VLOOKUP(B123,'4SSH'!$F$93:$H$134,3,FALSE),0)</f>
        <v>0</v>
      </c>
      <c r="G123" s="104">
        <f>IFERROR(VLOOKUP(B123,'4SSH'!$J$93:$L$134,3,FALSE),0)</f>
        <v>0</v>
      </c>
      <c r="H123" s="105">
        <f>IFERROR(VLOOKUP(B123,'4SSH'!$N$93:$P$134,3,FALSE),0)</f>
        <v>0</v>
      </c>
      <c r="I123" s="139">
        <f>IFERROR(VLOOKUP(B123,'4SSH'!$R$93:$T$134,3,FALSE),0)</f>
        <v>0</v>
      </c>
      <c r="J123" s="167">
        <f>IFERROR(VLOOKUP(B123,'4SSH'!$V$93:$X$134,3,FALSE),0)</f>
        <v>0</v>
      </c>
      <c r="K123" s="84"/>
      <c r="L123" s="84"/>
      <c r="M123" s="84"/>
    </row>
    <row r="124" spans="1:13" ht="15" customHeight="1">
      <c r="A124" s="114">
        <f>'4SSH'!A17</f>
        <v>0</v>
      </c>
      <c r="B124" s="81">
        <f>'4SSH'!B17</f>
        <v>0</v>
      </c>
      <c r="C124" s="115">
        <f t="shared" si="2"/>
        <v>0</v>
      </c>
      <c r="D124" s="138">
        <f t="shared" si="3"/>
        <v>0</v>
      </c>
      <c r="E124" s="104">
        <f>IFERROR(VLOOKUP(B124,'4SSH'!$B$93:$D$134,3,FALSE),0)</f>
        <v>0</v>
      </c>
      <c r="F124" s="104">
        <f>IFERROR(VLOOKUP(B124,'4SSH'!$F$93:$H$134,3,FALSE),0)</f>
        <v>0</v>
      </c>
      <c r="G124" s="104">
        <f>IFERROR(VLOOKUP(B124,'4SSH'!$J$93:$L$134,3,FALSE),0)</f>
        <v>0</v>
      </c>
      <c r="H124" s="105">
        <f>IFERROR(VLOOKUP(B124,'4SSH'!$N$93:$P$134,3,FALSE),0)</f>
        <v>0</v>
      </c>
      <c r="I124" s="139">
        <f>IFERROR(VLOOKUP(B124,'4SSH'!$R$93:$T$134,3,FALSE),0)</f>
        <v>0</v>
      </c>
      <c r="J124" s="167">
        <f>IFERROR(VLOOKUP(B124,'4SSH'!$V$93:$X$134,3,FALSE),0)</f>
        <v>0</v>
      </c>
      <c r="K124" s="84"/>
      <c r="L124" s="84"/>
      <c r="M124" s="84"/>
    </row>
    <row r="125" spans="1:13" ht="15" customHeight="1">
      <c r="A125" s="114">
        <f>'4SSH'!A18</f>
        <v>0</v>
      </c>
      <c r="B125" s="81">
        <f>'4SSH'!B18</f>
        <v>0</v>
      </c>
      <c r="C125" s="115">
        <f t="shared" si="2"/>
        <v>0</v>
      </c>
      <c r="D125" s="138">
        <f t="shared" si="3"/>
        <v>0</v>
      </c>
      <c r="E125" s="104">
        <f>IFERROR(VLOOKUP(B125,'4SSH'!$B$93:$D$134,3,FALSE),0)</f>
        <v>0</v>
      </c>
      <c r="F125" s="104">
        <f>IFERROR(VLOOKUP(B125,'4SSH'!$F$93:$H$134,3,FALSE),0)</f>
        <v>0</v>
      </c>
      <c r="G125" s="104">
        <f>IFERROR(VLOOKUP(B125,'4SSH'!$J$93:$L$134,3,FALSE),0)</f>
        <v>0</v>
      </c>
      <c r="H125" s="105">
        <f>IFERROR(VLOOKUP(B125,'4SSH'!$N$93:$P$134,3,FALSE),0)</f>
        <v>0</v>
      </c>
      <c r="I125" s="139">
        <f>IFERROR(VLOOKUP(B125,'4SSH'!$R$93:$T$134,3,FALSE),0)</f>
        <v>0</v>
      </c>
      <c r="J125" s="167">
        <f>IFERROR(VLOOKUP(B125,'4SSH'!$V$93:$X$134,3,FALSE),0)</f>
        <v>0</v>
      </c>
      <c r="K125" s="84"/>
      <c r="L125" s="84"/>
      <c r="M125" s="84"/>
    </row>
    <row r="126" spans="1:13" ht="15" customHeight="1">
      <c r="A126" s="114">
        <f>'4SSH'!A19</f>
        <v>0</v>
      </c>
      <c r="B126" s="81">
        <f>'4SSH'!B19</f>
        <v>0</v>
      </c>
      <c r="C126" s="115">
        <f t="shared" si="2"/>
        <v>0</v>
      </c>
      <c r="D126" s="138">
        <f t="shared" si="3"/>
        <v>0</v>
      </c>
      <c r="E126" s="104">
        <f>IFERROR(VLOOKUP(B126,'4SSH'!$B$93:$D$134,3,FALSE),0)</f>
        <v>0</v>
      </c>
      <c r="F126" s="104">
        <f>IFERROR(VLOOKUP(B126,'4SSH'!$F$93:$H$134,3,FALSE),0)</f>
        <v>0</v>
      </c>
      <c r="G126" s="104">
        <f>IFERROR(VLOOKUP(B126,'4SSH'!$J$93:$L$134,3,FALSE),0)</f>
        <v>0</v>
      </c>
      <c r="H126" s="105">
        <f>IFERROR(VLOOKUP(B126,'4SSH'!$N$93:$P$134,3,FALSE),0)</f>
        <v>0</v>
      </c>
      <c r="I126" s="139">
        <f>IFERROR(VLOOKUP(B126,'4SSH'!$R$93:$T$134,3,FALSE),0)</f>
        <v>0</v>
      </c>
      <c r="J126" s="167">
        <f>IFERROR(VLOOKUP(B126,'4SSH'!$V$93:$X$134,3,FALSE),0)</f>
        <v>0</v>
      </c>
      <c r="K126" s="84"/>
      <c r="L126" s="84"/>
      <c r="M126" s="84"/>
    </row>
    <row r="127" spans="1:13" ht="15" customHeight="1">
      <c r="A127" s="114">
        <f>'4SSH'!A20</f>
        <v>0</v>
      </c>
      <c r="B127" s="81">
        <f>'4SSH'!B20</f>
        <v>0</v>
      </c>
      <c r="C127" s="115">
        <f t="shared" si="2"/>
        <v>0</v>
      </c>
      <c r="D127" s="138">
        <f t="shared" si="3"/>
        <v>0</v>
      </c>
      <c r="E127" s="104">
        <f>IFERROR(VLOOKUP(B127,'4SSH'!$B$93:$D$134,3,FALSE),0)</f>
        <v>0</v>
      </c>
      <c r="F127" s="104">
        <f>IFERROR(VLOOKUP(B127,'4SSH'!$F$93:$H$134,3,FALSE),0)</f>
        <v>0</v>
      </c>
      <c r="G127" s="104">
        <f>IFERROR(VLOOKUP(B127,'4SSH'!$J$93:$L$134,3,FALSE),0)</f>
        <v>0</v>
      </c>
      <c r="H127" s="105">
        <f>IFERROR(VLOOKUP(B127,'4SSH'!$N$93:$P$134,3,FALSE),0)</f>
        <v>0</v>
      </c>
      <c r="I127" s="139">
        <f>IFERROR(VLOOKUP(B127,'4SSH'!$R$93:$T$134,3,FALSE),0)</f>
        <v>0</v>
      </c>
      <c r="J127" s="167">
        <f>IFERROR(VLOOKUP(B127,'4SSH'!$V$93:$X$134,3,FALSE),0)</f>
        <v>0</v>
      </c>
      <c r="K127" s="84"/>
      <c r="L127" s="84"/>
      <c r="M127" s="84"/>
    </row>
    <row r="128" spans="1:13" ht="15" customHeight="1">
      <c r="A128" s="114">
        <f>'4SSH'!A21</f>
        <v>0</v>
      </c>
      <c r="B128" s="81">
        <f>'4SSH'!B21</f>
        <v>0</v>
      </c>
      <c r="C128" s="115">
        <f t="shared" si="2"/>
        <v>0</v>
      </c>
      <c r="D128" s="138">
        <f t="shared" si="3"/>
        <v>0</v>
      </c>
      <c r="E128" s="104">
        <f>IFERROR(VLOOKUP(B128,'4SSH'!$B$93:$D$134,3,FALSE),0)</f>
        <v>0</v>
      </c>
      <c r="F128" s="104">
        <f>IFERROR(VLOOKUP(B128,'4SSH'!$F$93:$H$134,3,FALSE),0)</f>
        <v>0</v>
      </c>
      <c r="G128" s="104">
        <f>IFERROR(VLOOKUP(B128,'4SSH'!$J$93:$L$134,3,FALSE),0)</f>
        <v>0</v>
      </c>
      <c r="H128" s="105">
        <f>IFERROR(VLOOKUP(B128,'4SSH'!$N$93:$P$134,3,FALSE),0)</f>
        <v>0</v>
      </c>
      <c r="I128" s="139">
        <f>IFERROR(VLOOKUP(B128,'4SSH'!$R$93:$T$134,3,FALSE),0)</f>
        <v>0</v>
      </c>
      <c r="J128" s="167">
        <f>IFERROR(VLOOKUP(B128,'4SSH'!$V$93:$X$134,3,FALSE),0)</f>
        <v>0</v>
      </c>
      <c r="K128" s="84"/>
      <c r="L128" s="84"/>
      <c r="M128" s="84"/>
    </row>
    <row r="129" spans="1:13" ht="15" customHeight="1">
      <c r="A129" s="114">
        <f>'4SSH'!A22</f>
        <v>0</v>
      </c>
      <c r="B129" s="81">
        <f>'4SSH'!B22</f>
        <v>0</v>
      </c>
      <c r="C129" s="115">
        <f t="shared" si="2"/>
        <v>0</v>
      </c>
      <c r="D129" s="138">
        <f t="shared" si="3"/>
        <v>0</v>
      </c>
      <c r="E129" s="104">
        <f>IFERROR(VLOOKUP(B129,'4SSH'!$B$93:$D$134,3,FALSE),0)</f>
        <v>0</v>
      </c>
      <c r="F129" s="104">
        <f>IFERROR(VLOOKUP(B129,'4SSH'!$F$93:$H$134,3,FALSE),0)</f>
        <v>0</v>
      </c>
      <c r="G129" s="104">
        <f>IFERROR(VLOOKUP(B129,'4SSH'!$J$93:$L$134,3,FALSE),0)</f>
        <v>0</v>
      </c>
      <c r="H129" s="105">
        <f>IFERROR(VLOOKUP(B129,'4SSH'!$N$93:$P$134,3,FALSE),0)</f>
        <v>0</v>
      </c>
      <c r="I129" s="139">
        <f>IFERROR(VLOOKUP(B129,'4SSH'!$R$93:$T$134,3,FALSE),0)</f>
        <v>0</v>
      </c>
      <c r="J129" s="167">
        <f>IFERROR(VLOOKUP(B129,'4SSH'!$V$93:$X$134,3,FALSE),0)</f>
        <v>0</v>
      </c>
      <c r="K129" s="84"/>
      <c r="L129" s="84"/>
      <c r="M129" s="84"/>
    </row>
    <row r="130" spans="1:13" ht="15" customHeight="1">
      <c r="A130" s="114">
        <f>'4SSH'!A23</f>
        <v>0</v>
      </c>
      <c r="B130" s="81">
        <f>'4SSH'!B23</f>
        <v>0</v>
      </c>
      <c r="C130" s="115">
        <f t="shared" si="2"/>
        <v>0</v>
      </c>
      <c r="D130" s="138">
        <f t="shared" si="3"/>
        <v>0</v>
      </c>
      <c r="E130" s="104">
        <f>IFERROR(VLOOKUP(B130,'4SSH'!$B$93:$D$134,3,FALSE),0)</f>
        <v>0</v>
      </c>
      <c r="F130" s="104">
        <f>IFERROR(VLOOKUP(B130,'4SSH'!$F$93:$H$134,3,FALSE),0)</f>
        <v>0</v>
      </c>
      <c r="G130" s="104">
        <f>IFERROR(VLOOKUP(B130,'4SSH'!$J$93:$L$134,3,FALSE),0)</f>
        <v>0</v>
      </c>
      <c r="H130" s="105">
        <f>IFERROR(VLOOKUP(B130,'4SSH'!$N$93:$P$134,3,FALSE),0)</f>
        <v>0</v>
      </c>
      <c r="I130" s="139">
        <f>IFERROR(VLOOKUP(B130,'4SSH'!$R$93:$T$134,3,FALSE),0)</f>
        <v>0</v>
      </c>
      <c r="J130" s="167">
        <f>IFERROR(VLOOKUP(B130,'4SSH'!$V$93:$X$134,3,FALSE),0)</f>
        <v>0</v>
      </c>
      <c r="K130" s="84"/>
      <c r="L130" s="84"/>
      <c r="M130" s="84"/>
    </row>
    <row r="131" spans="1:13" ht="15" customHeight="1">
      <c r="A131" s="114">
        <f>'4SSH'!A24</f>
        <v>0</v>
      </c>
      <c r="B131" s="81">
        <f>'4SSH'!B24</f>
        <v>0</v>
      </c>
      <c r="C131" s="115">
        <f t="shared" si="2"/>
        <v>0</v>
      </c>
      <c r="D131" s="138">
        <f t="shared" si="3"/>
        <v>0</v>
      </c>
      <c r="E131" s="104">
        <f>IFERROR(VLOOKUP(B131,'4SSH'!$B$93:$D$134,3,FALSE),0)</f>
        <v>0</v>
      </c>
      <c r="F131" s="104">
        <f>IFERROR(VLOOKUP(B131,'4SSH'!$F$93:$H$134,3,FALSE),0)</f>
        <v>0</v>
      </c>
      <c r="G131" s="104">
        <f>IFERROR(VLOOKUP(B131,'4SSH'!$J$93:$L$134,3,FALSE),0)</f>
        <v>0</v>
      </c>
      <c r="H131" s="105">
        <f>IFERROR(VLOOKUP(B131,'4SSH'!$N$93:$P$134,3,FALSE),0)</f>
        <v>0</v>
      </c>
      <c r="I131" s="139">
        <f>IFERROR(VLOOKUP(B131,'4SSH'!$R$93:$T$134,3,FALSE),0)</f>
        <v>0</v>
      </c>
      <c r="J131" s="167">
        <f>IFERROR(VLOOKUP(B131,'4SSH'!$V$93:$X$134,3,FALSE),0)</f>
        <v>0</v>
      </c>
      <c r="K131" s="84"/>
      <c r="L131" s="84"/>
      <c r="M131" s="84"/>
    </row>
    <row r="132" spans="1:13" ht="15" customHeight="1">
      <c r="A132" s="114">
        <f>'4SSH'!A25</f>
        <v>0</v>
      </c>
      <c r="B132" s="81">
        <f>'4SSH'!B25</f>
        <v>0</v>
      </c>
      <c r="C132" s="115">
        <f t="shared" si="2"/>
        <v>0</v>
      </c>
      <c r="D132" s="138">
        <f t="shared" si="3"/>
        <v>0</v>
      </c>
      <c r="E132" s="104">
        <f>IFERROR(VLOOKUP(B132,'4SSH'!$B$93:$D$134,3,FALSE),0)</f>
        <v>0</v>
      </c>
      <c r="F132" s="104">
        <f>IFERROR(VLOOKUP(B132,'4SSH'!$F$93:$H$134,3,FALSE),0)</f>
        <v>0</v>
      </c>
      <c r="G132" s="104">
        <f>IFERROR(VLOOKUP(B132,'4SSH'!$J$93:$L$134,3,FALSE),0)</f>
        <v>0</v>
      </c>
      <c r="H132" s="105">
        <f>IFERROR(VLOOKUP(B132,'4SSH'!$N$93:$P$134,3,FALSE),0)</f>
        <v>0</v>
      </c>
      <c r="I132" s="139">
        <f>IFERROR(VLOOKUP(B132,'4SSH'!$R$93:$T$134,3,FALSE),0)</f>
        <v>0</v>
      </c>
      <c r="J132" s="167">
        <f>IFERROR(VLOOKUP(B132,'4SSH'!$V$93:$X$134,3,FALSE),0)</f>
        <v>0</v>
      </c>
      <c r="K132" s="84"/>
      <c r="L132" s="84"/>
      <c r="M132" s="84"/>
    </row>
    <row r="133" spans="1:13" ht="15" customHeight="1">
      <c r="A133" s="114">
        <f>'4SSH'!A26</f>
        <v>0</v>
      </c>
      <c r="B133" s="81">
        <f>'4SSH'!B26</f>
        <v>0</v>
      </c>
      <c r="C133" s="115">
        <f t="shared" si="2"/>
        <v>0</v>
      </c>
      <c r="D133" s="138">
        <f t="shared" si="3"/>
        <v>0</v>
      </c>
      <c r="E133" s="104">
        <f>IFERROR(VLOOKUP(B133,'4SSH'!$B$93:$D$134,3,FALSE),0)</f>
        <v>0</v>
      </c>
      <c r="F133" s="104">
        <f>IFERROR(VLOOKUP(B133,'4SSH'!$F$93:$H$134,3,FALSE),0)</f>
        <v>0</v>
      </c>
      <c r="G133" s="104">
        <f>IFERROR(VLOOKUP(B133,'4SSH'!$J$93:$L$134,3,FALSE),0)</f>
        <v>0</v>
      </c>
      <c r="H133" s="105">
        <f>IFERROR(VLOOKUP(B133,'4SSH'!$N$93:$P$134,3,FALSE),0)</f>
        <v>0</v>
      </c>
      <c r="I133" s="139">
        <f>IFERROR(VLOOKUP(B133,'4SSH'!$R$93:$T$134,3,FALSE),0)</f>
        <v>0</v>
      </c>
      <c r="J133" s="167">
        <f>IFERROR(VLOOKUP(B133,'4SSH'!$V$93:$X$134,3,FALSE),0)</f>
        <v>0</v>
      </c>
      <c r="K133" s="84"/>
      <c r="L133" s="84"/>
      <c r="M133" s="84"/>
    </row>
    <row r="134" spans="1:13" ht="15" customHeight="1">
      <c r="A134" s="114">
        <f>'4SSH'!A27</f>
        <v>0</v>
      </c>
      <c r="B134" s="81">
        <f>'4SSH'!B27</f>
        <v>0</v>
      </c>
      <c r="C134" s="115">
        <f t="shared" ref="C134:C197" si="4">SUM(E134:J134)</f>
        <v>0</v>
      </c>
      <c r="D134" s="138">
        <f t="shared" ref="D134:D197" si="5">SUM(E134:J134)-MIN(E134:G134)</f>
        <v>0</v>
      </c>
      <c r="E134" s="104">
        <f>IFERROR(VLOOKUP(B134,'4SSH'!$B$93:$D$134,3,FALSE),0)</f>
        <v>0</v>
      </c>
      <c r="F134" s="104">
        <f>IFERROR(VLOOKUP(B134,'4SSH'!$F$93:$H$134,3,FALSE),0)</f>
        <v>0</v>
      </c>
      <c r="G134" s="104">
        <f>IFERROR(VLOOKUP(B134,'4SSH'!$J$93:$L$134,3,FALSE),0)</f>
        <v>0</v>
      </c>
      <c r="H134" s="105">
        <f>IFERROR(VLOOKUP(B134,'4SSH'!$N$93:$P$134,3,FALSE),0)</f>
        <v>0</v>
      </c>
      <c r="I134" s="139">
        <f>IFERROR(VLOOKUP(B134,'4SSH'!$R$93:$T$134,3,FALSE),0)</f>
        <v>0</v>
      </c>
      <c r="J134" s="167">
        <f>IFERROR(VLOOKUP(B134,'4SSH'!$V$93:$X$134,3,FALSE),0)</f>
        <v>0</v>
      </c>
      <c r="K134" s="84"/>
      <c r="L134" s="84"/>
      <c r="M134" s="84"/>
    </row>
    <row r="135" spans="1:13" ht="15" customHeight="1">
      <c r="A135" s="114">
        <f>'4SSH'!A28</f>
        <v>0</v>
      </c>
      <c r="B135" s="81">
        <f>'4SSH'!B28</f>
        <v>0</v>
      </c>
      <c r="C135" s="115">
        <f t="shared" si="4"/>
        <v>0</v>
      </c>
      <c r="D135" s="138">
        <f t="shared" si="5"/>
        <v>0</v>
      </c>
      <c r="E135" s="104">
        <f>IFERROR(VLOOKUP(B135,'4SSH'!$B$93:$D$134,3,FALSE),0)</f>
        <v>0</v>
      </c>
      <c r="F135" s="104">
        <f>IFERROR(VLOOKUP(B135,'4SSH'!$F$93:$H$134,3,FALSE),0)</f>
        <v>0</v>
      </c>
      <c r="G135" s="104">
        <f>IFERROR(VLOOKUP(B135,'4SSH'!$J$93:$L$134,3,FALSE),0)</f>
        <v>0</v>
      </c>
      <c r="H135" s="105">
        <f>IFERROR(VLOOKUP(B135,'4SSH'!$N$93:$P$134,3,FALSE),0)</f>
        <v>0</v>
      </c>
      <c r="I135" s="139">
        <f>IFERROR(VLOOKUP(B135,'4SSH'!$R$93:$T$134,3,FALSE),0)</f>
        <v>0</v>
      </c>
      <c r="J135" s="167">
        <f>IFERROR(VLOOKUP(B135,'4SSH'!$V$93:$X$134,3,FALSE),0)</f>
        <v>0</v>
      </c>
      <c r="K135" s="84"/>
      <c r="L135" s="84"/>
      <c r="M135" s="84"/>
    </row>
    <row r="136" spans="1:13" ht="15" customHeight="1">
      <c r="A136" s="114">
        <f>'4SSH'!A29</f>
        <v>0</v>
      </c>
      <c r="B136" s="81">
        <f>'4SSH'!B29</f>
        <v>0</v>
      </c>
      <c r="C136" s="115">
        <f t="shared" si="4"/>
        <v>0</v>
      </c>
      <c r="D136" s="138">
        <f t="shared" si="5"/>
        <v>0</v>
      </c>
      <c r="E136" s="104">
        <f>IFERROR(VLOOKUP(B136,'4SSH'!$B$93:$D$134,3,FALSE),0)</f>
        <v>0</v>
      </c>
      <c r="F136" s="104">
        <f>IFERROR(VLOOKUP(B136,'4SSH'!$F$93:$H$134,3,FALSE),0)</f>
        <v>0</v>
      </c>
      <c r="G136" s="104">
        <f>IFERROR(VLOOKUP(B136,'4SSH'!$J$93:$L$134,3,FALSE),0)</f>
        <v>0</v>
      </c>
      <c r="H136" s="105">
        <f>IFERROR(VLOOKUP(B136,'4SSH'!$N$93:$P$134,3,FALSE),0)</f>
        <v>0</v>
      </c>
      <c r="I136" s="139">
        <f>IFERROR(VLOOKUP(B136,'4SSH'!$R$93:$T$134,3,FALSE),0)</f>
        <v>0</v>
      </c>
      <c r="J136" s="167">
        <f>IFERROR(VLOOKUP(B136,'4SSH'!$V$93:$X$134,3,FALSE),0)</f>
        <v>0</v>
      </c>
      <c r="K136" s="84"/>
      <c r="L136" s="84"/>
      <c r="M136" s="84"/>
    </row>
    <row r="137" spans="1:13" ht="15" customHeight="1">
      <c r="A137" s="114">
        <f>'4SSH'!A30</f>
        <v>0</v>
      </c>
      <c r="B137" s="81">
        <f>'4SSH'!B30</f>
        <v>0</v>
      </c>
      <c r="C137" s="115">
        <f t="shared" si="4"/>
        <v>0</v>
      </c>
      <c r="D137" s="138">
        <f t="shared" si="5"/>
        <v>0</v>
      </c>
      <c r="E137" s="104">
        <f>IFERROR(VLOOKUP(B137,'4SSH'!$B$93:$D$134,3,FALSE),0)</f>
        <v>0</v>
      </c>
      <c r="F137" s="104">
        <f>IFERROR(VLOOKUP(B137,'4SSH'!$F$93:$H$134,3,FALSE),0)</f>
        <v>0</v>
      </c>
      <c r="G137" s="104">
        <f>IFERROR(VLOOKUP(B137,'4SSH'!$J$93:$L$134,3,FALSE),0)</f>
        <v>0</v>
      </c>
      <c r="H137" s="105">
        <f>IFERROR(VLOOKUP(B137,'4SSH'!$N$93:$P$134,3,FALSE),0)</f>
        <v>0</v>
      </c>
      <c r="I137" s="139">
        <f>IFERROR(VLOOKUP(B137,'4SSH'!$R$93:$T$134,3,FALSE),0)</f>
        <v>0</v>
      </c>
      <c r="J137" s="167">
        <f>IFERROR(VLOOKUP(B137,'4SSH'!$V$93:$X$134,3,FALSE),0)</f>
        <v>0</v>
      </c>
      <c r="K137" s="84"/>
      <c r="L137" s="84"/>
      <c r="M137" s="84"/>
    </row>
    <row r="138" spans="1:13" ht="15" customHeight="1">
      <c r="A138" s="114">
        <f>'4SSH'!A31</f>
        <v>0</v>
      </c>
      <c r="B138" s="81">
        <f>'4SSH'!B31</f>
        <v>0</v>
      </c>
      <c r="C138" s="115">
        <f t="shared" si="4"/>
        <v>0</v>
      </c>
      <c r="D138" s="138">
        <f t="shared" si="5"/>
        <v>0</v>
      </c>
      <c r="E138" s="104">
        <f>IFERROR(VLOOKUP(B138,'4SSH'!$B$93:$D$134,3,FALSE),0)</f>
        <v>0</v>
      </c>
      <c r="F138" s="104">
        <f>IFERROR(VLOOKUP(B138,'4SSH'!$F$93:$H$134,3,FALSE),0)</f>
        <v>0</v>
      </c>
      <c r="G138" s="104">
        <f>IFERROR(VLOOKUP(B138,'4SSH'!$J$93:$L$134,3,FALSE),0)</f>
        <v>0</v>
      </c>
      <c r="H138" s="105">
        <f>IFERROR(VLOOKUP(B138,'4SSH'!$N$93:$P$134,3,FALSE),0)</f>
        <v>0</v>
      </c>
      <c r="I138" s="139">
        <f>IFERROR(VLOOKUP(B138,'4SSH'!$R$93:$T$134,3,FALSE),0)</f>
        <v>0</v>
      </c>
      <c r="J138" s="167">
        <f>IFERROR(VLOOKUP(B138,'4SSH'!$V$93:$X$134,3,FALSE),0)</f>
        <v>0</v>
      </c>
      <c r="K138" s="84"/>
      <c r="L138" s="84"/>
      <c r="M138" s="84"/>
    </row>
    <row r="139" spans="1:13" ht="15" customHeight="1">
      <c r="A139" s="114">
        <f>'4SSH'!A32</f>
        <v>0</v>
      </c>
      <c r="B139" s="81">
        <f>'4SSH'!B32</f>
        <v>0</v>
      </c>
      <c r="C139" s="115">
        <f t="shared" si="4"/>
        <v>0</v>
      </c>
      <c r="D139" s="138">
        <f t="shared" si="5"/>
        <v>0</v>
      </c>
      <c r="E139" s="104">
        <f>IFERROR(VLOOKUP(B139,'4SSH'!$B$93:$D$134,3,FALSE),0)</f>
        <v>0</v>
      </c>
      <c r="F139" s="104">
        <f>IFERROR(VLOOKUP(B139,'4SSH'!$F$93:$H$134,3,FALSE),0)</f>
        <v>0</v>
      </c>
      <c r="G139" s="104">
        <f>IFERROR(VLOOKUP(B139,'4SSH'!$J$93:$L$134,3,FALSE),0)</f>
        <v>0</v>
      </c>
      <c r="H139" s="105">
        <f>IFERROR(VLOOKUP(B139,'4SSH'!$N$93:$P$134,3,FALSE),0)</f>
        <v>0</v>
      </c>
      <c r="I139" s="139">
        <f>IFERROR(VLOOKUP(B139,'4SSH'!$R$93:$T$134,3,FALSE),0)</f>
        <v>0</v>
      </c>
      <c r="J139" s="167">
        <f>IFERROR(VLOOKUP(B139,'4SSH'!$V$93:$X$134,3,FALSE),0)</f>
        <v>0</v>
      </c>
      <c r="K139" s="84"/>
      <c r="L139" s="84"/>
      <c r="M139" s="84"/>
    </row>
    <row r="140" spans="1:13" ht="15" customHeight="1">
      <c r="A140" s="114">
        <f>'4SSH'!A33</f>
        <v>0</v>
      </c>
      <c r="B140" s="81">
        <f>'4SSH'!B33</f>
        <v>0</v>
      </c>
      <c r="C140" s="115">
        <f t="shared" si="4"/>
        <v>0</v>
      </c>
      <c r="D140" s="138">
        <f t="shared" si="5"/>
        <v>0</v>
      </c>
      <c r="E140" s="104">
        <f>IFERROR(VLOOKUP(B140,'4SSH'!$B$93:$D$134,3,FALSE),0)</f>
        <v>0</v>
      </c>
      <c r="F140" s="104">
        <f>IFERROR(VLOOKUP(B140,'4SSH'!$F$93:$H$134,3,FALSE),0)</f>
        <v>0</v>
      </c>
      <c r="G140" s="104">
        <f>IFERROR(VLOOKUP(B140,'4SSH'!$J$93:$L$134,3,FALSE),0)</f>
        <v>0</v>
      </c>
      <c r="H140" s="105">
        <f>IFERROR(VLOOKUP(B140,'4SSH'!$N$93:$P$134,3,FALSE),0)</f>
        <v>0</v>
      </c>
      <c r="I140" s="139">
        <f>IFERROR(VLOOKUP(B140,'4SSH'!$R$93:$T$134,3,FALSE),0)</f>
        <v>0</v>
      </c>
      <c r="J140" s="167">
        <f>IFERROR(VLOOKUP(B140,'4SSH'!$V$93:$X$134,3,FALSE),0)</f>
        <v>0</v>
      </c>
      <c r="K140" s="84"/>
      <c r="L140" s="84"/>
      <c r="M140" s="84"/>
    </row>
    <row r="141" spans="1:13" ht="15" customHeight="1">
      <c r="A141" s="114">
        <f>'4SSH'!A34</f>
        <v>0</v>
      </c>
      <c r="B141" s="81">
        <f>'4SSH'!B34</f>
        <v>0</v>
      </c>
      <c r="C141" s="115">
        <f t="shared" si="4"/>
        <v>0</v>
      </c>
      <c r="D141" s="138">
        <f t="shared" si="5"/>
        <v>0</v>
      </c>
      <c r="E141" s="104">
        <f>IFERROR(VLOOKUP(B141,'4SSH'!$B$93:$D$134,3,FALSE),0)</f>
        <v>0</v>
      </c>
      <c r="F141" s="104">
        <f>IFERROR(VLOOKUP(B141,'4SSH'!$F$93:$H$134,3,FALSE),0)</f>
        <v>0</v>
      </c>
      <c r="G141" s="104">
        <f>IFERROR(VLOOKUP(B141,'4SSH'!$J$93:$L$134,3,FALSE),0)</f>
        <v>0</v>
      </c>
      <c r="H141" s="105">
        <f>IFERROR(VLOOKUP(B141,'4SSH'!$N$93:$P$134,3,FALSE),0)</f>
        <v>0</v>
      </c>
      <c r="I141" s="139">
        <f>IFERROR(VLOOKUP(B141,'4SSH'!$R$93:$T$134,3,FALSE),0)</f>
        <v>0</v>
      </c>
      <c r="J141" s="167">
        <f>IFERROR(VLOOKUP(B141,'4SSH'!$V$93:$X$134,3,FALSE),0)</f>
        <v>0</v>
      </c>
      <c r="K141" s="84"/>
      <c r="L141" s="84"/>
      <c r="M141" s="84"/>
    </row>
    <row r="142" spans="1:13" ht="15" customHeight="1">
      <c r="A142" s="114">
        <f>'4SSH'!A35</f>
        <v>0</v>
      </c>
      <c r="B142" s="81">
        <f>'4SSH'!B35</f>
        <v>0</v>
      </c>
      <c r="C142" s="115">
        <f t="shared" si="4"/>
        <v>0</v>
      </c>
      <c r="D142" s="138">
        <f t="shared" si="5"/>
        <v>0</v>
      </c>
      <c r="E142" s="104">
        <f>IFERROR(VLOOKUP(B142,'4SSH'!$B$93:$D$134,3,FALSE),0)</f>
        <v>0</v>
      </c>
      <c r="F142" s="104">
        <f>IFERROR(VLOOKUP(B142,'4SSH'!$F$93:$H$134,3,FALSE),0)</f>
        <v>0</v>
      </c>
      <c r="G142" s="104">
        <f>IFERROR(VLOOKUP(B142,'4SSH'!$J$93:$L$134,3,FALSE),0)</f>
        <v>0</v>
      </c>
      <c r="H142" s="105">
        <f>IFERROR(VLOOKUP(B142,'4SSH'!$N$93:$P$134,3,FALSE),0)</f>
        <v>0</v>
      </c>
      <c r="I142" s="139">
        <f>IFERROR(VLOOKUP(B142,'4SSH'!$R$93:$T$134,3,FALSE),0)</f>
        <v>0</v>
      </c>
      <c r="J142" s="167">
        <f>IFERROR(VLOOKUP(B142,'4SSH'!$V$93:$X$134,3,FALSE),0)</f>
        <v>0</v>
      </c>
      <c r="K142" s="84"/>
      <c r="L142" s="84"/>
      <c r="M142" s="84"/>
    </row>
    <row r="143" spans="1:13" ht="15" customHeight="1">
      <c r="A143" s="114">
        <f>'4SSH'!A36</f>
        <v>0</v>
      </c>
      <c r="B143" s="81">
        <f>'4SSH'!B36</f>
        <v>0</v>
      </c>
      <c r="C143" s="115">
        <f t="shared" si="4"/>
        <v>0</v>
      </c>
      <c r="D143" s="138">
        <f t="shared" si="5"/>
        <v>0</v>
      </c>
      <c r="E143" s="104">
        <f>IFERROR(VLOOKUP(B143,'4SSH'!$B$93:$D$134,3,FALSE),0)</f>
        <v>0</v>
      </c>
      <c r="F143" s="104">
        <f>IFERROR(VLOOKUP(B143,'4SSH'!$F$93:$H$134,3,FALSE),0)</f>
        <v>0</v>
      </c>
      <c r="G143" s="104">
        <f>IFERROR(VLOOKUP(B143,'4SSH'!$J$93:$L$134,3,FALSE),0)</f>
        <v>0</v>
      </c>
      <c r="H143" s="105">
        <f>IFERROR(VLOOKUP(B143,'4SSH'!$N$93:$P$134,3,FALSE),0)</f>
        <v>0</v>
      </c>
      <c r="I143" s="139">
        <f>IFERROR(VLOOKUP(B143,'4SSH'!$R$93:$T$134,3,FALSE),0)</f>
        <v>0</v>
      </c>
      <c r="J143" s="167">
        <f>IFERROR(VLOOKUP(B143,'4SSH'!$V$93:$X$134,3,FALSE),0)</f>
        <v>0</v>
      </c>
      <c r="K143" s="84"/>
      <c r="L143" s="84"/>
      <c r="M143" s="84"/>
    </row>
    <row r="144" spans="1:13" ht="15" customHeight="1">
      <c r="A144" s="114">
        <f>'4SSH'!A37</f>
        <v>0</v>
      </c>
      <c r="B144" s="81">
        <f>'4SSH'!B37</f>
        <v>0</v>
      </c>
      <c r="C144" s="115">
        <f t="shared" si="4"/>
        <v>0</v>
      </c>
      <c r="D144" s="138">
        <f t="shared" si="5"/>
        <v>0</v>
      </c>
      <c r="E144" s="104">
        <f>IFERROR(VLOOKUP(B144,'4SSH'!$B$93:$D$134,3,FALSE),0)</f>
        <v>0</v>
      </c>
      <c r="F144" s="104">
        <f>IFERROR(VLOOKUP(B144,'4SSH'!$F$93:$H$134,3,FALSE),0)</f>
        <v>0</v>
      </c>
      <c r="G144" s="104">
        <f>IFERROR(VLOOKUP(B144,'4SSH'!$J$93:$L$134,3,FALSE),0)</f>
        <v>0</v>
      </c>
      <c r="H144" s="105">
        <f>IFERROR(VLOOKUP(B144,'4SSH'!$N$93:$P$134,3,FALSE),0)</f>
        <v>0</v>
      </c>
      <c r="I144" s="139">
        <f>IFERROR(VLOOKUP(B144,'4SSH'!$R$93:$T$134,3,FALSE),0)</f>
        <v>0</v>
      </c>
      <c r="J144" s="167">
        <f>IFERROR(VLOOKUP(B144,'4SSH'!$V$93:$X$134,3,FALSE),0)</f>
        <v>0</v>
      </c>
      <c r="K144" s="84"/>
      <c r="L144" s="84"/>
      <c r="M144" s="84"/>
    </row>
    <row r="145" spans="1:13" ht="15" customHeight="1">
      <c r="A145" s="114">
        <f>'4SSH'!A38</f>
        <v>0</v>
      </c>
      <c r="B145" s="81">
        <f>'4SSH'!B38</f>
        <v>0</v>
      </c>
      <c r="C145" s="115">
        <f t="shared" si="4"/>
        <v>0</v>
      </c>
      <c r="D145" s="138">
        <f t="shared" si="5"/>
        <v>0</v>
      </c>
      <c r="E145" s="104">
        <f>IFERROR(VLOOKUP(B145,'4SSH'!$B$93:$D$134,3,FALSE),0)</f>
        <v>0</v>
      </c>
      <c r="F145" s="104">
        <f>IFERROR(VLOOKUP(B145,'4SSH'!$F$93:$H$134,3,FALSE),0)</f>
        <v>0</v>
      </c>
      <c r="G145" s="104">
        <f>IFERROR(VLOOKUP(B145,'4SSH'!$J$93:$L$134,3,FALSE),0)</f>
        <v>0</v>
      </c>
      <c r="H145" s="105">
        <f>IFERROR(VLOOKUP(B145,'4SSH'!$N$93:$P$134,3,FALSE),0)</f>
        <v>0</v>
      </c>
      <c r="I145" s="139">
        <f>IFERROR(VLOOKUP(B145,'4SSH'!$R$93:$T$134,3,FALSE),0)</f>
        <v>0</v>
      </c>
      <c r="J145" s="167">
        <f>IFERROR(VLOOKUP(B145,'4SSH'!$V$93:$X$134,3,FALSE),0)</f>
        <v>0</v>
      </c>
      <c r="K145" s="84"/>
      <c r="L145" s="84"/>
      <c r="M145" s="84"/>
    </row>
    <row r="146" spans="1:13" ht="15" customHeight="1">
      <c r="A146" s="114">
        <f>'4SSH'!A39</f>
        <v>0</v>
      </c>
      <c r="B146" s="81">
        <f>'4SSH'!B39</f>
        <v>0</v>
      </c>
      <c r="C146" s="115">
        <f t="shared" si="4"/>
        <v>0</v>
      </c>
      <c r="D146" s="138">
        <f t="shared" si="5"/>
        <v>0</v>
      </c>
      <c r="E146" s="104">
        <f>IFERROR(VLOOKUP(B146,'4SSH'!$B$93:$D$134,3,FALSE),0)</f>
        <v>0</v>
      </c>
      <c r="F146" s="104">
        <f>IFERROR(VLOOKUP(B146,'4SSH'!$F$93:$H$134,3,FALSE),0)</f>
        <v>0</v>
      </c>
      <c r="G146" s="104">
        <f>IFERROR(VLOOKUP(B146,'4SSH'!$J$93:$L$134,3,FALSE),0)</f>
        <v>0</v>
      </c>
      <c r="H146" s="105">
        <f>IFERROR(VLOOKUP(B146,'4SSH'!$N$93:$P$134,3,FALSE),0)</f>
        <v>0</v>
      </c>
      <c r="I146" s="139">
        <f>IFERROR(VLOOKUP(B146,'4SSH'!$R$93:$T$134,3,FALSE),0)</f>
        <v>0</v>
      </c>
      <c r="J146" s="167">
        <f>IFERROR(VLOOKUP(B146,'4SSH'!$V$93:$X$134,3,FALSE),0)</f>
        <v>0</v>
      </c>
      <c r="K146" s="84"/>
      <c r="L146" s="84"/>
      <c r="M146" s="84"/>
    </row>
    <row r="147" spans="1:13" ht="15" customHeight="1">
      <c r="A147" s="114">
        <f>'4SSH'!A40</f>
        <v>0</v>
      </c>
      <c r="B147" s="81">
        <f>'4SSH'!B40</f>
        <v>0</v>
      </c>
      <c r="C147" s="115">
        <f t="shared" si="4"/>
        <v>0</v>
      </c>
      <c r="D147" s="138">
        <f t="shared" si="5"/>
        <v>0</v>
      </c>
      <c r="E147" s="104">
        <f>IFERROR(VLOOKUP(B147,'4SSH'!$B$93:$D$134,3,FALSE),0)</f>
        <v>0</v>
      </c>
      <c r="F147" s="104">
        <f>IFERROR(VLOOKUP(B147,'4SSH'!$F$93:$H$134,3,FALSE),0)</f>
        <v>0</v>
      </c>
      <c r="G147" s="104">
        <f>IFERROR(VLOOKUP(B147,'4SSH'!$J$93:$L$134,3,FALSE),0)</f>
        <v>0</v>
      </c>
      <c r="H147" s="105">
        <f>IFERROR(VLOOKUP(B147,'4SSH'!$N$93:$P$134,3,FALSE),0)</f>
        <v>0</v>
      </c>
      <c r="I147" s="139">
        <f>IFERROR(VLOOKUP(B147,'4SSH'!$R$93:$T$134,3,FALSE),0)</f>
        <v>0</v>
      </c>
      <c r="J147" s="167">
        <f>IFERROR(VLOOKUP(B147,'4SSH'!$V$93:$X$134,3,FALSE),0)</f>
        <v>0</v>
      </c>
      <c r="K147" s="84"/>
      <c r="L147" s="84"/>
      <c r="M147" s="84"/>
    </row>
    <row r="148" spans="1:13" ht="15" customHeight="1">
      <c r="A148" s="114">
        <f>'4SSH'!A41</f>
        <v>0</v>
      </c>
      <c r="B148" s="81">
        <f>'4SSH'!B41</f>
        <v>0</v>
      </c>
      <c r="C148" s="115">
        <f t="shared" si="4"/>
        <v>0</v>
      </c>
      <c r="D148" s="138">
        <f t="shared" si="5"/>
        <v>0</v>
      </c>
      <c r="E148" s="104">
        <f>IFERROR(VLOOKUP(B148,'4SSH'!$B$93:$D$134,3,FALSE),0)</f>
        <v>0</v>
      </c>
      <c r="F148" s="104">
        <f>IFERROR(VLOOKUP(B148,'4SSH'!$F$93:$H$134,3,FALSE),0)</f>
        <v>0</v>
      </c>
      <c r="G148" s="104">
        <f>IFERROR(VLOOKUP(B148,'4SSH'!$J$93:$L$134,3,FALSE),0)</f>
        <v>0</v>
      </c>
      <c r="H148" s="105">
        <f>IFERROR(VLOOKUP(B148,'4SSH'!$N$93:$P$134,3,FALSE),0)</f>
        <v>0</v>
      </c>
      <c r="I148" s="139">
        <f>IFERROR(VLOOKUP(B148,'4SSH'!$R$93:$T$134,3,FALSE),0)</f>
        <v>0</v>
      </c>
      <c r="J148" s="167">
        <f>IFERROR(VLOOKUP(B148,'4SSH'!$V$93:$X$134,3,FALSE),0)</f>
        <v>0</v>
      </c>
      <c r="K148" s="84"/>
      <c r="L148" s="84"/>
      <c r="M148" s="84"/>
    </row>
    <row r="149" spans="1:13" ht="15" customHeight="1">
      <c r="A149" s="114">
        <f>'4SSH'!A42</f>
        <v>0</v>
      </c>
      <c r="B149" s="81">
        <f>'4SSH'!B42</f>
        <v>0</v>
      </c>
      <c r="C149" s="115">
        <f t="shared" si="4"/>
        <v>0</v>
      </c>
      <c r="D149" s="138">
        <f t="shared" si="5"/>
        <v>0</v>
      </c>
      <c r="E149" s="104">
        <f>IFERROR(VLOOKUP(B149,'4SSH'!$B$93:$D$134,3,FALSE),0)</f>
        <v>0</v>
      </c>
      <c r="F149" s="104">
        <f>IFERROR(VLOOKUP(B149,'4SSH'!$F$93:$H$134,3,FALSE),0)</f>
        <v>0</v>
      </c>
      <c r="G149" s="104">
        <f>IFERROR(VLOOKUP(B149,'4SSH'!$J$93:$L$134,3,FALSE),0)</f>
        <v>0</v>
      </c>
      <c r="H149" s="105">
        <f>IFERROR(VLOOKUP(B149,'4SSH'!$N$93:$P$134,3,FALSE),0)</f>
        <v>0</v>
      </c>
      <c r="I149" s="139">
        <f>IFERROR(VLOOKUP(B149,'4SSH'!$R$93:$T$134,3,FALSE),0)</f>
        <v>0</v>
      </c>
      <c r="J149" s="167">
        <f>IFERROR(VLOOKUP(B149,'4SSH'!$V$93:$X$134,3,FALSE),0)</f>
        <v>0</v>
      </c>
      <c r="K149" s="84"/>
      <c r="L149" s="84"/>
      <c r="M149" s="84"/>
    </row>
    <row r="150" spans="1:13" ht="15" customHeight="1">
      <c r="A150" s="114">
        <f>'4SSH'!A43</f>
        <v>0</v>
      </c>
      <c r="B150" s="81">
        <f>'4SSH'!B43</f>
        <v>0</v>
      </c>
      <c r="C150" s="115">
        <f t="shared" si="4"/>
        <v>0</v>
      </c>
      <c r="D150" s="138">
        <f t="shared" si="5"/>
        <v>0</v>
      </c>
      <c r="E150" s="104">
        <f>IFERROR(VLOOKUP(B150,'4SSH'!$B$93:$D$134,3,FALSE),0)</f>
        <v>0</v>
      </c>
      <c r="F150" s="104">
        <f>IFERROR(VLOOKUP(B150,'4SSH'!$F$93:$H$134,3,FALSE),0)</f>
        <v>0</v>
      </c>
      <c r="G150" s="104">
        <f>IFERROR(VLOOKUP(B150,'4SSH'!$J$93:$L$134,3,FALSE),0)</f>
        <v>0</v>
      </c>
      <c r="H150" s="105">
        <f>IFERROR(VLOOKUP(B150,'4SSH'!$N$93:$P$134,3,FALSE),0)</f>
        <v>0</v>
      </c>
      <c r="I150" s="139">
        <f>IFERROR(VLOOKUP(B150,'4SSH'!$R$93:$T$134,3,FALSE),0)</f>
        <v>0</v>
      </c>
      <c r="J150" s="167">
        <f>IFERROR(VLOOKUP(B150,'4SSH'!$V$93:$X$134,3,FALSE),0)</f>
        <v>0</v>
      </c>
      <c r="K150" s="84"/>
      <c r="L150" s="84"/>
      <c r="M150" s="84"/>
    </row>
    <row r="151" spans="1:13" ht="15" customHeight="1">
      <c r="A151" s="114">
        <f>'4SSH'!A44</f>
        <v>0</v>
      </c>
      <c r="B151" s="81">
        <f>'4SSH'!B44</f>
        <v>0</v>
      </c>
      <c r="C151" s="115">
        <f t="shared" si="4"/>
        <v>0</v>
      </c>
      <c r="D151" s="138">
        <f t="shared" si="5"/>
        <v>0</v>
      </c>
      <c r="E151" s="104">
        <f>IFERROR(VLOOKUP(B151,'4SSH'!$B$93:$D$134,3,FALSE),0)</f>
        <v>0</v>
      </c>
      <c r="F151" s="104">
        <f>IFERROR(VLOOKUP(B151,'4SSH'!$F$93:$H$134,3,FALSE),0)</f>
        <v>0</v>
      </c>
      <c r="G151" s="104">
        <f>IFERROR(VLOOKUP(B151,'4SSH'!$J$93:$L$134,3,FALSE),0)</f>
        <v>0</v>
      </c>
      <c r="H151" s="105">
        <f>IFERROR(VLOOKUP(B151,'4SSH'!$N$93:$P$134,3,FALSE),0)</f>
        <v>0</v>
      </c>
      <c r="I151" s="139">
        <f>IFERROR(VLOOKUP(B151,'4SSH'!$R$93:$T$134,3,FALSE),0)</f>
        <v>0</v>
      </c>
      <c r="J151" s="167">
        <f>IFERROR(VLOOKUP(B151,'4SSH'!$V$93:$X$134,3,FALSE),0)</f>
        <v>0</v>
      </c>
      <c r="K151" s="84"/>
      <c r="L151" s="84"/>
      <c r="M151" s="84"/>
    </row>
    <row r="152" spans="1:13" ht="15" customHeight="1">
      <c r="A152" s="114">
        <f>'4SSH'!A45</f>
        <v>0</v>
      </c>
      <c r="B152" s="81">
        <f>'4SSH'!B45</f>
        <v>0</v>
      </c>
      <c r="C152" s="115">
        <f t="shared" si="4"/>
        <v>0</v>
      </c>
      <c r="D152" s="138">
        <f t="shared" si="5"/>
        <v>0</v>
      </c>
      <c r="E152" s="104">
        <f>IFERROR(VLOOKUP(B152,'4SSH'!$B$93:$D$134,3,FALSE),0)</f>
        <v>0</v>
      </c>
      <c r="F152" s="104">
        <f>IFERROR(VLOOKUP(B152,'4SSH'!$F$93:$H$134,3,FALSE),0)</f>
        <v>0</v>
      </c>
      <c r="G152" s="104">
        <f>IFERROR(VLOOKUP(B152,'4SSH'!$J$93:$L$134,3,FALSE),0)</f>
        <v>0</v>
      </c>
      <c r="H152" s="105">
        <f>IFERROR(VLOOKUP(B152,'4SSH'!$N$93:$P$134,3,FALSE),0)</f>
        <v>0</v>
      </c>
      <c r="I152" s="139">
        <f>IFERROR(VLOOKUP(B152,'4SSH'!$R$93:$T$134,3,FALSE),0)</f>
        <v>0</v>
      </c>
      <c r="J152" s="167">
        <f>IFERROR(VLOOKUP(B152,'4SSH'!$V$93:$X$134,3,FALSE),0)</f>
        <v>0</v>
      </c>
      <c r="K152" s="84"/>
      <c r="L152" s="84"/>
      <c r="M152" s="84"/>
    </row>
    <row r="153" spans="1:13" ht="15" customHeight="1">
      <c r="A153" s="114">
        <f>'4SSH'!A46</f>
        <v>0</v>
      </c>
      <c r="B153" s="81">
        <f>'4SSH'!B46</f>
        <v>0</v>
      </c>
      <c r="C153" s="115">
        <f t="shared" si="4"/>
        <v>0</v>
      </c>
      <c r="D153" s="138">
        <f t="shared" si="5"/>
        <v>0</v>
      </c>
      <c r="E153" s="104">
        <f>IFERROR(VLOOKUP(B153,'4SSH'!$B$93:$D$134,3,FALSE),0)</f>
        <v>0</v>
      </c>
      <c r="F153" s="104">
        <f>IFERROR(VLOOKUP(B153,'4SSH'!$F$93:$H$134,3,FALSE),0)</f>
        <v>0</v>
      </c>
      <c r="G153" s="104">
        <f>IFERROR(VLOOKUP(B153,'4SSH'!$J$93:$L$134,3,FALSE),0)</f>
        <v>0</v>
      </c>
      <c r="H153" s="105">
        <f>IFERROR(VLOOKUP(B153,'4SSH'!$N$93:$P$134,3,FALSE),0)</f>
        <v>0</v>
      </c>
      <c r="I153" s="139">
        <f>IFERROR(VLOOKUP(B153,'4SSH'!$R$93:$T$134,3,FALSE),0)</f>
        <v>0</v>
      </c>
      <c r="J153" s="167">
        <f>IFERROR(VLOOKUP(B153,'4SSH'!$V$93:$X$134,3,FALSE),0)</f>
        <v>0</v>
      </c>
      <c r="K153" s="84"/>
      <c r="L153" s="84"/>
      <c r="M153" s="84"/>
    </row>
    <row r="154" spans="1:13" ht="15" customHeight="1">
      <c r="A154" s="114">
        <f>'4SSH'!A47</f>
        <v>0</v>
      </c>
      <c r="B154" s="81">
        <f>'4SSH'!B47</f>
        <v>0</v>
      </c>
      <c r="C154" s="115">
        <f t="shared" si="4"/>
        <v>0</v>
      </c>
      <c r="D154" s="138">
        <f t="shared" si="5"/>
        <v>0</v>
      </c>
      <c r="E154" s="104">
        <f>IFERROR(VLOOKUP(B154,'4SSH'!$B$93:$D$134,3,FALSE),0)</f>
        <v>0</v>
      </c>
      <c r="F154" s="104">
        <f>IFERROR(VLOOKUP(B154,'4SSH'!$F$93:$H$134,3,FALSE),0)</f>
        <v>0</v>
      </c>
      <c r="G154" s="104">
        <f>IFERROR(VLOOKUP(B154,'4SSH'!$J$93:$L$134,3,FALSE),0)</f>
        <v>0</v>
      </c>
      <c r="H154" s="105">
        <f>IFERROR(VLOOKUP(B154,'4SSH'!$N$93:$P$134,3,FALSE),0)</f>
        <v>0</v>
      </c>
      <c r="I154" s="139">
        <f>IFERROR(VLOOKUP(B154,'4SSH'!$R$93:$T$134,3,FALSE),0)</f>
        <v>0</v>
      </c>
      <c r="J154" s="167">
        <f>IFERROR(VLOOKUP(B154,'4SSH'!$V$93:$X$134,3,FALSE),0)</f>
        <v>0</v>
      </c>
      <c r="K154" s="84"/>
      <c r="L154" s="84"/>
      <c r="M154" s="84"/>
    </row>
    <row r="155" spans="1:13" ht="15" customHeight="1">
      <c r="A155" s="114">
        <f>'4SSH'!A48</f>
        <v>0</v>
      </c>
      <c r="B155" s="81">
        <f>'4SSH'!B48</f>
        <v>0</v>
      </c>
      <c r="C155" s="115">
        <f t="shared" si="4"/>
        <v>0</v>
      </c>
      <c r="D155" s="138">
        <f t="shared" si="5"/>
        <v>0</v>
      </c>
      <c r="E155" s="104">
        <f>IFERROR(VLOOKUP(B155,'4SSH'!$B$93:$D$134,3,FALSE),0)</f>
        <v>0</v>
      </c>
      <c r="F155" s="104">
        <f>IFERROR(VLOOKUP(B155,'4SSH'!$F$93:$H$134,3,FALSE),0)</f>
        <v>0</v>
      </c>
      <c r="G155" s="104">
        <f>IFERROR(VLOOKUP(B155,'4SSH'!$J$93:$L$134,3,FALSE),0)</f>
        <v>0</v>
      </c>
      <c r="H155" s="105">
        <f>IFERROR(VLOOKUP(B155,'4SSH'!$N$93:$P$134,3,FALSE),0)</f>
        <v>0</v>
      </c>
      <c r="I155" s="139">
        <f>IFERROR(VLOOKUP(B155,'4SSH'!$R$93:$T$134,3,FALSE),0)</f>
        <v>0</v>
      </c>
      <c r="J155" s="167">
        <f>IFERROR(VLOOKUP(B155,'4SSH'!$V$93:$X$134,3,FALSE),0)</f>
        <v>0</v>
      </c>
      <c r="K155" s="84"/>
      <c r="L155" s="84"/>
      <c r="M155" s="84"/>
    </row>
    <row r="156" spans="1:13" ht="15" customHeight="1">
      <c r="A156" s="114">
        <f>'4SSH'!A49</f>
        <v>0</v>
      </c>
      <c r="B156" s="81">
        <f>'4SSH'!B49</f>
        <v>0</v>
      </c>
      <c r="C156" s="115">
        <f t="shared" si="4"/>
        <v>0</v>
      </c>
      <c r="D156" s="138">
        <f t="shared" si="5"/>
        <v>0</v>
      </c>
      <c r="E156" s="104">
        <f>IFERROR(VLOOKUP(B156,'4SSH'!$B$93:$D$134,3,FALSE),0)</f>
        <v>0</v>
      </c>
      <c r="F156" s="104">
        <f>IFERROR(VLOOKUP(B156,'4SSH'!$F$93:$H$134,3,FALSE),0)</f>
        <v>0</v>
      </c>
      <c r="G156" s="104">
        <f>IFERROR(VLOOKUP(B156,'4SSH'!$J$93:$L$134,3,FALSE),0)</f>
        <v>0</v>
      </c>
      <c r="H156" s="105">
        <f>IFERROR(VLOOKUP(B156,'4SSH'!$N$93:$P$134,3,FALSE),0)</f>
        <v>0</v>
      </c>
      <c r="I156" s="139">
        <f>IFERROR(VLOOKUP(B156,'4SSH'!$R$93:$T$134,3,FALSE),0)</f>
        <v>0</v>
      </c>
      <c r="J156" s="167">
        <f>IFERROR(VLOOKUP(B156,'4SSH'!$V$93:$X$134,3,FALSE),0)</f>
        <v>0</v>
      </c>
      <c r="K156" s="84"/>
      <c r="L156" s="84"/>
      <c r="M156" s="84"/>
    </row>
    <row r="157" spans="1:13" ht="15" customHeight="1">
      <c r="A157" s="114">
        <f>'4SSH'!A50</f>
        <v>0</v>
      </c>
      <c r="B157" s="81">
        <f>'4SSH'!B50</f>
        <v>0</v>
      </c>
      <c r="C157" s="115">
        <f t="shared" si="4"/>
        <v>0</v>
      </c>
      <c r="D157" s="138">
        <f t="shared" si="5"/>
        <v>0</v>
      </c>
      <c r="E157" s="104">
        <f>IFERROR(VLOOKUP(B157,'4SSH'!$B$93:$D$134,3,FALSE),0)</f>
        <v>0</v>
      </c>
      <c r="F157" s="104">
        <f>IFERROR(VLOOKUP(B157,'4SSH'!$F$93:$H$134,3,FALSE),0)</f>
        <v>0</v>
      </c>
      <c r="G157" s="104">
        <f>IFERROR(VLOOKUP(B157,'4SSH'!$J$93:$L$134,3,FALSE),0)</f>
        <v>0</v>
      </c>
      <c r="H157" s="105">
        <f>IFERROR(VLOOKUP(B157,'4SSH'!$N$93:$P$134,3,FALSE),0)</f>
        <v>0</v>
      </c>
      <c r="I157" s="139">
        <f>IFERROR(VLOOKUP(B157,'4SSH'!$R$93:$T$134,3,FALSE),0)</f>
        <v>0</v>
      </c>
      <c r="J157" s="167">
        <f>IFERROR(VLOOKUP(B157,'4SSH'!$V$93:$X$134,3,FALSE),0)</f>
        <v>0</v>
      </c>
      <c r="K157" s="84"/>
      <c r="L157" s="84"/>
      <c r="M157" s="84"/>
    </row>
    <row r="158" spans="1:13" ht="15" customHeight="1">
      <c r="A158" s="114">
        <f>'4SSH'!A51</f>
        <v>0</v>
      </c>
      <c r="B158" s="81">
        <f>'4SSH'!B51</f>
        <v>0</v>
      </c>
      <c r="C158" s="115">
        <f t="shared" si="4"/>
        <v>0</v>
      </c>
      <c r="D158" s="138">
        <f t="shared" si="5"/>
        <v>0</v>
      </c>
      <c r="E158" s="104">
        <f>IFERROR(VLOOKUP(B158,'4SSH'!$B$93:$D$134,3,FALSE),0)</f>
        <v>0</v>
      </c>
      <c r="F158" s="104">
        <f>IFERROR(VLOOKUP(B158,'4SSH'!$F$93:$H$134,3,FALSE),0)</f>
        <v>0</v>
      </c>
      <c r="G158" s="104">
        <f>IFERROR(VLOOKUP(B158,'4SSH'!$J$93:$L$134,3,FALSE),0)</f>
        <v>0</v>
      </c>
      <c r="H158" s="105">
        <f>IFERROR(VLOOKUP(B158,'4SSH'!$N$93:$P$134,3,FALSE),0)</f>
        <v>0</v>
      </c>
      <c r="I158" s="139">
        <f>IFERROR(VLOOKUP(B158,'4SSH'!$R$93:$T$134,3,FALSE),0)</f>
        <v>0</v>
      </c>
      <c r="J158" s="167">
        <f>IFERROR(VLOOKUP(B158,'4SSH'!$V$93:$X$134,3,FALSE),0)</f>
        <v>0</v>
      </c>
      <c r="K158" s="84"/>
      <c r="L158" s="84"/>
      <c r="M158" s="84"/>
    </row>
    <row r="159" spans="1:13" ht="15" customHeight="1">
      <c r="A159" s="114">
        <f>'4SSSH'!A8</f>
        <v>0</v>
      </c>
      <c r="B159" s="81">
        <f>'4SSSH'!B8</f>
        <v>0</v>
      </c>
      <c r="C159" s="115">
        <f t="shared" si="4"/>
        <v>0</v>
      </c>
      <c r="D159" s="138">
        <f t="shared" si="5"/>
        <v>0</v>
      </c>
      <c r="E159" s="104">
        <f>IFERROR(VLOOKUP(B159,'4SSSH'!$B$93:$D$134,3,FALSE),0)</f>
        <v>0</v>
      </c>
      <c r="F159" s="104">
        <f>IFERROR(VLOOKUP(B159,'4SSSH'!$F$93:$H$134,3,FALSE),0)</f>
        <v>0</v>
      </c>
      <c r="G159" s="104">
        <f>IFERROR(VLOOKUP(B159,'4SSSH'!$J$93:$L$134,3,FALSE),0)</f>
        <v>0</v>
      </c>
      <c r="H159" s="105">
        <f>IFERROR(VLOOKUP(B159,'4SSSH'!$N$93:$P$134,3,FALSE),0)</f>
        <v>0</v>
      </c>
      <c r="I159" s="139">
        <f>IFERROR(VLOOKUP(B159,'4SSSH'!$R$93:$T$134,3,FALSE),0)</f>
        <v>0</v>
      </c>
      <c r="J159" s="167">
        <f>IFERROR(VLOOKUP(B159,'4SSSH'!$V$93:$X$134,3,FALSE),0)</f>
        <v>0</v>
      </c>
      <c r="K159" s="84"/>
      <c r="L159" s="84"/>
      <c r="M159" s="84"/>
    </row>
    <row r="160" spans="1:13" ht="15" customHeight="1">
      <c r="A160" s="114">
        <f>'4SSSH'!A9</f>
        <v>0</v>
      </c>
      <c r="B160" s="81">
        <f>'4SSSH'!B9</f>
        <v>0</v>
      </c>
      <c r="C160" s="115">
        <f t="shared" si="4"/>
        <v>0</v>
      </c>
      <c r="D160" s="138">
        <f t="shared" si="5"/>
        <v>0</v>
      </c>
      <c r="E160" s="104">
        <f>IFERROR(VLOOKUP(B160,'4SSSH'!$B$93:$D$134,3,FALSE),0)</f>
        <v>0</v>
      </c>
      <c r="F160" s="104">
        <f>IFERROR(VLOOKUP(B160,'4SSSH'!$F$93:$H$134,3,FALSE),0)</f>
        <v>0</v>
      </c>
      <c r="G160" s="104">
        <f>IFERROR(VLOOKUP(B160,'4SSSH'!$J$93:$L$134,3,FALSE),0)</f>
        <v>0</v>
      </c>
      <c r="H160" s="105">
        <f>IFERROR(VLOOKUP(B160,'4SSSH'!$N$93:$P$134,3,FALSE),0)</f>
        <v>0</v>
      </c>
      <c r="I160" s="139">
        <f>IFERROR(VLOOKUP(B160,'4SSSH'!$R$93:$T$134,3,FALSE),0)</f>
        <v>0</v>
      </c>
      <c r="J160" s="167">
        <f>IFERROR(VLOOKUP(B160,'4SSSH'!$V$93:$X$134,3,FALSE),0)</f>
        <v>0</v>
      </c>
      <c r="K160" s="84"/>
      <c r="L160" s="84"/>
      <c r="M160" s="84"/>
    </row>
    <row r="161" spans="1:13" ht="15" customHeight="1">
      <c r="A161" s="114">
        <f>'4SSSH'!A10</f>
        <v>0</v>
      </c>
      <c r="B161" s="81">
        <f>'4SSSH'!B10</f>
        <v>0</v>
      </c>
      <c r="C161" s="115">
        <f t="shared" si="4"/>
        <v>0</v>
      </c>
      <c r="D161" s="138">
        <f t="shared" si="5"/>
        <v>0</v>
      </c>
      <c r="E161" s="104">
        <f>IFERROR(VLOOKUP(B161,'4SSSH'!$B$93:$D$134,3,FALSE),0)</f>
        <v>0</v>
      </c>
      <c r="F161" s="104">
        <f>IFERROR(VLOOKUP(B161,'4SSSH'!$F$93:$H$134,3,FALSE),0)</f>
        <v>0</v>
      </c>
      <c r="G161" s="104">
        <f>IFERROR(VLOOKUP(B161,'4SSSH'!$J$93:$L$134,3,FALSE),0)</f>
        <v>0</v>
      </c>
      <c r="H161" s="105">
        <f>IFERROR(VLOOKUP(B161,'4SSSH'!$N$93:$P$134,3,FALSE),0)</f>
        <v>0</v>
      </c>
      <c r="I161" s="139">
        <f>IFERROR(VLOOKUP(B161,'4SSSH'!$R$93:$T$134,3,FALSE),0)</f>
        <v>0</v>
      </c>
      <c r="J161" s="167">
        <f>IFERROR(VLOOKUP(B161,'4SSSH'!$V$93:$X$134,3,FALSE),0)</f>
        <v>0</v>
      </c>
      <c r="K161" s="84"/>
      <c r="L161" s="84"/>
      <c r="M161" s="84"/>
    </row>
    <row r="162" spans="1:13" ht="15" customHeight="1">
      <c r="A162" s="114">
        <f>'4SSSH'!A11</f>
        <v>0</v>
      </c>
      <c r="B162" s="81">
        <f>'4SSSH'!B11</f>
        <v>0</v>
      </c>
      <c r="C162" s="115">
        <f t="shared" si="4"/>
        <v>0</v>
      </c>
      <c r="D162" s="138">
        <f t="shared" si="5"/>
        <v>0</v>
      </c>
      <c r="E162" s="104">
        <f>IFERROR(VLOOKUP(B162,'4SSSH'!$B$93:$D$134,3,FALSE),0)</f>
        <v>0</v>
      </c>
      <c r="F162" s="104">
        <f>IFERROR(VLOOKUP(B162,'4SSSH'!$F$93:$H$134,3,FALSE),0)</f>
        <v>0</v>
      </c>
      <c r="G162" s="104">
        <f>IFERROR(VLOOKUP(B162,'4SSSH'!$J$93:$L$134,3,FALSE),0)</f>
        <v>0</v>
      </c>
      <c r="H162" s="105">
        <f>IFERROR(VLOOKUP(B162,'4SSSH'!$N$93:$P$134,3,FALSE),0)</f>
        <v>0</v>
      </c>
      <c r="I162" s="139">
        <f>IFERROR(VLOOKUP(B162,'4SSSH'!$R$93:$T$134,3,FALSE),0)</f>
        <v>0</v>
      </c>
      <c r="J162" s="167">
        <f>IFERROR(VLOOKUP(B162,'4SSSH'!$V$93:$X$134,3,FALSE),0)</f>
        <v>0</v>
      </c>
      <c r="K162" s="84"/>
      <c r="L162" s="84"/>
      <c r="M162" s="84"/>
    </row>
    <row r="163" spans="1:13" ht="15" customHeight="1">
      <c r="A163" s="114">
        <f>'4SSSH'!A12</f>
        <v>0</v>
      </c>
      <c r="B163" s="81">
        <f>'4SSSH'!B12</f>
        <v>0</v>
      </c>
      <c r="C163" s="115">
        <f t="shared" si="4"/>
        <v>0</v>
      </c>
      <c r="D163" s="138">
        <f t="shared" si="5"/>
        <v>0</v>
      </c>
      <c r="E163" s="104">
        <f>IFERROR(VLOOKUP(B163,'4SSSH'!$B$93:$D$134,3,FALSE),0)</f>
        <v>0</v>
      </c>
      <c r="F163" s="104">
        <f>IFERROR(VLOOKUP(B163,'4SSSH'!$F$93:$H$134,3,FALSE),0)</f>
        <v>0</v>
      </c>
      <c r="G163" s="104">
        <f>IFERROR(VLOOKUP(B163,'4SSSH'!$J$93:$L$134,3,FALSE),0)</f>
        <v>0</v>
      </c>
      <c r="H163" s="105">
        <f>IFERROR(VLOOKUP(B163,'4SSSH'!$N$93:$P$134,3,FALSE),0)</f>
        <v>0</v>
      </c>
      <c r="I163" s="139">
        <f>IFERROR(VLOOKUP(B163,'4SSSH'!$R$93:$T$134,3,FALSE),0)</f>
        <v>0</v>
      </c>
      <c r="J163" s="167">
        <f>IFERROR(VLOOKUP(B163,'4SSSH'!$V$93:$X$134,3,FALSE),0)</f>
        <v>0</v>
      </c>
      <c r="K163" s="84"/>
      <c r="L163" s="84"/>
      <c r="M163" s="84"/>
    </row>
    <row r="164" spans="1:13" ht="15" customHeight="1">
      <c r="A164" s="114">
        <f>'4SSSH'!A13</f>
        <v>0</v>
      </c>
      <c r="B164" s="81">
        <f>'4SSSH'!B13</f>
        <v>0</v>
      </c>
      <c r="C164" s="115">
        <f t="shared" si="4"/>
        <v>0</v>
      </c>
      <c r="D164" s="138">
        <f t="shared" si="5"/>
        <v>0</v>
      </c>
      <c r="E164" s="104">
        <f>IFERROR(VLOOKUP(B164,'4SSSH'!$B$93:$D$134,3,FALSE),0)</f>
        <v>0</v>
      </c>
      <c r="F164" s="104">
        <f>IFERROR(VLOOKUP(B164,'4SSSH'!$F$93:$H$134,3,FALSE),0)</f>
        <v>0</v>
      </c>
      <c r="G164" s="104">
        <f>IFERROR(VLOOKUP(B164,'4SSSH'!$J$93:$L$134,3,FALSE),0)</f>
        <v>0</v>
      </c>
      <c r="H164" s="105">
        <f>IFERROR(VLOOKUP(B164,'4SSSH'!$N$93:$P$134,3,FALSE),0)</f>
        <v>0</v>
      </c>
      <c r="I164" s="139">
        <f>IFERROR(VLOOKUP(B164,'4SSSH'!$R$93:$T$134,3,FALSE),0)</f>
        <v>0</v>
      </c>
      <c r="J164" s="167">
        <f>IFERROR(VLOOKUP(B164,'4SSSH'!$V$93:$X$134,3,FALSE),0)</f>
        <v>0</v>
      </c>
      <c r="K164" s="84"/>
      <c r="L164" s="84"/>
      <c r="M164" s="84"/>
    </row>
    <row r="165" spans="1:13" ht="15" customHeight="1">
      <c r="A165" s="114">
        <f>'4SSSH'!A14</f>
        <v>0</v>
      </c>
      <c r="B165" s="81">
        <f>'4SSSH'!B14</f>
        <v>0</v>
      </c>
      <c r="C165" s="115">
        <f t="shared" si="4"/>
        <v>0</v>
      </c>
      <c r="D165" s="138">
        <f t="shared" si="5"/>
        <v>0</v>
      </c>
      <c r="E165" s="104">
        <f>IFERROR(VLOOKUP(B165,'4SSSH'!$B$93:$D$134,3,FALSE),0)</f>
        <v>0</v>
      </c>
      <c r="F165" s="104">
        <f>IFERROR(VLOOKUP(B165,'4SSSH'!$F$93:$H$134,3,FALSE),0)</f>
        <v>0</v>
      </c>
      <c r="G165" s="104">
        <f>IFERROR(VLOOKUP(B165,'4SSSH'!$J$93:$L$134,3,FALSE),0)</f>
        <v>0</v>
      </c>
      <c r="H165" s="105">
        <f>IFERROR(VLOOKUP(B165,'4SSSH'!$N$93:$P$134,3,FALSE),0)</f>
        <v>0</v>
      </c>
      <c r="I165" s="139">
        <f>IFERROR(VLOOKUP(B165,'4SSSH'!$R$93:$T$134,3,FALSE),0)</f>
        <v>0</v>
      </c>
      <c r="J165" s="167">
        <f>IFERROR(VLOOKUP(B165,'4SSSH'!$V$93:$X$134,3,FALSE),0)</f>
        <v>0</v>
      </c>
      <c r="K165" s="84"/>
      <c r="L165" s="84"/>
      <c r="M165" s="84"/>
    </row>
    <row r="166" spans="1:13" ht="15" customHeight="1">
      <c r="A166" s="114">
        <f>'4SSSH'!A15</f>
        <v>0</v>
      </c>
      <c r="B166" s="81">
        <f>'4SSSH'!B15</f>
        <v>0</v>
      </c>
      <c r="C166" s="115">
        <f t="shared" si="4"/>
        <v>0</v>
      </c>
      <c r="D166" s="138">
        <f t="shared" si="5"/>
        <v>0</v>
      </c>
      <c r="E166" s="104">
        <f>IFERROR(VLOOKUP(B166,'4SSSH'!$B$93:$D$134,3,FALSE),0)</f>
        <v>0</v>
      </c>
      <c r="F166" s="104">
        <f>IFERROR(VLOOKUP(B166,'4SSSH'!$F$93:$H$134,3,FALSE),0)</f>
        <v>0</v>
      </c>
      <c r="G166" s="104">
        <f>IFERROR(VLOOKUP(B166,'4SSSH'!$J$93:$L$134,3,FALSE),0)</f>
        <v>0</v>
      </c>
      <c r="H166" s="105">
        <f>IFERROR(VLOOKUP(B166,'4SSSH'!$N$93:$P$134,3,FALSE),0)</f>
        <v>0</v>
      </c>
      <c r="I166" s="139">
        <f>IFERROR(VLOOKUP(B166,'4SSSH'!$R$93:$T$134,3,FALSE),0)</f>
        <v>0</v>
      </c>
      <c r="J166" s="167">
        <f>IFERROR(VLOOKUP(B166,'4SSSH'!$V$93:$X$134,3,FALSE),0)</f>
        <v>0</v>
      </c>
      <c r="K166" s="84"/>
      <c r="L166" s="84"/>
      <c r="M166" s="84"/>
    </row>
    <row r="167" spans="1:13" ht="15" customHeight="1">
      <c r="A167" s="114">
        <f>'4SSSH'!A16</f>
        <v>0</v>
      </c>
      <c r="B167" s="81">
        <f>'4SSSH'!B16</f>
        <v>0</v>
      </c>
      <c r="C167" s="115">
        <f t="shared" si="4"/>
        <v>0</v>
      </c>
      <c r="D167" s="138">
        <f t="shared" si="5"/>
        <v>0</v>
      </c>
      <c r="E167" s="104">
        <f>IFERROR(VLOOKUP(B167,'4SSSH'!$B$93:$D$134,3,FALSE),0)</f>
        <v>0</v>
      </c>
      <c r="F167" s="104">
        <f>IFERROR(VLOOKUP(B167,'4SSSH'!$F$93:$H$134,3,FALSE),0)</f>
        <v>0</v>
      </c>
      <c r="G167" s="104">
        <f>IFERROR(VLOOKUP(B167,'4SSSH'!$J$93:$L$134,3,FALSE),0)</f>
        <v>0</v>
      </c>
      <c r="H167" s="105">
        <f>IFERROR(VLOOKUP(B167,'4SSSH'!$N$93:$P$134,3,FALSE),0)</f>
        <v>0</v>
      </c>
      <c r="I167" s="139">
        <f>IFERROR(VLOOKUP(B167,'4SSSH'!$R$93:$T$134,3,FALSE),0)</f>
        <v>0</v>
      </c>
      <c r="J167" s="167">
        <f>IFERROR(VLOOKUP(B167,'4SSSH'!$V$93:$X$134,3,FALSE),0)</f>
        <v>0</v>
      </c>
      <c r="K167" s="84"/>
      <c r="L167" s="84"/>
      <c r="M167" s="84"/>
    </row>
    <row r="168" spans="1:13" ht="15" customHeight="1">
      <c r="A168" s="114">
        <f>'4SSSH'!A17</f>
        <v>0</v>
      </c>
      <c r="B168" s="81">
        <f>'4SSSH'!B17</f>
        <v>0</v>
      </c>
      <c r="C168" s="115">
        <f t="shared" si="4"/>
        <v>0</v>
      </c>
      <c r="D168" s="138">
        <f t="shared" si="5"/>
        <v>0</v>
      </c>
      <c r="E168" s="104">
        <f>IFERROR(VLOOKUP(B168,'4SSSH'!$B$93:$D$134,3,FALSE),0)</f>
        <v>0</v>
      </c>
      <c r="F168" s="104">
        <f>IFERROR(VLOOKUP(B168,'4SSSH'!$F$93:$H$134,3,FALSE),0)</f>
        <v>0</v>
      </c>
      <c r="G168" s="104">
        <f>IFERROR(VLOOKUP(B168,'4SSSH'!$J$93:$L$134,3,FALSE),0)</f>
        <v>0</v>
      </c>
      <c r="H168" s="105">
        <f>IFERROR(VLOOKUP(B168,'4SSSH'!$N$93:$P$134,3,FALSE),0)</f>
        <v>0</v>
      </c>
      <c r="I168" s="139">
        <f>IFERROR(VLOOKUP(B168,'4SSSH'!$R$93:$T$134,3,FALSE),0)</f>
        <v>0</v>
      </c>
      <c r="J168" s="167">
        <f>IFERROR(VLOOKUP(B168,'4SSSH'!$V$93:$X$134,3,FALSE),0)</f>
        <v>0</v>
      </c>
      <c r="K168" s="84"/>
      <c r="L168" s="84"/>
      <c r="M168" s="84"/>
    </row>
    <row r="169" spans="1:13" ht="15" customHeight="1">
      <c r="A169" s="114">
        <f>'4SSSH'!A18</f>
        <v>0</v>
      </c>
      <c r="B169" s="81">
        <f>'4SSSH'!B18</f>
        <v>0</v>
      </c>
      <c r="C169" s="115">
        <f t="shared" si="4"/>
        <v>0</v>
      </c>
      <c r="D169" s="138">
        <f t="shared" si="5"/>
        <v>0</v>
      </c>
      <c r="E169" s="104">
        <f>IFERROR(VLOOKUP(B169,'4SSSH'!$B$93:$D$134,3,FALSE),0)</f>
        <v>0</v>
      </c>
      <c r="F169" s="104">
        <f>IFERROR(VLOOKUP(B169,'4SSSH'!$F$93:$H$134,3,FALSE),0)</f>
        <v>0</v>
      </c>
      <c r="G169" s="104">
        <f>IFERROR(VLOOKUP(B169,'4SSSH'!$J$93:$L$134,3,FALSE),0)</f>
        <v>0</v>
      </c>
      <c r="H169" s="105">
        <f>IFERROR(VLOOKUP(B169,'4SSSH'!$N$93:$P$134,3,FALSE),0)</f>
        <v>0</v>
      </c>
      <c r="I169" s="139">
        <f>IFERROR(VLOOKUP(B169,'4SSSH'!$R$93:$T$134,3,FALSE),0)</f>
        <v>0</v>
      </c>
      <c r="J169" s="167">
        <f>IFERROR(VLOOKUP(B169,'4SSSH'!$V$93:$X$134,3,FALSE),0)</f>
        <v>0</v>
      </c>
      <c r="K169" s="84"/>
      <c r="L169" s="84"/>
      <c r="M169" s="84"/>
    </row>
    <row r="170" spans="1:13" ht="15" customHeight="1">
      <c r="A170" s="114">
        <f>'4SSSH'!A19</f>
        <v>0</v>
      </c>
      <c r="B170" s="81">
        <f>'4SSSH'!B19</f>
        <v>0</v>
      </c>
      <c r="C170" s="115">
        <f t="shared" si="4"/>
        <v>0</v>
      </c>
      <c r="D170" s="138">
        <f t="shared" si="5"/>
        <v>0</v>
      </c>
      <c r="E170" s="104">
        <f>IFERROR(VLOOKUP(B170,'4SSSH'!$B$93:$D$134,3,FALSE),0)</f>
        <v>0</v>
      </c>
      <c r="F170" s="104">
        <f>IFERROR(VLOOKUP(B170,'4SSSH'!$F$93:$H$134,3,FALSE),0)</f>
        <v>0</v>
      </c>
      <c r="G170" s="104">
        <f>IFERROR(VLOOKUP(B170,'4SSSH'!$J$93:$L$134,3,FALSE),0)</f>
        <v>0</v>
      </c>
      <c r="H170" s="105">
        <f>IFERROR(VLOOKUP(B170,'4SSSH'!$N$93:$P$134,3,FALSE),0)</f>
        <v>0</v>
      </c>
      <c r="I170" s="139">
        <f>IFERROR(VLOOKUP(B170,'4SSSH'!$R$93:$T$134,3,FALSE),0)</f>
        <v>0</v>
      </c>
      <c r="J170" s="167">
        <f>IFERROR(VLOOKUP(B170,'4SSSH'!$V$93:$X$134,3,FALSE),0)</f>
        <v>0</v>
      </c>
      <c r="K170" s="84"/>
      <c r="L170" s="84"/>
      <c r="M170" s="84"/>
    </row>
    <row r="171" spans="1:13" ht="15" customHeight="1">
      <c r="A171" s="114">
        <f>'4SSSH'!A20</f>
        <v>0</v>
      </c>
      <c r="B171" s="81">
        <f>'4SSSH'!B20</f>
        <v>0</v>
      </c>
      <c r="C171" s="115">
        <f t="shared" si="4"/>
        <v>0</v>
      </c>
      <c r="D171" s="138">
        <f t="shared" si="5"/>
        <v>0</v>
      </c>
      <c r="E171" s="104">
        <f>IFERROR(VLOOKUP(B171,'4SSSH'!$B$93:$D$134,3,FALSE),0)</f>
        <v>0</v>
      </c>
      <c r="F171" s="104">
        <f>IFERROR(VLOOKUP(B171,'4SSSH'!$F$93:$H$134,3,FALSE),0)</f>
        <v>0</v>
      </c>
      <c r="G171" s="104">
        <f>IFERROR(VLOOKUP(B171,'4SSSH'!$J$93:$L$134,3,FALSE),0)</f>
        <v>0</v>
      </c>
      <c r="H171" s="105">
        <f>IFERROR(VLOOKUP(B171,'4SSSH'!$N$93:$P$134,3,FALSE),0)</f>
        <v>0</v>
      </c>
      <c r="I171" s="139">
        <f>IFERROR(VLOOKUP(B171,'4SSSH'!$R$93:$T$134,3,FALSE),0)</f>
        <v>0</v>
      </c>
      <c r="J171" s="167">
        <f>IFERROR(VLOOKUP(B171,'4SSSH'!$V$93:$X$134,3,FALSE),0)</f>
        <v>0</v>
      </c>
      <c r="K171" s="84"/>
      <c r="L171" s="84"/>
      <c r="M171" s="84"/>
    </row>
    <row r="172" spans="1:13" ht="15" customHeight="1">
      <c r="A172" s="114">
        <f>'4SSSH'!A21</f>
        <v>0</v>
      </c>
      <c r="B172" s="81">
        <f>'4SSSH'!B21</f>
        <v>0</v>
      </c>
      <c r="C172" s="115">
        <f t="shared" si="4"/>
        <v>0</v>
      </c>
      <c r="D172" s="138">
        <f t="shared" si="5"/>
        <v>0</v>
      </c>
      <c r="E172" s="104">
        <f>IFERROR(VLOOKUP(B172,'4SSSH'!$B$93:$D$134,3,FALSE),0)</f>
        <v>0</v>
      </c>
      <c r="F172" s="104">
        <f>IFERROR(VLOOKUP(B172,'4SSSH'!$F$93:$H$134,3,FALSE),0)</f>
        <v>0</v>
      </c>
      <c r="G172" s="104">
        <f>IFERROR(VLOOKUP(B172,'4SSSH'!$J$93:$L$134,3,FALSE),0)</f>
        <v>0</v>
      </c>
      <c r="H172" s="105">
        <f>IFERROR(VLOOKUP(B172,'4SSSH'!$N$93:$P$134,3,FALSE),0)</f>
        <v>0</v>
      </c>
      <c r="I172" s="139">
        <f>IFERROR(VLOOKUP(B172,'4SSSH'!$R$93:$T$134,3,FALSE),0)</f>
        <v>0</v>
      </c>
      <c r="J172" s="167">
        <f>IFERROR(VLOOKUP(B172,'4SSSH'!$V$93:$X$134,3,FALSE),0)</f>
        <v>0</v>
      </c>
      <c r="K172" s="84"/>
      <c r="L172" s="84"/>
      <c r="M172" s="84"/>
    </row>
    <row r="173" spans="1:13" ht="15" customHeight="1">
      <c r="A173" s="114">
        <f>'4SSSH'!A22</f>
        <v>0</v>
      </c>
      <c r="B173" s="81">
        <f>'4SSSH'!B22</f>
        <v>0</v>
      </c>
      <c r="C173" s="115">
        <f t="shared" si="4"/>
        <v>0</v>
      </c>
      <c r="D173" s="138">
        <f t="shared" si="5"/>
        <v>0</v>
      </c>
      <c r="E173" s="104">
        <f>IFERROR(VLOOKUP(B173,'4SSSH'!$B$93:$D$134,3,FALSE),0)</f>
        <v>0</v>
      </c>
      <c r="F173" s="104">
        <f>IFERROR(VLOOKUP(B173,'4SSSH'!$F$93:$H$134,3,FALSE),0)</f>
        <v>0</v>
      </c>
      <c r="G173" s="104">
        <f>IFERROR(VLOOKUP(B173,'4SSSH'!$J$93:$L$134,3,FALSE),0)</f>
        <v>0</v>
      </c>
      <c r="H173" s="105">
        <f>IFERROR(VLOOKUP(B173,'4SSSH'!$N$93:$P$134,3,FALSE),0)</f>
        <v>0</v>
      </c>
      <c r="I173" s="139">
        <f>IFERROR(VLOOKUP(B173,'4SSSH'!$R$93:$T$134,3,FALSE),0)</f>
        <v>0</v>
      </c>
      <c r="J173" s="167">
        <f>IFERROR(VLOOKUP(B173,'4SSSH'!$V$93:$X$134,3,FALSE),0)</f>
        <v>0</v>
      </c>
      <c r="K173" s="84"/>
      <c r="L173" s="84"/>
      <c r="M173" s="84"/>
    </row>
    <row r="174" spans="1:13" ht="15" customHeight="1">
      <c r="A174" s="114">
        <f>'4SSSH'!A23</f>
        <v>0</v>
      </c>
      <c r="B174" s="81">
        <f>'4SSSH'!B23</f>
        <v>0</v>
      </c>
      <c r="C174" s="115">
        <f t="shared" si="4"/>
        <v>0</v>
      </c>
      <c r="D174" s="138">
        <f t="shared" si="5"/>
        <v>0</v>
      </c>
      <c r="E174" s="104">
        <f>IFERROR(VLOOKUP(B174,'4SSSH'!$B$93:$D$134,3,FALSE),0)</f>
        <v>0</v>
      </c>
      <c r="F174" s="104">
        <f>IFERROR(VLOOKUP(B174,'4SSSH'!$F$93:$H$134,3,FALSE),0)</f>
        <v>0</v>
      </c>
      <c r="G174" s="104">
        <f>IFERROR(VLOOKUP(B174,'4SSSH'!$J$93:$L$134,3,FALSE),0)</f>
        <v>0</v>
      </c>
      <c r="H174" s="105">
        <f>IFERROR(VLOOKUP(B174,'4SSSH'!$N$93:$P$134,3,FALSE),0)</f>
        <v>0</v>
      </c>
      <c r="I174" s="139">
        <f>IFERROR(VLOOKUP(B174,'4SSSH'!$R$93:$T$134,3,FALSE),0)</f>
        <v>0</v>
      </c>
      <c r="J174" s="167">
        <f>IFERROR(VLOOKUP(B174,'4SSSH'!$V$93:$X$134,3,FALSE),0)</f>
        <v>0</v>
      </c>
      <c r="K174" s="84"/>
      <c r="L174" s="84"/>
      <c r="M174" s="84"/>
    </row>
    <row r="175" spans="1:13" ht="15" customHeight="1">
      <c r="A175" s="114">
        <f>'4SSSH'!A24</f>
        <v>0</v>
      </c>
      <c r="B175" s="81">
        <f>'4SSSH'!B24</f>
        <v>0</v>
      </c>
      <c r="C175" s="115">
        <f t="shared" si="4"/>
        <v>0</v>
      </c>
      <c r="D175" s="138">
        <f t="shared" si="5"/>
        <v>0</v>
      </c>
      <c r="E175" s="104">
        <f>IFERROR(VLOOKUP(B175,'4SSSH'!$B$93:$D$134,3,FALSE),0)</f>
        <v>0</v>
      </c>
      <c r="F175" s="104">
        <f>IFERROR(VLOOKUP(B175,'4SSSH'!$F$93:$H$134,3,FALSE),0)</f>
        <v>0</v>
      </c>
      <c r="G175" s="104">
        <f>IFERROR(VLOOKUP(B175,'4SSSH'!$J$93:$L$134,3,FALSE),0)</f>
        <v>0</v>
      </c>
      <c r="H175" s="105">
        <f>IFERROR(VLOOKUP(B175,'4SSSH'!$N$93:$P$134,3,FALSE),0)</f>
        <v>0</v>
      </c>
      <c r="I175" s="139">
        <f>IFERROR(VLOOKUP(B175,'4SSSH'!$R$93:$T$134,3,FALSE),0)</f>
        <v>0</v>
      </c>
      <c r="J175" s="167">
        <f>IFERROR(VLOOKUP(B175,'4SSSH'!$V$93:$X$134,3,FALSE),0)</f>
        <v>0</v>
      </c>
      <c r="K175" s="84"/>
      <c r="L175" s="84"/>
      <c r="M175" s="84"/>
    </row>
    <row r="176" spans="1:13" ht="15" customHeight="1">
      <c r="A176" s="114">
        <f>'4SSSH'!A25</f>
        <v>0</v>
      </c>
      <c r="B176" s="81">
        <f>'4SSSH'!B25</f>
        <v>0</v>
      </c>
      <c r="C176" s="115">
        <f t="shared" si="4"/>
        <v>0</v>
      </c>
      <c r="D176" s="138">
        <f t="shared" si="5"/>
        <v>0</v>
      </c>
      <c r="E176" s="104">
        <f>IFERROR(VLOOKUP(B176,'4SSSH'!$B$93:$D$134,3,FALSE),0)</f>
        <v>0</v>
      </c>
      <c r="F176" s="104">
        <f>IFERROR(VLOOKUP(B176,'4SSSH'!$F$93:$H$134,3,FALSE),0)</f>
        <v>0</v>
      </c>
      <c r="G176" s="104">
        <f>IFERROR(VLOOKUP(B176,'4SSSH'!$J$93:$L$134,3,FALSE),0)</f>
        <v>0</v>
      </c>
      <c r="H176" s="105">
        <f>IFERROR(VLOOKUP(B176,'4SSSH'!$N$93:$P$134,3,FALSE),0)</f>
        <v>0</v>
      </c>
      <c r="I176" s="139">
        <f>IFERROR(VLOOKUP(B176,'4SSSH'!$R$93:$T$134,3,FALSE),0)</f>
        <v>0</v>
      </c>
      <c r="J176" s="167">
        <f>IFERROR(VLOOKUP(B176,'4SSSH'!$V$93:$X$134,3,FALSE),0)</f>
        <v>0</v>
      </c>
      <c r="K176" s="84"/>
      <c r="L176" s="84"/>
      <c r="M176" s="84"/>
    </row>
    <row r="177" spans="1:13" ht="15" customHeight="1">
      <c r="A177" s="114">
        <f>'4SSSH'!A26</f>
        <v>0</v>
      </c>
      <c r="B177" s="81">
        <f>'4SSSH'!B26</f>
        <v>0</v>
      </c>
      <c r="C177" s="115">
        <f t="shared" si="4"/>
        <v>0</v>
      </c>
      <c r="D177" s="138">
        <f t="shared" si="5"/>
        <v>0</v>
      </c>
      <c r="E177" s="104">
        <f>IFERROR(VLOOKUP(B177,'4SSSH'!$B$93:$D$134,3,FALSE),0)</f>
        <v>0</v>
      </c>
      <c r="F177" s="104">
        <f>IFERROR(VLOOKUP(B177,'4SSSH'!$F$93:$H$134,3,FALSE),0)</f>
        <v>0</v>
      </c>
      <c r="G177" s="104">
        <f>IFERROR(VLOOKUP(B177,'4SSSH'!$J$93:$L$134,3,FALSE),0)</f>
        <v>0</v>
      </c>
      <c r="H177" s="105">
        <f>IFERROR(VLOOKUP(B177,'4SSSH'!$N$93:$P$134,3,FALSE),0)</f>
        <v>0</v>
      </c>
      <c r="I177" s="139">
        <f>IFERROR(VLOOKUP(B177,'4SSSH'!$R$93:$T$134,3,FALSE),0)</f>
        <v>0</v>
      </c>
      <c r="J177" s="167">
        <f>IFERROR(VLOOKUP(B177,'4SSSH'!$V$93:$X$134,3,FALSE),0)</f>
        <v>0</v>
      </c>
      <c r="K177" s="84"/>
      <c r="L177" s="84"/>
      <c r="M177" s="84"/>
    </row>
    <row r="178" spans="1:13" ht="15" customHeight="1">
      <c r="A178" s="114">
        <f>'4SSSH'!A27</f>
        <v>0</v>
      </c>
      <c r="B178" s="81">
        <f>'4SSSH'!B27</f>
        <v>0</v>
      </c>
      <c r="C178" s="115">
        <f t="shared" si="4"/>
        <v>0</v>
      </c>
      <c r="D178" s="138">
        <f t="shared" si="5"/>
        <v>0</v>
      </c>
      <c r="E178" s="104">
        <f>IFERROR(VLOOKUP(B178,'4SSSH'!$B$93:$D$134,3,FALSE),0)</f>
        <v>0</v>
      </c>
      <c r="F178" s="104">
        <f>IFERROR(VLOOKUP(B178,'4SSSH'!$F$93:$H$134,3,FALSE),0)</f>
        <v>0</v>
      </c>
      <c r="G178" s="104">
        <f>IFERROR(VLOOKUP(B178,'4SSSH'!$J$93:$L$134,3,FALSE),0)</f>
        <v>0</v>
      </c>
      <c r="H178" s="105">
        <f>IFERROR(VLOOKUP(B178,'4SSSH'!$N$93:$P$134,3,FALSE),0)</f>
        <v>0</v>
      </c>
      <c r="I178" s="139">
        <f>IFERROR(VLOOKUP(B178,'4SSSH'!$R$93:$T$134,3,FALSE),0)</f>
        <v>0</v>
      </c>
      <c r="J178" s="167">
        <f>IFERROR(VLOOKUP(B178,'4SSSH'!$V$93:$X$134,3,FALSE),0)</f>
        <v>0</v>
      </c>
      <c r="K178" s="84"/>
      <c r="L178" s="84"/>
      <c r="M178" s="84"/>
    </row>
    <row r="179" spans="1:13" ht="15" customHeight="1">
      <c r="A179" s="114">
        <f>'4SSSH'!A28</f>
        <v>0</v>
      </c>
      <c r="B179" s="81">
        <f>'4SSSH'!B28</f>
        <v>0</v>
      </c>
      <c r="C179" s="115">
        <f t="shared" si="4"/>
        <v>0</v>
      </c>
      <c r="D179" s="138">
        <f t="shared" si="5"/>
        <v>0</v>
      </c>
      <c r="E179" s="104">
        <f>IFERROR(VLOOKUP(B179,'4SSSH'!$B$93:$D$134,3,FALSE),0)</f>
        <v>0</v>
      </c>
      <c r="F179" s="104">
        <f>IFERROR(VLOOKUP(B179,'4SSSH'!$F$93:$H$134,3,FALSE),0)</f>
        <v>0</v>
      </c>
      <c r="G179" s="104">
        <f>IFERROR(VLOOKUP(B179,'4SSSH'!$J$93:$L$134,3,FALSE),0)</f>
        <v>0</v>
      </c>
      <c r="H179" s="105">
        <f>IFERROR(VLOOKUP(B179,'4SSSH'!$N$93:$P$134,3,FALSE),0)</f>
        <v>0</v>
      </c>
      <c r="I179" s="139">
        <f>IFERROR(VLOOKUP(B179,'4SSSH'!$R$93:$T$134,3,FALSE),0)</f>
        <v>0</v>
      </c>
      <c r="J179" s="167">
        <f>IFERROR(VLOOKUP(B179,'4SSSH'!$V$93:$X$134,3,FALSE),0)</f>
        <v>0</v>
      </c>
      <c r="K179" s="84"/>
      <c r="L179" s="84"/>
      <c r="M179" s="84"/>
    </row>
    <row r="180" spans="1:13" ht="15" customHeight="1">
      <c r="A180" s="114">
        <f>'4SSSH'!A29</f>
        <v>0</v>
      </c>
      <c r="B180" s="81">
        <f>'4SSSH'!B29</f>
        <v>0</v>
      </c>
      <c r="C180" s="115">
        <f t="shared" si="4"/>
        <v>0</v>
      </c>
      <c r="D180" s="138">
        <f t="shared" si="5"/>
        <v>0</v>
      </c>
      <c r="E180" s="104">
        <f>IFERROR(VLOOKUP(B180,'4SSSH'!$B$93:$D$134,3,FALSE),0)</f>
        <v>0</v>
      </c>
      <c r="F180" s="104">
        <f>IFERROR(VLOOKUP(B180,'4SSSH'!$F$93:$H$134,3,FALSE),0)</f>
        <v>0</v>
      </c>
      <c r="G180" s="104">
        <f>IFERROR(VLOOKUP(B180,'4SSSH'!$J$93:$L$134,3,FALSE),0)</f>
        <v>0</v>
      </c>
      <c r="H180" s="105">
        <f>IFERROR(VLOOKUP(B180,'4SSSH'!$N$93:$P$134,3,FALSE),0)</f>
        <v>0</v>
      </c>
      <c r="I180" s="139">
        <f>IFERROR(VLOOKUP(B180,'4SSSH'!$R$93:$T$134,3,FALSE),0)</f>
        <v>0</v>
      </c>
      <c r="J180" s="167">
        <f>IFERROR(VLOOKUP(B180,'4SSSH'!$V$93:$X$134,3,FALSE),0)</f>
        <v>0</v>
      </c>
      <c r="K180" s="84"/>
      <c r="L180" s="84"/>
      <c r="M180" s="84"/>
    </row>
    <row r="181" spans="1:13" ht="15" customHeight="1">
      <c r="A181" s="114">
        <f>'4SSSH'!A30</f>
        <v>0</v>
      </c>
      <c r="B181" s="81">
        <f>'4SSSH'!B30</f>
        <v>0</v>
      </c>
      <c r="C181" s="115">
        <f t="shared" si="4"/>
        <v>0</v>
      </c>
      <c r="D181" s="138">
        <f t="shared" si="5"/>
        <v>0</v>
      </c>
      <c r="E181" s="104">
        <f>IFERROR(VLOOKUP(B181,'4SSSH'!$B$93:$D$134,3,FALSE),0)</f>
        <v>0</v>
      </c>
      <c r="F181" s="104">
        <f>IFERROR(VLOOKUP(B181,'4SSSH'!$F$93:$H$134,3,FALSE),0)</f>
        <v>0</v>
      </c>
      <c r="G181" s="104">
        <f>IFERROR(VLOOKUP(B181,'4SSSH'!$J$93:$L$134,3,FALSE),0)</f>
        <v>0</v>
      </c>
      <c r="H181" s="105">
        <f>IFERROR(VLOOKUP(B181,'4SSSH'!$N$93:$P$134,3,FALSE),0)</f>
        <v>0</v>
      </c>
      <c r="I181" s="139">
        <f>IFERROR(VLOOKUP(B181,'4SSSH'!$R$93:$T$134,3,FALSE),0)</f>
        <v>0</v>
      </c>
      <c r="J181" s="167">
        <f>IFERROR(VLOOKUP(B181,'4SSSH'!$V$93:$X$134,3,FALSE),0)</f>
        <v>0</v>
      </c>
      <c r="K181" s="84"/>
      <c r="L181" s="84"/>
      <c r="M181" s="84"/>
    </row>
    <row r="182" spans="1:13" ht="15" customHeight="1">
      <c r="A182" s="114">
        <f>'4SSSH'!A31</f>
        <v>0</v>
      </c>
      <c r="B182" s="81">
        <f>'4SSSH'!B31</f>
        <v>0</v>
      </c>
      <c r="C182" s="115">
        <f t="shared" si="4"/>
        <v>0</v>
      </c>
      <c r="D182" s="138">
        <f t="shared" si="5"/>
        <v>0</v>
      </c>
      <c r="E182" s="104">
        <f>IFERROR(VLOOKUP(B182,'4SSSH'!$B$93:$D$134,3,FALSE),0)</f>
        <v>0</v>
      </c>
      <c r="F182" s="104">
        <f>IFERROR(VLOOKUP(B182,'4SSSH'!$F$93:$H$134,3,FALSE),0)</f>
        <v>0</v>
      </c>
      <c r="G182" s="104">
        <f>IFERROR(VLOOKUP(B182,'4SSSH'!$J$93:$L$134,3,FALSE),0)</f>
        <v>0</v>
      </c>
      <c r="H182" s="105">
        <f>IFERROR(VLOOKUP(B182,'4SSSH'!$N$93:$P$134,3,FALSE),0)</f>
        <v>0</v>
      </c>
      <c r="I182" s="139">
        <f>IFERROR(VLOOKUP(B182,'4SSSH'!$R$93:$T$134,3,FALSE),0)</f>
        <v>0</v>
      </c>
      <c r="J182" s="167">
        <f>IFERROR(VLOOKUP(B182,'4SSSH'!$V$93:$X$134,3,FALSE),0)</f>
        <v>0</v>
      </c>
      <c r="K182" s="84"/>
      <c r="L182" s="84"/>
      <c r="M182" s="84"/>
    </row>
    <row r="183" spans="1:13" ht="15" customHeight="1">
      <c r="A183" s="114">
        <f>'4SSSH'!A32</f>
        <v>0</v>
      </c>
      <c r="B183" s="81">
        <f>'4SSSH'!B32</f>
        <v>0</v>
      </c>
      <c r="C183" s="115">
        <f t="shared" si="4"/>
        <v>0</v>
      </c>
      <c r="D183" s="138">
        <f t="shared" si="5"/>
        <v>0</v>
      </c>
      <c r="E183" s="104">
        <f>IFERROR(VLOOKUP(B183,'4SSSH'!$B$93:$D$134,3,FALSE),0)</f>
        <v>0</v>
      </c>
      <c r="F183" s="104">
        <f>IFERROR(VLOOKUP(B183,'4SSSH'!$F$93:$H$134,3,FALSE),0)</f>
        <v>0</v>
      </c>
      <c r="G183" s="104">
        <f>IFERROR(VLOOKUP(B183,'4SSSH'!$J$93:$L$134,3,FALSE),0)</f>
        <v>0</v>
      </c>
      <c r="H183" s="105">
        <f>IFERROR(VLOOKUP(B183,'4SSSH'!$N$93:$P$134,3,FALSE),0)</f>
        <v>0</v>
      </c>
      <c r="I183" s="139">
        <f>IFERROR(VLOOKUP(B183,'4SSSH'!$R$93:$T$134,3,FALSE),0)</f>
        <v>0</v>
      </c>
      <c r="J183" s="167">
        <f>IFERROR(VLOOKUP(B183,'4SSSH'!$V$93:$X$134,3,FALSE),0)</f>
        <v>0</v>
      </c>
      <c r="K183" s="84"/>
      <c r="L183" s="84"/>
      <c r="M183" s="84"/>
    </row>
    <row r="184" spans="1:13" ht="15" customHeight="1">
      <c r="A184" s="114">
        <f>'4SSSH'!A33</f>
        <v>0</v>
      </c>
      <c r="B184" s="81">
        <f>'4SSSH'!B33</f>
        <v>0</v>
      </c>
      <c r="C184" s="115">
        <f t="shared" si="4"/>
        <v>0</v>
      </c>
      <c r="D184" s="138">
        <f t="shared" si="5"/>
        <v>0</v>
      </c>
      <c r="E184" s="104">
        <f>IFERROR(VLOOKUP(B184,'4SSSH'!$B$93:$D$134,3,FALSE),0)</f>
        <v>0</v>
      </c>
      <c r="F184" s="104">
        <f>IFERROR(VLOOKUP(B184,'4SSSH'!$F$93:$H$134,3,FALSE),0)</f>
        <v>0</v>
      </c>
      <c r="G184" s="104">
        <f>IFERROR(VLOOKUP(B184,'4SSSH'!$J$93:$L$134,3,FALSE),0)</f>
        <v>0</v>
      </c>
      <c r="H184" s="105">
        <f>IFERROR(VLOOKUP(B184,'4SSSH'!$N$93:$P$134,3,FALSE),0)</f>
        <v>0</v>
      </c>
      <c r="I184" s="139">
        <f>IFERROR(VLOOKUP(B184,'4SSSH'!$R$93:$T$134,3,FALSE),0)</f>
        <v>0</v>
      </c>
      <c r="J184" s="167">
        <f>IFERROR(VLOOKUP(B184,'4SSSH'!$V$93:$X$134,3,FALSE),0)</f>
        <v>0</v>
      </c>
      <c r="K184" s="84"/>
      <c r="L184" s="84"/>
      <c r="M184" s="84"/>
    </row>
    <row r="185" spans="1:13" ht="15" customHeight="1">
      <c r="A185" s="114">
        <f>'4SSSH'!A34</f>
        <v>0</v>
      </c>
      <c r="B185" s="81">
        <f>'4SSSH'!B34</f>
        <v>0</v>
      </c>
      <c r="C185" s="115">
        <f t="shared" si="4"/>
        <v>0</v>
      </c>
      <c r="D185" s="138">
        <f t="shared" si="5"/>
        <v>0</v>
      </c>
      <c r="E185" s="104">
        <f>IFERROR(VLOOKUP(B185,'4SSSH'!$B$93:$D$134,3,FALSE),0)</f>
        <v>0</v>
      </c>
      <c r="F185" s="104">
        <f>IFERROR(VLOOKUP(B185,'4SSSH'!$F$93:$H$134,3,FALSE),0)</f>
        <v>0</v>
      </c>
      <c r="G185" s="104">
        <f>IFERROR(VLOOKUP(B185,'4SSSH'!$J$93:$L$134,3,FALSE),0)</f>
        <v>0</v>
      </c>
      <c r="H185" s="105">
        <f>IFERROR(VLOOKUP(B185,'4SSSH'!$N$93:$P$134,3,FALSE),0)</f>
        <v>0</v>
      </c>
      <c r="I185" s="139">
        <f>IFERROR(VLOOKUP(B185,'4SSSH'!$R$93:$T$134,3,FALSE),0)</f>
        <v>0</v>
      </c>
      <c r="J185" s="167">
        <f>IFERROR(VLOOKUP(B185,'4SSSH'!$V$93:$X$134,3,FALSE),0)</f>
        <v>0</v>
      </c>
      <c r="K185" s="84"/>
      <c r="L185" s="84"/>
      <c r="M185" s="84"/>
    </row>
    <row r="186" spans="1:13" ht="15" customHeight="1">
      <c r="A186" s="114">
        <f>'4SSSH'!A35</f>
        <v>0</v>
      </c>
      <c r="B186" s="81">
        <f>'4SSSH'!B35</f>
        <v>0</v>
      </c>
      <c r="C186" s="115">
        <f t="shared" si="4"/>
        <v>0</v>
      </c>
      <c r="D186" s="138">
        <f t="shared" si="5"/>
        <v>0</v>
      </c>
      <c r="E186" s="104">
        <f>IFERROR(VLOOKUP(B186,'4SSSH'!$B$93:$D$134,3,FALSE),0)</f>
        <v>0</v>
      </c>
      <c r="F186" s="104">
        <f>IFERROR(VLOOKUP(B186,'4SSSH'!$F$93:$H$134,3,FALSE),0)</f>
        <v>0</v>
      </c>
      <c r="G186" s="104">
        <f>IFERROR(VLOOKUP(B186,'4SSSH'!$J$93:$L$134,3,FALSE),0)</f>
        <v>0</v>
      </c>
      <c r="H186" s="105">
        <f>IFERROR(VLOOKUP(B186,'4SSSH'!$N$93:$P$134,3,FALSE),0)</f>
        <v>0</v>
      </c>
      <c r="I186" s="139">
        <f>IFERROR(VLOOKUP(B186,'4SSSH'!$R$93:$T$134,3,FALSE),0)</f>
        <v>0</v>
      </c>
      <c r="J186" s="167">
        <f>IFERROR(VLOOKUP(B186,'4SSSH'!$V$93:$X$134,3,FALSE),0)</f>
        <v>0</v>
      </c>
      <c r="K186" s="84"/>
      <c r="L186" s="84"/>
      <c r="M186" s="84"/>
    </row>
    <row r="187" spans="1:13" ht="15" customHeight="1">
      <c r="A187" s="114">
        <f>'4SSSH'!A36</f>
        <v>0</v>
      </c>
      <c r="B187" s="81">
        <f>'4SSSH'!B36</f>
        <v>0</v>
      </c>
      <c r="C187" s="115">
        <f t="shared" si="4"/>
        <v>0</v>
      </c>
      <c r="D187" s="138">
        <f t="shared" si="5"/>
        <v>0</v>
      </c>
      <c r="E187" s="104">
        <f>IFERROR(VLOOKUP(B187,'4SSSH'!$B$93:$D$134,3,FALSE),0)</f>
        <v>0</v>
      </c>
      <c r="F187" s="104">
        <f>IFERROR(VLOOKUP(B187,'4SSSH'!$F$93:$H$134,3,FALSE),0)</f>
        <v>0</v>
      </c>
      <c r="G187" s="104">
        <f>IFERROR(VLOOKUP(B187,'4SSSH'!$J$93:$L$134,3,FALSE),0)</f>
        <v>0</v>
      </c>
      <c r="H187" s="105">
        <f>IFERROR(VLOOKUP(B187,'4SSSH'!$N$93:$P$134,3,FALSE),0)</f>
        <v>0</v>
      </c>
      <c r="I187" s="139">
        <f>IFERROR(VLOOKUP(B187,'4SSSH'!$R$93:$T$134,3,FALSE),0)</f>
        <v>0</v>
      </c>
      <c r="J187" s="167">
        <f>IFERROR(VLOOKUP(B187,'4SSSH'!$V$93:$X$134,3,FALSE),0)</f>
        <v>0</v>
      </c>
      <c r="K187" s="84"/>
      <c r="L187" s="84"/>
      <c r="M187" s="84"/>
    </row>
    <row r="188" spans="1:13" ht="15" customHeight="1">
      <c r="A188" s="114">
        <f>'4SSSH'!A37</f>
        <v>0</v>
      </c>
      <c r="B188" s="81">
        <f>'4SSSH'!B37</f>
        <v>0</v>
      </c>
      <c r="C188" s="115">
        <f t="shared" si="4"/>
        <v>0</v>
      </c>
      <c r="D188" s="138">
        <f t="shared" si="5"/>
        <v>0</v>
      </c>
      <c r="E188" s="104">
        <f>IFERROR(VLOOKUP(B188,'4SSSH'!$B$93:$D$134,3,FALSE),0)</f>
        <v>0</v>
      </c>
      <c r="F188" s="104">
        <f>IFERROR(VLOOKUP(B188,'4SSSH'!$F$93:$H$134,3,FALSE),0)</f>
        <v>0</v>
      </c>
      <c r="G188" s="104">
        <f>IFERROR(VLOOKUP(B188,'4SSSH'!$J$93:$L$134,3,FALSE),0)</f>
        <v>0</v>
      </c>
      <c r="H188" s="105">
        <f>IFERROR(VLOOKUP(B188,'4SSSH'!$N$93:$P$134,3,FALSE),0)</f>
        <v>0</v>
      </c>
      <c r="I188" s="139">
        <f>IFERROR(VLOOKUP(B188,'4SSSH'!$R$93:$T$134,3,FALSE),0)</f>
        <v>0</v>
      </c>
      <c r="J188" s="167">
        <f>IFERROR(VLOOKUP(B188,'4SSSH'!$V$93:$X$134,3,FALSE),0)</f>
        <v>0</v>
      </c>
      <c r="K188" s="84"/>
      <c r="L188" s="84"/>
      <c r="M188" s="84"/>
    </row>
    <row r="189" spans="1:13" ht="15" customHeight="1">
      <c r="A189" s="114">
        <f>'4SSSH'!A38</f>
        <v>0</v>
      </c>
      <c r="B189" s="81">
        <f>'4SSSH'!B38</f>
        <v>0</v>
      </c>
      <c r="C189" s="115">
        <f t="shared" si="4"/>
        <v>0</v>
      </c>
      <c r="D189" s="138">
        <f t="shared" si="5"/>
        <v>0</v>
      </c>
      <c r="E189" s="104">
        <f>IFERROR(VLOOKUP(B189,'4SSSH'!$B$93:$D$134,3,FALSE),0)</f>
        <v>0</v>
      </c>
      <c r="F189" s="104">
        <f>IFERROR(VLOOKUP(B189,'4SSSH'!$F$93:$H$134,3,FALSE),0)</f>
        <v>0</v>
      </c>
      <c r="G189" s="104">
        <f>IFERROR(VLOOKUP(B189,'4SSSH'!$J$93:$L$134,3,FALSE),0)</f>
        <v>0</v>
      </c>
      <c r="H189" s="105">
        <f>IFERROR(VLOOKUP(B189,'4SSSH'!$N$93:$P$134,3,FALSE),0)</f>
        <v>0</v>
      </c>
      <c r="I189" s="139">
        <f>IFERROR(VLOOKUP(B189,'4SSSH'!$R$93:$T$134,3,FALSE),0)</f>
        <v>0</v>
      </c>
      <c r="J189" s="167">
        <f>IFERROR(VLOOKUP(B189,'4SSSH'!$V$93:$X$134,3,FALSE),0)</f>
        <v>0</v>
      </c>
      <c r="K189" s="84"/>
      <c r="L189" s="84"/>
      <c r="M189" s="84"/>
    </row>
    <row r="190" spans="1:13" ht="15" customHeight="1">
      <c r="A190" s="114">
        <f>'4SSSH'!A39</f>
        <v>0</v>
      </c>
      <c r="B190" s="81">
        <f>'4SSSH'!B39</f>
        <v>0</v>
      </c>
      <c r="C190" s="115">
        <f t="shared" si="4"/>
        <v>0</v>
      </c>
      <c r="D190" s="138">
        <f t="shared" si="5"/>
        <v>0</v>
      </c>
      <c r="E190" s="104">
        <f>IFERROR(VLOOKUP(B190,'4SSSH'!$B$93:$D$134,3,FALSE),0)</f>
        <v>0</v>
      </c>
      <c r="F190" s="104">
        <f>IFERROR(VLOOKUP(B190,'4SSSH'!$F$93:$H$134,3,FALSE),0)</f>
        <v>0</v>
      </c>
      <c r="G190" s="104">
        <f>IFERROR(VLOOKUP(B190,'4SSSH'!$J$93:$L$134,3,FALSE),0)</f>
        <v>0</v>
      </c>
      <c r="H190" s="105">
        <f>IFERROR(VLOOKUP(B190,'4SSSH'!$N$93:$P$134,3,FALSE),0)</f>
        <v>0</v>
      </c>
      <c r="I190" s="139">
        <f>IFERROR(VLOOKUP(B190,'4SSSH'!$R$93:$T$134,3,FALSE),0)</f>
        <v>0</v>
      </c>
      <c r="J190" s="167">
        <f>IFERROR(VLOOKUP(B190,'4SSSH'!$V$93:$X$134,3,FALSE),0)</f>
        <v>0</v>
      </c>
      <c r="K190" s="84"/>
      <c r="L190" s="84"/>
      <c r="M190" s="84"/>
    </row>
    <row r="191" spans="1:13" ht="15" customHeight="1">
      <c r="A191" s="114">
        <f>'4SSSH'!A40</f>
        <v>0</v>
      </c>
      <c r="B191" s="81">
        <f>'4SSSH'!B40</f>
        <v>0</v>
      </c>
      <c r="C191" s="115">
        <f t="shared" si="4"/>
        <v>0</v>
      </c>
      <c r="D191" s="138">
        <f t="shared" si="5"/>
        <v>0</v>
      </c>
      <c r="E191" s="104">
        <f>IFERROR(VLOOKUP(B191,'4SSSH'!$B$93:$D$134,3,FALSE),0)</f>
        <v>0</v>
      </c>
      <c r="F191" s="104">
        <f>IFERROR(VLOOKUP(B191,'4SSSH'!$F$93:$H$134,3,FALSE),0)</f>
        <v>0</v>
      </c>
      <c r="G191" s="104">
        <f>IFERROR(VLOOKUP(B191,'4SSSH'!$J$93:$L$134,3,FALSE),0)</f>
        <v>0</v>
      </c>
      <c r="H191" s="105">
        <f>IFERROR(VLOOKUP(B191,'4SSSH'!$N$93:$P$134,3,FALSE),0)</f>
        <v>0</v>
      </c>
      <c r="I191" s="139">
        <f>IFERROR(VLOOKUP(B191,'4SSSH'!$R$93:$T$134,3,FALSE),0)</f>
        <v>0</v>
      </c>
      <c r="J191" s="167">
        <f>IFERROR(VLOOKUP(B191,'4SSSH'!$V$93:$X$134,3,FALSE),0)</f>
        <v>0</v>
      </c>
      <c r="K191" s="84"/>
      <c r="L191" s="84"/>
      <c r="M191" s="84"/>
    </row>
    <row r="192" spans="1:13" ht="15" customHeight="1">
      <c r="A192" s="114">
        <f>'4SSSH'!A41</f>
        <v>0</v>
      </c>
      <c r="B192" s="81">
        <f>'4SSSH'!B41</f>
        <v>0</v>
      </c>
      <c r="C192" s="115">
        <f t="shared" si="4"/>
        <v>0</v>
      </c>
      <c r="D192" s="138">
        <f t="shared" si="5"/>
        <v>0</v>
      </c>
      <c r="E192" s="104">
        <f>IFERROR(VLOOKUP(B192,'4SSSH'!$B$93:$D$134,3,FALSE),0)</f>
        <v>0</v>
      </c>
      <c r="F192" s="104">
        <f>IFERROR(VLOOKUP(B192,'4SSSH'!$F$93:$H$134,3,FALSE),0)</f>
        <v>0</v>
      </c>
      <c r="G192" s="104">
        <f>IFERROR(VLOOKUP(B192,'4SSSH'!$J$93:$L$134,3,FALSE),0)</f>
        <v>0</v>
      </c>
      <c r="H192" s="105">
        <f>IFERROR(VLOOKUP(B192,'4SSSH'!$N$93:$P$134,3,FALSE),0)</f>
        <v>0</v>
      </c>
      <c r="I192" s="139">
        <f>IFERROR(VLOOKUP(B192,'4SSSH'!$R$93:$T$134,3,FALSE),0)</f>
        <v>0</v>
      </c>
      <c r="J192" s="167">
        <f>IFERROR(VLOOKUP(B192,'4SSSH'!$V$93:$X$134,3,FALSE),0)</f>
        <v>0</v>
      </c>
      <c r="K192" s="84"/>
      <c r="L192" s="84"/>
      <c r="M192" s="84"/>
    </row>
    <row r="193" spans="1:13" ht="15" customHeight="1">
      <c r="A193" s="114">
        <f>'4SSSH'!A42</f>
        <v>0</v>
      </c>
      <c r="B193" s="81">
        <f>'4SSSH'!B42</f>
        <v>0</v>
      </c>
      <c r="C193" s="115">
        <f t="shared" si="4"/>
        <v>0</v>
      </c>
      <c r="D193" s="138">
        <f t="shared" si="5"/>
        <v>0</v>
      </c>
      <c r="E193" s="104">
        <f>IFERROR(VLOOKUP(B193,'4SSSH'!$B$93:$D$134,3,FALSE),0)</f>
        <v>0</v>
      </c>
      <c r="F193" s="104">
        <f>IFERROR(VLOOKUP(B193,'4SSSH'!$F$93:$H$134,3,FALSE),0)</f>
        <v>0</v>
      </c>
      <c r="G193" s="104">
        <f>IFERROR(VLOOKUP(B193,'4SSSH'!$J$93:$L$134,3,FALSE),0)</f>
        <v>0</v>
      </c>
      <c r="H193" s="105">
        <f>IFERROR(VLOOKUP(B193,'4SSSH'!$N$93:$P$134,3,FALSE),0)</f>
        <v>0</v>
      </c>
      <c r="I193" s="139">
        <f>IFERROR(VLOOKUP(B193,'4SSSH'!$R$93:$T$134,3,FALSE),0)</f>
        <v>0</v>
      </c>
      <c r="J193" s="167">
        <f>IFERROR(VLOOKUP(B193,'4SSSH'!$V$93:$X$134,3,FALSE),0)</f>
        <v>0</v>
      </c>
      <c r="K193" s="84"/>
      <c r="L193" s="84"/>
      <c r="M193" s="84"/>
    </row>
    <row r="194" spans="1:13" ht="15" customHeight="1">
      <c r="A194" s="114">
        <f>'4SSSH'!A43</f>
        <v>0</v>
      </c>
      <c r="B194" s="81">
        <f>'4SSSH'!B43</f>
        <v>0</v>
      </c>
      <c r="C194" s="115">
        <f t="shared" si="4"/>
        <v>0</v>
      </c>
      <c r="D194" s="138">
        <f t="shared" si="5"/>
        <v>0</v>
      </c>
      <c r="E194" s="104">
        <f>IFERROR(VLOOKUP(B194,'4SSSH'!$B$93:$D$134,3,FALSE),0)</f>
        <v>0</v>
      </c>
      <c r="F194" s="104">
        <f>IFERROR(VLOOKUP(B194,'4SSSH'!$F$93:$H$134,3,FALSE),0)</f>
        <v>0</v>
      </c>
      <c r="G194" s="104">
        <f>IFERROR(VLOOKUP(B194,'4SSSH'!$J$93:$L$134,3,FALSE),0)</f>
        <v>0</v>
      </c>
      <c r="H194" s="105">
        <f>IFERROR(VLOOKUP(B194,'4SSSH'!$N$93:$P$134,3,FALSE),0)</f>
        <v>0</v>
      </c>
      <c r="I194" s="139">
        <f>IFERROR(VLOOKUP(B194,'4SSSH'!$R$93:$T$134,3,FALSE),0)</f>
        <v>0</v>
      </c>
      <c r="J194" s="167">
        <f>IFERROR(VLOOKUP(B194,'4SSSH'!$V$93:$X$134,3,FALSE),0)</f>
        <v>0</v>
      </c>
      <c r="K194" s="84"/>
      <c r="L194" s="84"/>
      <c r="M194" s="84"/>
    </row>
    <row r="195" spans="1:13" ht="15" customHeight="1">
      <c r="A195" s="114">
        <f>'4SSSH'!A44</f>
        <v>0</v>
      </c>
      <c r="B195" s="81">
        <f>'4SSSH'!B44</f>
        <v>0</v>
      </c>
      <c r="C195" s="115">
        <f t="shared" si="4"/>
        <v>0</v>
      </c>
      <c r="D195" s="138">
        <f t="shared" si="5"/>
        <v>0</v>
      </c>
      <c r="E195" s="104">
        <f>IFERROR(VLOOKUP(B195,'4SSSH'!$B$93:$D$134,3,FALSE),0)</f>
        <v>0</v>
      </c>
      <c r="F195" s="104">
        <f>IFERROR(VLOOKUP(B195,'4SSSH'!$F$93:$H$134,3,FALSE),0)</f>
        <v>0</v>
      </c>
      <c r="G195" s="104">
        <f>IFERROR(VLOOKUP(B195,'4SSSH'!$J$93:$L$134,3,FALSE),0)</f>
        <v>0</v>
      </c>
      <c r="H195" s="105">
        <f>IFERROR(VLOOKUP(B195,'4SSSH'!$N$93:$P$134,3,FALSE),0)</f>
        <v>0</v>
      </c>
      <c r="I195" s="139">
        <f>IFERROR(VLOOKUP(B195,'4SSSH'!$R$93:$T$134,3,FALSE),0)</f>
        <v>0</v>
      </c>
      <c r="J195" s="167">
        <f>IFERROR(VLOOKUP(B195,'4SSSH'!$V$93:$X$134,3,FALSE),0)</f>
        <v>0</v>
      </c>
      <c r="K195" s="84"/>
      <c r="L195" s="84"/>
      <c r="M195" s="84"/>
    </row>
    <row r="196" spans="1:13" ht="15" customHeight="1">
      <c r="A196" s="114">
        <f>Senior_Performance_Light!A25</f>
        <v>0</v>
      </c>
      <c r="B196" s="81">
        <f>Senior_Performance_Light!B25</f>
        <v>0</v>
      </c>
      <c r="C196" s="115">
        <f t="shared" si="4"/>
        <v>0</v>
      </c>
      <c r="D196" s="138">
        <f t="shared" si="5"/>
        <v>0</v>
      </c>
      <c r="E196" s="104">
        <f>IFERROR(VLOOKUP(B196,Senior_Performance_Light!$B$93:$D$134,3,FALSE),0)</f>
        <v>0</v>
      </c>
      <c r="F196" s="104">
        <f>IFERROR(VLOOKUP(B196,Senior_Performance_Light!$F$93:$H$134,3,FALSE),0)</f>
        <v>0</v>
      </c>
      <c r="G196" s="104">
        <f>IFERROR(VLOOKUP(B196,Senior_Performance_Light!$J$93:$L$134,3,FALSE),0)</f>
        <v>0</v>
      </c>
      <c r="H196" s="105">
        <f>IFERROR(VLOOKUP(B196,Senior_Performance_Light!$N$93:$P$134,3,FALSE),0)</f>
        <v>0</v>
      </c>
      <c r="I196" s="139">
        <f>IFERROR(VLOOKUP(B196,Senior_Performance_Light!$R$93:$T$134,3,FALSE),0)</f>
        <v>0</v>
      </c>
      <c r="J196" s="167">
        <f>IFERROR(VLOOKUP(B196,Senior_Performance_Light!$V$93:$X$134,3,FALSE),0)</f>
        <v>0</v>
      </c>
      <c r="K196" s="84"/>
      <c r="L196" s="84"/>
      <c r="M196" s="84"/>
    </row>
    <row r="197" spans="1:13" ht="15" customHeight="1">
      <c r="A197" s="114">
        <f>Senior_Performance_Light!A26</f>
        <v>0</v>
      </c>
      <c r="B197" s="81">
        <f>Senior_Performance_Light!B26</f>
        <v>0</v>
      </c>
      <c r="C197" s="115">
        <f t="shared" si="4"/>
        <v>0</v>
      </c>
      <c r="D197" s="138">
        <f t="shared" si="5"/>
        <v>0</v>
      </c>
      <c r="E197" s="104">
        <f>IFERROR(VLOOKUP(B197,Senior_Performance_Light!$B$93:$D$134,3,FALSE),0)</f>
        <v>0</v>
      </c>
      <c r="F197" s="104">
        <f>IFERROR(VLOOKUP(B197,Senior_Performance_Light!$F$93:$H$134,3,FALSE),0)</f>
        <v>0</v>
      </c>
      <c r="G197" s="104">
        <f>IFERROR(VLOOKUP(B197,Senior_Performance_Light!$J$93:$L$134,3,FALSE),0)</f>
        <v>0</v>
      </c>
      <c r="H197" s="105">
        <f>IFERROR(VLOOKUP(B197,Senior_Performance_Light!$N$93:$P$134,3,FALSE),0)</f>
        <v>0</v>
      </c>
      <c r="I197" s="139">
        <f>IFERROR(VLOOKUP(B197,Senior_Performance_Light!$R$93:$T$134,3,FALSE),0)</f>
        <v>0</v>
      </c>
      <c r="J197" s="167">
        <f>IFERROR(VLOOKUP(B197,Senior_Performance_Light!$V$93:$X$134,3,FALSE),0)</f>
        <v>0</v>
      </c>
      <c r="K197" s="84"/>
      <c r="L197" s="84"/>
      <c r="M197" s="84"/>
    </row>
    <row r="198" spans="1:13" ht="15" customHeight="1">
      <c r="A198" s="114">
        <f>Senior_Performance_Light!A27</f>
        <v>0</v>
      </c>
      <c r="B198" s="81">
        <f>Senior_Performance_Light!B27</f>
        <v>0</v>
      </c>
      <c r="C198" s="115">
        <f t="shared" ref="C198:C261" si="6">SUM(E198:J198)</f>
        <v>0</v>
      </c>
      <c r="D198" s="138">
        <f t="shared" ref="D198:D261" si="7">SUM(E198:J198)-MIN(E198:G198)</f>
        <v>0</v>
      </c>
      <c r="E198" s="104">
        <f>IFERROR(VLOOKUP(B198,Senior_Performance_Light!$B$93:$D$134,3,FALSE),0)</f>
        <v>0</v>
      </c>
      <c r="F198" s="104">
        <f>IFERROR(VLOOKUP(B198,Senior_Performance_Light!$F$93:$H$134,3,FALSE),0)</f>
        <v>0</v>
      </c>
      <c r="G198" s="104">
        <f>IFERROR(VLOOKUP(B198,Senior_Performance_Light!$J$93:$L$134,3,FALSE),0)</f>
        <v>0</v>
      </c>
      <c r="H198" s="105">
        <f>IFERROR(VLOOKUP(B198,Senior_Performance_Light!$N$93:$P$134,3,FALSE),0)</f>
        <v>0</v>
      </c>
      <c r="I198" s="139">
        <f>IFERROR(VLOOKUP(B198,Senior_Performance_Light!$R$93:$T$134,3,FALSE),0)</f>
        <v>0</v>
      </c>
      <c r="J198" s="167">
        <f>IFERROR(VLOOKUP(B198,Senior_Performance_Light!$V$93:$X$134,3,FALSE),0)</f>
        <v>0</v>
      </c>
      <c r="K198" s="84"/>
      <c r="L198" s="84"/>
      <c r="M198" s="84"/>
    </row>
    <row r="199" spans="1:13" ht="15" customHeight="1">
      <c r="A199" s="114">
        <f>Senior_Performance_Light!A28</f>
        <v>0</v>
      </c>
      <c r="B199" s="81">
        <f>Senior_Performance_Light!B28</f>
        <v>0</v>
      </c>
      <c r="C199" s="115">
        <f t="shared" si="6"/>
        <v>0</v>
      </c>
      <c r="D199" s="138">
        <f t="shared" si="7"/>
        <v>0</v>
      </c>
      <c r="E199" s="104">
        <f>IFERROR(VLOOKUP(B199,Senior_Performance_Light!$B$93:$D$134,3,FALSE),0)</f>
        <v>0</v>
      </c>
      <c r="F199" s="104">
        <f>IFERROR(VLOOKUP(B199,Senior_Performance_Light!$F$93:$H$134,3,FALSE),0)</f>
        <v>0</v>
      </c>
      <c r="G199" s="104">
        <f>IFERROR(VLOOKUP(B199,Senior_Performance_Light!$J$93:$L$134,3,FALSE),0)</f>
        <v>0</v>
      </c>
      <c r="H199" s="105">
        <f>IFERROR(VLOOKUP(B199,Senior_Performance_Light!$N$93:$P$134,3,FALSE),0)</f>
        <v>0</v>
      </c>
      <c r="I199" s="139">
        <f>IFERROR(VLOOKUP(B199,Senior_Performance_Light!$R$93:$T$134,3,FALSE),0)</f>
        <v>0</v>
      </c>
      <c r="J199" s="167">
        <f>IFERROR(VLOOKUP(B199,Senior_Performance_Light!$V$93:$X$134,3,FALSE),0)</f>
        <v>0</v>
      </c>
      <c r="K199" s="84"/>
      <c r="L199" s="84"/>
      <c r="M199" s="84"/>
    </row>
    <row r="200" spans="1:13" ht="15" customHeight="1">
      <c r="A200" s="114">
        <f>Senior_Performance_Light!A29</f>
        <v>0</v>
      </c>
      <c r="B200" s="81">
        <f>Senior_Performance_Light!B29</f>
        <v>0</v>
      </c>
      <c r="C200" s="115">
        <f t="shared" si="6"/>
        <v>0</v>
      </c>
      <c r="D200" s="138">
        <f t="shared" si="7"/>
        <v>0</v>
      </c>
      <c r="E200" s="104">
        <f>IFERROR(VLOOKUP(B200,Senior_Performance_Light!$B$93:$D$134,3,FALSE),0)</f>
        <v>0</v>
      </c>
      <c r="F200" s="104">
        <f>IFERROR(VLOOKUP(B200,Senior_Performance_Light!$F$93:$H$134,3,FALSE),0)</f>
        <v>0</v>
      </c>
      <c r="G200" s="104">
        <f>IFERROR(VLOOKUP(B200,Senior_Performance_Light!$J$93:$L$134,3,FALSE),0)</f>
        <v>0</v>
      </c>
      <c r="H200" s="105">
        <f>IFERROR(VLOOKUP(B200,Senior_Performance_Light!$N$93:$P$134,3,FALSE),0)</f>
        <v>0</v>
      </c>
      <c r="I200" s="139">
        <f>IFERROR(VLOOKUP(B200,Senior_Performance_Light!$R$93:$T$134,3,FALSE),0)</f>
        <v>0</v>
      </c>
      <c r="J200" s="167">
        <f>IFERROR(VLOOKUP(B200,Senior_Performance_Light!$V$93:$X$134,3,FALSE),0)</f>
        <v>0</v>
      </c>
      <c r="K200" s="84"/>
      <c r="L200" s="84"/>
      <c r="M200" s="84"/>
    </row>
    <row r="201" spans="1:13" ht="15" customHeight="1">
      <c r="A201" s="114">
        <f>Senior_Performance_Light!A30</f>
        <v>0</v>
      </c>
      <c r="B201" s="81">
        <f>Senior_Performance_Light!B30</f>
        <v>0</v>
      </c>
      <c r="C201" s="115">
        <f t="shared" si="6"/>
        <v>0</v>
      </c>
      <c r="D201" s="138">
        <f t="shared" si="7"/>
        <v>0</v>
      </c>
      <c r="E201" s="104">
        <f>IFERROR(VLOOKUP(B201,Senior_Performance_Light!$B$93:$D$134,3,FALSE),0)</f>
        <v>0</v>
      </c>
      <c r="F201" s="104">
        <f>IFERROR(VLOOKUP(B201,Senior_Performance_Light!$F$93:$H$134,3,FALSE),0)</f>
        <v>0</v>
      </c>
      <c r="G201" s="104">
        <f>IFERROR(VLOOKUP(B201,Senior_Performance_Light!$J$93:$L$134,3,FALSE),0)</f>
        <v>0</v>
      </c>
      <c r="H201" s="105">
        <f>IFERROR(VLOOKUP(B201,Senior_Performance_Light!$N$93:$P$134,3,FALSE),0)</f>
        <v>0</v>
      </c>
      <c r="I201" s="139">
        <f>IFERROR(VLOOKUP(B201,Senior_Performance_Light!$R$93:$T$134,3,FALSE),0)</f>
        <v>0</v>
      </c>
      <c r="J201" s="167">
        <f>IFERROR(VLOOKUP(B201,Senior_Performance_Light!$V$93:$X$134,3,FALSE),0)</f>
        <v>0</v>
      </c>
      <c r="K201" s="84"/>
      <c r="L201" s="84"/>
      <c r="M201" s="84"/>
    </row>
    <row r="202" spans="1:13" ht="15" customHeight="1">
      <c r="A202" s="114">
        <f>Senior_Performance_Light!A31</f>
        <v>0</v>
      </c>
      <c r="B202" s="81">
        <f>Senior_Performance_Light!B31</f>
        <v>0</v>
      </c>
      <c r="C202" s="115">
        <f t="shared" si="6"/>
        <v>0</v>
      </c>
      <c r="D202" s="138">
        <f t="shared" si="7"/>
        <v>0</v>
      </c>
      <c r="E202" s="104">
        <f>IFERROR(VLOOKUP(B202,Senior_Performance_Light!$B$93:$D$134,3,FALSE),0)</f>
        <v>0</v>
      </c>
      <c r="F202" s="104">
        <f>IFERROR(VLOOKUP(B202,Senior_Performance_Light!$F$93:$H$134,3,FALSE),0)</f>
        <v>0</v>
      </c>
      <c r="G202" s="104">
        <f>IFERROR(VLOOKUP(B202,Senior_Performance_Light!$J$93:$L$134,3,FALSE),0)</f>
        <v>0</v>
      </c>
      <c r="H202" s="105">
        <f>IFERROR(VLOOKUP(B202,Senior_Performance_Light!$N$93:$P$134,3,FALSE),0)</f>
        <v>0</v>
      </c>
      <c r="I202" s="139">
        <f>IFERROR(VLOOKUP(B202,Senior_Performance_Light!$R$93:$T$134,3,FALSE),0)</f>
        <v>0</v>
      </c>
      <c r="J202" s="167">
        <f>IFERROR(VLOOKUP(B202,Senior_Performance_Light!$V$93:$X$134,3,FALSE),0)</f>
        <v>0</v>
      </c>
      <c r="K202" s="84"/>
      <c r="L202" s="84"/>
      <c r="M202" s="84"/>
    </row>
    <row r="203" spans="1:13" ht="15" customHeight="1">
      <c r="A203" s="114">
        <f>Senior_Performance_Light!A32</f>
        <v>0</v>
      </c>
      <c r="B203" s="81">
        <f>Senior_Performance_Light!B32</f>
        <v>0</v>
      </c>
      <c r="C203" s="115">
        <f t="shared" si="6"/>
        <v>0</v>
      </c>
      <c r="D203" s="138">
        <f t="shared" si="7"/>
        <v>0</v>
      </c>
      <c r="E203" s="104">
        <f>IFERROR(VLOOKUP(B203,Senior_Performance_Light!$B$93:$D$134,3,FALSE),0)</f>
        <v>0</v>
      </c>
      <c r="F203" s="104">
        <f>IFERROR(VLOOKUP(B203,Senior_Performance_Light!$F$93:$H$134,3,FALSE),0)</f>
        <v>0</v>
      </c>
      <c r="G203" s="104">
        <f>IFERROR(VLOOKUP(B203,Senior_Performance_Light!$J$93:$L$134,3,FALSE),0)</f>
        <v>0</v>
      </c>
      <c r="H203" s="105">
        <f>IFERROR(VLOOKUP(B203,Senior_Performance_Light!$N$93:$P$134,3,FALSE),0)</f>
        <v>0</v>
      </c>
      <c r="I203" s="139">
        <f>IFERROR(VLOOKUP(B203,Senior_Performance_Light!$R$93:$T$134,3,FALSE),0)</f>
        <v>0</v>
      </c>
      <c r="J203" s="167">
        <f>IFERROR(VLOOKUP(B203,Senior_Performance_Light!$V$93:$X$134,3,FALSE),0)</f>
        <v>0</v>
      </c>
      <c r="K203" s="84"/>
      <c r="L203" s="84"/>
      <c r="M203" s="84"/>
    </row>
    <row r="204" spans="1:13" ht="15" customHeight="1">
      <c r="A204" s="114">
        <f>Senior_Performance_Light!A33</f>
        <v>0</v>
      </c>
      <c r="B204" s="81">
        <f>Senior_Performance_Light!B33</f>
        <v>0</v>
      </c>
      <c r="C204" s="115">
        <f t="shared" si="6"/>
        <v>0</v>
      </c>
      <c r="D204" s="138">
        <f t="shared" si="7"/>
        <v>0</v>
      </c>
      <c r="E204" s="104">
        <f>IFERROR(VLOOKUP(B204,Senior_Performance_Light!$B$93:$D$134,3,FALSE),0)</f>
        <v>0</v>
      </c>
      <c r="F204" s="104">
        <f>IFERROR(VLOOKUP(B204,Senior_Performance_Light!$F$93:$H$134,3,FALSE),0)</f>
        <v>0</v>
      </c>
      <c r="G204" s="104">
        <f>IFERROR(VLOOKUP(B204,Senior_Performance_Light!$J$93:$L$134,3,FALSE),0)</f>
        <v>0</v>
      </c>
      <c r="H204" s="105">
        <f>IFERROR(VLOOKUP(B204,Senior_Performance_Light!$N$93:$P$134,3,FALSE),0)</f>
        <v>0</v>
      </c>
      <c r="I204" s="139">
        <f>IFERROR(VLOOKUP(B204,Senior_Performance_Light!$R$93:$T$134,3,FALSE),0)</f>
        <v>0</v>
      </c>
      <c r="J204" s="167">
        <f>IFERROR(VLOOKUP(B204,Senior_Performance_Light!$V$93:$X$134,3,FALSE),0)</f>
        <v>0</v>
      </c>
      <c r="K204" s="84"/>
      <c r="L204" s="84"/>
      <c r="M204" s="84"/>
    </row>
    <row r="205" spans="1:13" ht="15" customHeight="1">
      <c r="A205" s="114">
        <f>Senior_Performance_Light!A34</f>
        <v>0</v>
      </c>
      <c r="B205" s="81">
        <f>Senior_Performance_Light!B34</f>
        <v>0</v>
      </c>
      <c r="C205" s="115">
        <f t="shared" si="6"/>
        <v>0</v>
      </c>
      <c r="D205" s="138">
        <f t="shared" si="7"/>
        <v>0</v>
      </c>
      <c r="E205" s="104">
        <f>IFERROR(VLOOKUP(B205,Senior_Performance_Light!$B$93:$D$134,3,FALSE),0)</f>
        <v>0</v>
      </c>
      <c r="F205" s="104">
        <f>IFERROR(VLOOKUP(B205,Senior_Performance_Light!$F$93:$H$134,3,FALSE),0)</f>
        <v>0</v>
      </c>
      <c r="G205" s="104">
        <f>IFERROR(VLOOKUP(B205,Senior_Performance_Light!$J$93:$L$134,3,FALSE),0)</f>
        <v>0</v>
      </c>
      <c r="H205" s="105">
        <f>IFERROR(VLOOKUP(B205,Senior_Performance_Light!$N$93:$P$134,3,FALSE),0)</f>
        <v>0</v>
      </c>
      <c r="I205" s="139">
        <f>IFERROR(VLOOKUP(B205,Senior_Performance_Light!$R$93:$T$134,3,FALSE),0)</f>
        <v>0</v>
      </c>
      <c r="J205" s="167">
        <f>IFERROR(VLOOKUP(B205,Senior_Performance_Light!$V$93:$X$134,3,FALSE),0)</f>
        <v>0</v>
      </c>
      <c r="K205" s="84"/>
      <c r="L205" s="84"/>
      <c r="M205" s="84"/>
    </row>
    <row r="206" spans="1:13" ht="15" customHeight="1">
      <c r="A206" s="114">
        <f>Senior_Performance_Light!A35</f>
        <v>0</v>
      </c>
      <c r="B206" s="81">
        <f>Senior_Performance_Light!B35</f>
        <v>0</v>
      </c>
      <c r="C206" s="115">
        <f t="shared" si="6"/>
        <v>0</v>
      </c>
      <c r="D206" s="138">
        <f t="shared" si="7"/>
        <v>0</v>
      </c>
      <c r="E206" s="104">
        <f>IFERROR(VLOOKUP(B206,Senior_Performance_Light!$B$93:$D$134,3,FALSE),0)</f>
        <v>0</v>
      </c>
      <c r="F206" s="104">
        <f>IFERROR(VLOOKUP(B206,Senior_Performance_Light!$F$93:$H$134,3,FALSE),0)</f>
        <v>0</v>
      </c>
      <c r="G206" s="104">
        <f>IFERROR(VLOOKUP(B206,Senior_Performance_Light!$J$93:$L$134,3,FALSE),0)</f>
        <v>0</v>
      </c>
      <c r="H206" s="105">
        <f>IFERROR(VLOOKUP(B206,Senior_Performance_Light!$N$93:$P$134,3,FALSE),0)</f>
        <v>0</v>
      </c>
      <c r="I206" s="139">
        <f>IFERROR(VLOOKUP(B206,Senior_Performance_Light!$R$93:$T$134,3,FALSE),0)</f>
        <v>0</v>
      </c>
      <c r="J206" s="167">
        <f>IFERROR(VLOOKUP(B206,Senior_Performance_Light!$V$93:$X$134,3,FALSE),0)</f>
        <v>0</v>
      </c>
      <c r="K206" s="84"/>
      <c r="L206" s="84"/>
      <c r="M206" s="84"/>
    </row>
    <row r="207" spans="1:13" ht="15" customHeight="1">
      <c r="A207" s="114">
        <f>Senior_Performance_Light!A36</f>
        <v>0</v>
      </c>
      <c r="B207" s="81">
        <f>Senior_Performance_Light!B36</f>
        <v>0</v>
      </c>
      <c r="C207" s="115">
        <f t="shared" si="6"/>
        <v>0</v>
      </c>
      <c r="D207" s="138">
        <f t="shared" si="7"/>
        <v>0</v>
      </c>
      <c r="E207" s="104">
        <f>IFERROR(VLOOKUP(B207,Senior_Performance_Light!$B$93:$D$134,3,FALSE),0)</f>
        <v>0</v>
      </c>
      <c r="F207" s="104">
        <f>IFERROR(VLOOKUP(B207,Senior_Performance_Light!$F$93:$H$134,3,FALSE),0)</f>
        <v>0</v>
      </c>
      <c r="G207" s="104">
        <f>IFERROR(VLOOKUP(B207,Senior_Performance_Light!$J$93:$L$134,3,FALSE),0)</f>
        <v>0</v>
      </c>
      <c r="H207" s="105">
        <f>IFERROR(VLOOKUP(B207,Senior_Performance_Light!$N$93:$P$134,3,FALSE),0)</f>
        <v>0</v>
      </c>
      <c r="I207" s="139">
        <f>IFERROR(VLOOKUP(B207,Senior_Performance_Light!$R$93:$T$134,3,FALSE),0)</f>
        <v>0</v>
      </c>
      <c r="J207" s="167">
        <f>IFERROR(VLOOKUP(B207,Senior_Performance_Light!$V$93:$X$134,3,FALSE),0)</f>
        <v>0</v>
      </c>
      <c r="K207" s="84"/>
      <c r="L207" s="84"/>
      <c r="M207" s="84"/>
    </row>
    <row r="208" spans="1:13" ht="15" customHeight="1">
      <c r="A208" s="114">
        <f>Senior_Performance_Light!A37</f>
        <v>0</v>
      </c>
      <c r="B208" s="81">
        <f>Senior_Performance_Light!B37</f>
        <v>0</v>
      </c>
      <c r="C208" s="115">
        <f t="shared" si="6"/>
        <v>0</v>
      </c>
      <c r="D208" s="138">
        <f t="shared" si="7"/>
        <v>0</v>
      </c>
      <c r="E208" s="104">
        <f>IFERROR(VLOOKUP(B208,Senior_Performance_Light!$B$93:$D$134,3,FALSE),0)</f>
        <v>0</v>
      </c>
      <c r="F208" s="104">
        <f>IFERROR(VLOOKUP(B208,Senior_Performance_Light!$F$93:$H$134,3,FALSE),0)</f>
        <v>0</v>
      </c>
      <c r="G208" s="104">
        <f>IFERROR(VLOOKUP(B208,Senior_Performance_Light!$J$93:$L$134,3,FALSE),0)</f>
        <v>0</v>
      </c>
      <c r="H208" s="105">
        <f>IFERROR(VLOOKUP(B208,Senior_Performance_Light!$N$93:$P$134,3,FALSE),0)</f>
        <v>0</v>
      </c>
      <c r="I208" s="139">
        <f>IFERROR(VLOOKUP(B208,Senior_Performance_Light!$R$93:$T$134,3,FALSE),0)</f>
        <v>0</v>
      </c>
      <c r="J208" s="167">
        <f>IFERROR(VLOOKUP(B208,Senior_Performance_Light!$V$93:$X$134,3,FALSE),0)</f>
        <v>0</v>
      </c>
      <c r="K208" s="84"/>
      <c r="L208" s="84"/>
      <c r="M208" s="84"/>
    </row>
    <row r="209" spans="1:13" ht="15" customHeight="1">
      <c r="A209" s="114">
        <f>Senior_Performance_Light!A38</f>
        <v>0</v>
      </c>
      <c r="B209" s="81">
        <f>Senior_Performance_Light!B38</f>
        <v>0</v>
      </c>
      <c r="C209" s="115">
        <f t="shared" si="6"/>
        <v>0</v>
      </c>
      <c r="D209" s="138">
        <f t="shared" si="7"/>
        <v>0</v>
      </c>
      <c r="E209" s="104">
        <f>IFERROR(VLOOKUP(B209,Senior_Performance_Light!$B$93:$D$134,3,FALSE),0)</f>
        <v>0</v>
      </c>
      <c r="F209" s="104">
        <f>IFERROR(VLOOKUP(B209,Senior_Performance_Light!$F$93:$H$134,3,FALSE),0)</f>
        <v>0</v>
      </c>
      <c r="G209" s="104">
        <f>IFERROR(VLOOKUP(B209,Senior_Performance_Light!$J$93:$L$134,3,FALSE),0)</f>
        <v>0</v>
      </c>
      <c r="H209" s="105">
        <f>IFERROR(VLOOKUP(B209,Senior_Performance_Light!$N$93:$P$134,3,FALSE),0)</f>
        <v>0</v>
      </c>
      <c r="I209" s="139">
        <f>IFERROR(VLOOKUP(B209,Senior_Performance_Light!$R$93:$T$134,3,FALSE),0)</f>
        <v>0</v>
      </c>
      <c r="J209" s="167">
        <f>IFERROR(VLOOKUP(B209,Senior_Performance_Light!$V$93:$X$134,3,FALSE),0)</f>
        <v>0</v>
      </c>
      <c r="K209" s="84"/>
      <c r="L209" s="84"/>
      <c r="M209" s="84"/>
    </row>
    <row r="210" spans="1:13" ht="15" customHeight="1">
      <c r="A210" s="114">
        <f>Senior_Performance_Light!A39</f>
        <v>0</v>
      </c>
      <c r="B210" s="81">
        <f>Senior_Performance_Light!B39</f>
        <v>0</v>
      </c>
      <c r="C210" s="115">
        <f t="shared" si="6"/>
        <v>0</v>
      </c>
      <c r="D210" s="138">
        <f t="shared" si="7"/>
        <v>0</v>
      </c>
      <c r="E210" s="104">
        <f>IFERROR(VLOOKUP(B210,Senior_Performance_Light!$B$93:$D$134,3,FALSE),0)</f>
        <v>0</v>
      </c>
      <c r="F210" s="104">
        <f>IFERROR(VLOOKUP(B210,Senior_Performance_Light!$F$93:$H$134,3,FALSE),0)</f>
        <v>0</v>
      </c>
      <c r="G210" s="104">
        <f>IFERROR(VLOOKUP(B210,Senior_Performance_Light!$J$93:$L$134,3,FALSE),0)</f>
        <v>0</v>
      </c>
      <c r="H210" s="105">
        <f>IFERROR(VLOOKUP(B210,Senior_Performance_Light!$N$93:$P$134,3,FALSE),0)</f>
        <v>0</v>
      </c>
      <c r="I210" s="139">
        <f>IFERROR(VLOOKUP(B210,Senior_Performance_Light!$R$93:$T$134,3,FALSE),0)</f>
        <v>0</v>
      </c>
      <c r="J210" s="167">
        <f>IFERROR(VLOOKUP(B210,Senior_Performance_Light!$V$93:$X$134,3,FALSE),0)</f>
        <v>0</v>
      </c>
      <c r="K210" s="84"/>
      <c r="L210" s="84"/>
      <c r="M210" s="84"/>
    </row>
    <row r="211" spans="1:13" ht="15" customHeight="1">
      <c r="A211" s="114">
        <f>Senior_Performance_Light!A40</f>
        <v>0</v>
      </c>
      <c r="B211" s="81">
        <f>Senior_Performance_Light!B40</f>
        <v>0</v>
      </c>
      <c r="C211" s="115">
        <f t="shared" si="6"/>
        <v>0</v>
      </c>
      <c r="D211" s="138">
        <f t="shared" si="7"/>
        <v>0</v>
      </c>
      <c r="E211" s="104">
        <f>IFERROR(VLOOKUP(B211,Senior_Performance_Light!$B$93:$D$134,3,FALSE),0)</f>
        <v>0</v>
      </c>
      <c r="F211" s="104">
        <f>IFERROR(VLOOKUP(B211,Senior_Performance_Light!$F$93:$H$134,3,FALSE),0)</f>
        <v>0</v>
      </c>
      <c r="G211" s="104">
        <f>IFERROR(VLOOKUP(B211,Senior_Performance_Light!$J$93:$L$134,3,FALSE),0)</f>
        <v>0</v>
      </c>
      <c r="H211" s="105">
        <f>IFERROR(VLOOKUP(B211,Senior_Performance_Light!$N$93:$P$134,3,FALSE),0)</f>
        <v>0</v>
      </c>
      <c r="I211" s="139">
        <f>IFERROR(VLOOKUP(B211,Senior_Performance_Light!$R$93:$T$134,3,FALSE),0)</f>
        <v>0</v>
      </c>
      <c r="J211" s="167">
        <f>IFERROR(VLOOKUP(B211,Senior_Performance_Light!$V$93:$X$134,3,FALSE),0)</f>
        <v>0</v>
      </c>
      <c r="K211" s="84"/>
      <c r="L211" s="84"/>
      <c r="M211" s="84"/>
    </row>
    <row r="212" spans="1:13" ht="15" customHeight="1">
      <c r="A212" s="114">
        <f>TAG_RESTRICTED_LIGHT!A35</f>
        <v>0</v>
      </c>
      <c r="B212" s="81">
        <f>TAG_RESTRICTED_LIGHT!B35</f>
        <v>0</v>
      </c>
      <c r="C212" s="115">
        <f t="shared" si="6"/>
        <v>0</v>
      </c>
      <c r="D212" s="138">
        <f t="shared" si="7"/>
        <v>0</v>
      </c>
      <c r="E212" s="104">
        <f>IFERROR(VLOOKUP(B212,TAG_RESTRICTED_LIGHT!$B$93:$D$134,3,FALSE),0)</f>
        <v>0</v>
      </c>
      <c r="F212" s="104">
        <f>IFERROR(VLOOKUP(B212,TAG_RESTRICTED_LIGHT!$F$93:$H$134,3,FALSE),0)</f>
        <v>0</v>
      </c>
      <c r="G212" s="104">
        <f>IFERROR(VLOOKUP(B212,TAG_RESTRICTED_LIGHT!$J$93:$L$134,3,FALSE),0)</f>
        <v>0</v>
      </c>
      <c r="H212" s="105">
        <f>IFERROR(VLOOKUP(B212,TAG_RESTRICTED_LIGHT!$N$93:$P$134,3,FALSE),0)</f>
        <v>0</v>
      </c>
      <c r="I212" s="139">
        <f>IFERROR(VLOOKUP(B212,TAG_RESTRICTED_LIGHT!$R$93:$T$134,3,FALSE),0)</f>
        <v>0</v>
      </c>
      <c r="J212" s="167">
        <f>IFERROR(VLOOKUP(B212,TAG_RESTRICTED_LIGHT!$V$93:$X$134,3,FALSE),0)</f>
        <v>0</v>
      </c>
      <c r="K212" s="84"/>
      <c r="L212" s="84"/>
      <c r="M212" s="84"/>
    </row>
    <row r="213" spans="1:13" ht="15" customHeight="1">
      <c r="A213" s="114">
        <f>TAG_RESTRICTED_LIGHT!A36</f>
        <v>0</v>
      </c>
      <c r="B213" s="81">
        <f>TAG_RESTRICTED_LIGHT!B36</f>
        <v>0</v>
      </c>
      <c r="C213" s="115">
        <f t="shared" si="6"/>
        <v>0</v>
      </c>
      <c r="D213" s="138">
        <f t="shared" si="7"/>
        <v>0</v>
      </c>
      <c r="E213" s="104">
        <f>IFERROR(VLOOKUP(B213,TAG_RESTRICTED_LIGHT!$B$93:$D$134,3,FALSE),0)</f>
        <v>0</v>
      </c>
      <c r="F213" s="104">
        <f>IFERROR(VLOOKUP(B213,TAG_RESTRICTED_LIGHT!$F$93:$H$134,3,FALSE),0)</f>
        <v>0</v>
      </c>
      <c r="G213" s="104">
        <f>IFERROR(VLOOKUP(B213,TAG_RESTRICTED_LIGHT!$J$93:$L$134,3,FALSE),0)</f>
        <v>0</v>
      </c>
      <c r="H213" s="105">
        <f>IFERROR(VLOOKUP(B213,TAG_RESTRICTED_LIGHT!$N$93:$P$134,3,FALSE),0)</f>
        <v>0</v>
      </c>
      <c r="I213" s="139">
        <f>IFERROR(VLOOKUP(B213,TAG_RESTRICTED_LIGHT!$R$93:$T$134,3,FALSE),0)</f>
        <v>0</v>
      </c>
      <c r="J213" s="167">
        <f>IFERROR(VLOOKUP(B213,TAG_RESTRICTED_LIGHT!$V$93:$X$134,3,FALSE),0)</f>
        <v>0</v>
      </c>
      <c r="K213" s="84"/>
      <c r="L213" s="84"/>
      <c r="M213" s="84"/>
    </row>
    <row r="214" spans="1:13" ht="15" customHeight="1">
      <c r="A214" s="114">
        <f>TAG_RESTRICTED_LIGHT!A37</f>
        <v>0</v>
      </c>
      <c r="B214" s="81">
        <f>TAG_RESTRICTED_LIGHT!B37</f>
        <v>0</v>
      </c>
      <c r="C214" s="115">
        <f t="shared" si="6"/>
        <v>0</v>
      </c>
      <c r="D214" s="138">
        <f t="shared" si="7"/>
        <v>0</v>
      </c>
      <c r="E214" s="104">
        <f>IFERROR(VLOOKUP(B214,TAG_RESTRICTED_LIGHT!$B$93:$D$134,3,FALSE),0)</f>
        <v>0</v>
      </c>
      <c r="F214" s="104">
        <f>IFERROR(VLOOKUP(B214,TAG_RESTRICTED_LIGHT!$F$93:$H$134,3,FALSE),0)</f>
        <v>0</v>
      </c>
      <c r="G214" s="104">
        <f>IFERROR(VLOOKUP(B214,TAG_RESTRICTED_LIGHT!$J$93:$L$134,3,FALSE),0)</f>
        <v>0</v>
      </c>
      <c r="H214" s="105">
        <f>IFERROR(VLOOKUP(B214,TAG_RESTRICTED_LIGHT!$N$93:$P$134,3,FALSE),0)</f>
        <v>0</v>
      </c>
      <c r="I214" s="139">
        <f>IFERROR(VLOOKUP(B214,TAG_RESTRICTED_LIGHT!$R$93:$T$134,3,FALSE),0)</f>
        <v>0</v>
      </c>
      <c r="J214" s="167">
        <f>IFERROR(VLOOKUP(B214,TAG_RESTRICTED_LIGHT!$V$93:$X$134,3,FALSE),0)</f>
        <v>0</v>
      </c>
      <c r="K214" s="84"/>
      <c r="L214" s="84"/>
      <c r="M214" s="84"/>
    </row>
    <row r="215" spans="1:13" ht="15" customHeight="1">
      <c r="A215" s="114">
        <f>TAG_RESTRICTED_LIGHT!A38</f>
        <v>0</v>
      </c>
      <c r="B215" s="81">
        <f>TAG_RESTRICTED_LIGHT!B38</f>
        <v>0</v>
      </c>
      <c r="C215" s="115">
        <f t="shared" si="6"/>
        <v>0</v>
      </c>
      <c r="D215" s="138">
        <f t="shared" si="7"/>
        <v>0</v>
      </c>
      <c r="E215" s="104">
        <f>IFERROR(VLOOKUP(B215,TAG_RESTRICTED_LIGHT!$B$93:$D$134,3,FALSE),0)</f>
        <v>0</v>
      </c>
      <c r="F215" s="104">
        <f>IFERROR(VLOOKUP(B215,TAG_RESTRICTED_LIGHT!$F$93:$H$134,3,FALSE),0)</f>
        <v>0</v>
      </c>
      <c r="G215" s="104">
        <f>IFERROR(VLOOKUP(B215,TAG_RESTRICTED_LIGHT!$J$93:$L$134,3,FALSE),0)</f>
        <v>0</v>
      </c>
      <c r="H215" s="105">
        <f>IFERROR(VLOOKUP(B215,TAG_RESTRICTED_LIGHT!$N$93:$P$134,3,FALSE),0)</f>
        <v>0</v>
      </c>
      <c r="I215" s="139">
        <f>IFERROR(VLOOKUP(B215,TAG_RESTRICTED_LIGHT!$R$93:$T$134,3,FALSE),0)</f>
        <v>0</v>
      </c>
      <c r="J215" s="167">
        <f>IFERROR(VLOOKUP(B215,TAG_RESTRICTED_LIGHT!$V$93:$X$134,3,FALSE),0)</f>
        <v>0</v>
      </c>
      <c r="K215" s="84"/>
      <c r="L215" s="84"/>
      <c r="M215" s="84"/>
    </row>
    <row r="216" spans="1:13" ht="15" customHeight="1">
      <c r="A216" s="114">
        <f>TAG_RESTRICTED_LIGHT!A39</f>
        <v>0</v>
      </c>
      <c r="B216" s="81">
        <f>TAG_RESTRICTED_LIGHT!B39</f>
        <v>0</v>
      </c>
      <c r="C216" s="115">
        <f t="shared" si="6"/>
        <v>0</v>
      </c>
      <c r="D216" s="138">
        <f t="shared" si="7"/>
        <v>0</v>
      </c>
      <c r="E216" s="104">
        <f>IFERROR(VLOOKUP(B216,TAG_RESTRICTED_LIGHT!$B$93:$D$134,3,FALSE),0)</f>
        <v>0</v>
      </c>
      <c r="F216" s="104">
        <f>IFERROR(VLOOKUP(B216,TAG_RESTRICTED_LIGHT!$F$93:$H$134,3,FALSE),0)</f>
        <v>0</v>
      </c>
      <c r="G216" s="104">
        <f>IFERROR(VLOOKUP(B216,TAG_RESTRICTED_LIGHT!$J$93:$L$134,3,FALSE),0)</f>
        <v>0</v>
      </c>
      <c r="H216" s="105">
        <f>IFERROR(VLOOKUP(B216,TAG_RESTRICTED_LIGHT!$N$93:$P$134,3,FALSE),0)</f>
        <v>0</v>
      </c>
      <c r="I216" s="139">
        <f>IFERROR(VLOOKUP(B216,TAG_RESTRICTED_LIGHT!$R$93:$T$134,3,FALSE),0)</f>
        <v>0</v>
      </c>
      <c r="J216" s="167">
        <f>IFERROR(VLOOKUP(B216,TAG_RESTRICTED_LIGHT!$V$93:$X$134,3,FALSE),0)</f>
        <v>0</v>
      </c>
      <c r="K216" s="84"/>
      <c r="L216" s="84"/>
      <c r="M216" s="84"/>
    </row>
    <row r="217" spans="1:13" ht="15" customHeight="1">
      <c r="A217" s="114">
        <f>TAG_RESTRICTED_LIGHT!A40</f>
        <v>0</v>
      </c>
      <c r="B217" s="81">
        <f>TAG_RESTRICTED_LIGHT!B40</f>
        <v>0</v>
      </c>
      <c r="C217" s="115">
        <f t="shared" si="6"/>
        <v>0</v>
      </c>
      <c r="D217" s="138">
        <f t="shared" si="7"/>
        <v>0</v>
      </c>
      <c r="E217" s="104">
        <f>IFERROR(VLOOKUP(B217,TAG_RESTRICTED_LIGHT!$B$93:$D$134,3,FALSE),0)</f>
        <v>0</v>
      </c>
      <c r="F217" s="104">
        <f>IFERROR(VLOOKUP(B217,TAG_RESTRICTED_LIGHT!$F$93:$H$134,3,FALSE),0)</f>
        <v>0</v>
      </c>
      <c r="G217" s="104">
        <f>IFERROR(VLOOKUP(B217,TAG_RESTRICTED_LIGHT!$J$93:$L$134,3,FALSE),0)</f>
        <v>0</v>
      </c>
      <c r="H217" s="105">
        <f>IFERROR(VLOOKUP(B217,TAG_RESTRICTED_LIGHT!$N$93:$P$134,3,FALSE),0)</f>
        <v>0</v>
      </c>
      <c r="I217" s="139">
        <f>IFERROR(VLOOKUP(B217,TAG_RESTRICTED_LIGHT!$R$93:$T$134,3,FALSE),0)</f>
        <v>0</v>
      </c>
      <c r="J217" s="167">
        <f>IFERROR(VLOOKUP(B217,TAG_RESTRICTED_LIGHT!$V$93:$X$134,3,FALSE),0)</f>
        <v>0</v>
      </c>
      <c r="K217" s="84"/>
      <c r="L217" s="84"/>
      <c r="M217" s="84"/>
    </row>
    <row r="218" spans="1:13" ht="15" customHeight="1">
      <c r="A218" s="114">
        <f>TAG_RESTRICTED_LIGHT!A41</f>
        <v>0</v>
      </c>
      <c r="B218" s="81">
        <f>TAG_RESTRICTED_LIGHT!B41</f>
        <v>0</v>
      </c>
      <c r="C218" s="115">
        <f t="shared" si="6"/>
        <v>0</v>
      </c>
      <c r="D218" s="138">
        <f t="shared" si="7"/>
        <v>0</v>
      </c>
      <c r="E218" s="104">
        <f>IFERROR(VLOOKUP(B218,TAG_RESTRICTED_LIGHT!$B$93:$D$134,3,FALSE),0)</f>
        <v>0</v>
      </c>
      <c r="F218" s="104">
        <f>IFERROR(VLOOKUP(B218,TAG_RESTRICTED_LIGHT!$F$93:$H$134,3,FALSE),0)</f>
        <v>0</v>
      </c>
      <c r="G218" s="104">
        <f>IFERROR(VLOOKUP(B218,TAG_RESTRICTED_LIGHT!$J$93:$L$134,3,FALSE),0)</f>
        <v>0</v>
      </c>
      <c r="H218" s="105">
        <f>IFERROR(VLOOKUP(B218,TAG_RESTRICTED_LIGHT!$N$93:$P$134,3,FALSE),0)</f>
        <v>0</v>
      </c>
      <c r="I218" s="139">
        <f>IFERROR(VLOOKUP(B218,TAG_RESTRICTED_LIGHT!$R$93:$T$134,3,FALSE),0)</f>
        <v>0</v>
      </c>
      <c r="J218" s="167">
        <f>IFERROR(VLOOKUP(B218,TAG_RESTRICTED_LIGHT!$V$93:$X$134,3,FALSE),0)</f>
        <v>0</v>
      </c>
      <c r="K218" s="84"/>
      <c r="L218" s="84"/>
      <c r="M218" s="84"/>
    </row>
    <row r="219" spans="1:13" ht="15" customHeight="1">
      <c r="A219" s="114">
        <f>TAG_RESTRICTED_LIGHT!A42</f>
        <v>0</v>
      </c>
      <c r="B219" s="81">
        <f>TAG_RESTRICTED_LIGHT!B42</f>
        <v>0</v>
      </c>
      <c r="C219" s="115">
        <f t="shared" si="6"/>
        <v>0</v>
      </c>
      <c r="D219" s="138">
        <f t="shared" si="7"/>
        <v>0</v>
      </c>
      <c r="E219" s="104">
        <f>IFERROR(VLOOKUP(B219,TAG_RESTRICTED_LIGHT!$B$93:$D$134,3,FALSE),0)</f>
        <v>0</v>
      </c>
      <c r="F219" s="104">
        <f>IFERROR(VLOOKUP(B219,TAG_RESTRICTED_LIGHT!$F$93:$H$134,3,FALSE),0)</f>
        <v>0</v>
      </c>
      <c r="G219" s="104">
        <f>IFERROR(VLOOKUP(B219,TAG_RESTRICTED_LIGHT!$J$93:$L$134,3,FALSE),0)</f>
        <v>0</v>
      </c>
      <c r="H219" s="105">
        <f>IFERROR(VLOOKUP(B219,TAG_RESTRICTED_LIGHT!$N$93:$P$134,3,FALSE),0)</f>
        <v>0</v>
      </c>
      <c r="I219" s="139">
        <f>IFERROR(VLOOKUP(B219,TAG_RESTRICTED_LIGHT!$R$93:$T$134,3,FALSE),0)</f>
        <v>0</v>
      </c>
      <c r="J219" s="167">
        <f>IFERROR(VLOOKUP(B219,TAG_RESTRICTED_LIGHT!$V$93:$X$134,3,FALSE),0)</f>
        <v>0</v>
      </c>
      <c r="K219" s="84"/>
      <c r="L219" s="84"/>
      <c r="M219" s="84"/>
    </row>
    <row r="220" spans="1:13" ht="15" customHeight="1">
      <c r="A220" s="114">
        <f>TAG_RESTRICTED_LIGHT!A43</f>
        <v>0</v>
      </c>
      <c r="B220" s="81">
        <f>TAG_RESTRICTED_LIGHT!B43</f>
        <v>0</v>
      </c>
      <c r="C220" s="115">
        <f t="shared" si="6"/>
        <v>0</v>
      </c>
      <c r="D220" s="138">
        <f t="shared" si="7"/>
        <v>0</v>
      </c>
      <c r="E220" s="104">
        <f>IFERROR(VLOOKUP(B220,TAG_RESTRICTED_LIGHT!$B$93:$D$134,3,FALSE),0)</f>
        <v>0</v>
      </c>
      <c r="F220" s="104">
        <f>IFERROR(VLOOKUP(B220,TAG_RESTRICTED_LIGHT!$F$93:$H$134,3,FALSE),0)</f>
        <v>0</v>
      </c>
      <c r="G220" s="104">
        <f>IFERROR(VLOOKUP(B220,TAG_RESTRICTED_LIGHT!$J$93:$L$134,3,FALSE),0)</f>
        <v>0</v>
      </c>
      <c r="H220" s="105">
        <f>IFERROR(VLOOKUP(B220,TAG_RESTRICTED_LIGHT!$N$93:$P$134,3,FALSE),0)</f>
        <v>0</v>
      </c>
      <c r="I220" s="139">
        <f>IFERROR(VLOOKUP(B220,TAG_RESTRICTED_LIGHT!$R$93:$T$134,3,FALSE),0)</f>
        <v>0</v>
      </c>
      <c r="J220" s="167">
        <f>IFERROR(VLOOKUP(B220,TAG_RESTRICTED_LIGHT!$V$93:$X$134,3,FALSE),0)</f>
        <v>0</v>
      </c>
      <c r="K220" s="84"/>
      <c r="L220" s="84"/>
      <c r="M220" s="84"/>
    </row>
    <row r="221" spans="1:13" ht="15" customHeight="1">
      <c r="A221" s="114">
        <f>TAG_RESTRICTED_LIGHT!A44</f>
        <v>0</v>
      </c>
      <c r="B221" s="81">
        <f>TAG_RESTRICTED_LIGHT!B44</f>
        <v>0</v>
      </c>
      <c r="C221" s="115">
        <f t="shared" si="6"/>
        <v>0</v>
      </c>
      <c r="D221" s="138">
        <f t="shared" si="7"/>
        <v>0</v>
      </c>
      <c r="E221" s="104">
        <f>IFERROR(VLOOKUP(B221,TAG_RESTRICTED_LIGHT!$B$93:$D$134,3,FALSE),0)</f>
        <v>0</v>
      </c>
      <c r="F221" s="104">
        <f>IFERROR(VLOOKUP(B221,TAG_RESTRICTED_LIGHT!$F$93:$H$134,3,FALSE),0)</f>
        <v>0</v>
      </c>
      <c r="G221" s="104">
        <f>IFERROR(VLOOKUP(B221,TAG_RESTRICTED_LIGHT!$J$93:$L$134,3,FALSE),0)</f>
        <v>0</v>
      </c>
      <c r="H221" s="105">
        <f>IFERROR(VLOOKUP(B221,TAG_RESTRICTED_LIGHT!$N$93:$P$134,3,FALSE),0)</f>
        <v>0</v>
      </c>
      <c r="I221" s="139">
        <f>IFERROR(VLOOKUP(B221,TAG_RESTRICTED_LIGHT!$R$93:$T$134,3,FALSE),0)</f>
        <v>0</v>
      </c>
      <c r="J221" s="167">
        <f>IFERROR(VLOOKUP(B221,TAG_RESTRICTED_LIGHT!$V$93:$X$134,3,FALSE),0)</f>
        <v>0</v>
      </c>
      <c r="K221" s="84"/>
      <c r="L221" s="84"/>
      <c r="M221" s="84"/>
    </row>
    <row r="222" spans="1:13" ht="15" customHeight="1">
      <c r="A222" s="114">
        <f>TAG_RESTRICTED_LIGHT!A45</f>
        <v>0</v>
      </c>
      <c r="B222" s="81">
        <f>TAG_RESTRICTED_LIGHT!B45</f>
        <v>0</v>
      </c>
      <c r="C222" s="115">
        <f t="shared" si="6"/>
        <v>0</v>
      </c>
      <c r="D222" s="138">
        <f t="shared" si="7"/>
        <v>0</v>
      </c>
      <c r="E222" s="104">
        <f>IFERROR(VLOOKUP(B222,TAG_RESTRICTED_LIGHT!$B$93:$D$134,3,FALSE),0)</f>
        <v>0</v>
      </c>
      <c r="F222" s="104">
        <f>IFERROR(VLOOKUP(B222,TAG_RESTRICTED_LIGHT!$F$93:$H$134,3,FALSE),0)</f>
        <v>0</v>
      </c>
      <c r="G222" s="104">
        <f>IFERROR(VLOOKUP(B222,TAG_RESTRICTED_LIGHT!$J$93:$L$134,3,FALSE),0)</f>
        <v>0</v>
      </c>
      <c r="H222" s="105">
        <f>IFERROR(VLOOKUP(B222,TAG_RESTRICTED_LIGHT!$N$93:$P$134,3,FALSE),0)</f>
        <v>0</v>
      </c>
      <c r="I222" s="139">
        <f>IFERROR(VLOOKUP(B222,TAG_RESTRICTED_LIGHT!$R$93:$T$134,3,FALSE),0)</f>
        <v>0</v>
      </c>
      <c r="J222" s="167">
        <f>IFERROR(VLOOKUP(B222,TAG_RESTRICTED_LIGHT!$V$93:$X$134,3,FALSE),0)</f>
        <v>0</v>
      </c>
      <c r="K222" s="84"/>
      <c r="L222" s="84"/>
      <c r="M222" s="84"/>
    </row>
    <row r="223" spans="1:13" ht="15" customHeight="1">
      <c r="A223" s="114">
        <f>TAG_RESTRICTED_LIGHT!A46</f>
        <v>0</v>
      </c>
      <c r="B223" s="81">
        <f>TAG_RESTRICTED_LIGHT!B46</f>
        <v>0</v>
      </c>
      <c r="C223" s="115">
        <f t="shared" si="6"/>
        <v>0</v>
      </c>
      <c r="D223" s="138">
        <f t="shared" si="7"/>
        <v>0</v>
      </c>
      <c r="E223" s="104">
        <f>IFERROR(VLOOKUP(B223,TAG_RESTRICTED_LIGHT!$B$93:$D$134,3,FALSE),0)</f>
        <v>0</v>
      </c>
      <c r="F223" s="104">
        <f>IFERROR(VLOOKUP(B223,TAG_RESTRICTED_LIGHT!$F$93:$H$134,3,FALSE),0)</f>
        <v>0</v>
      </c>
      <c r="G223" s="104">
        <f>IFERROR(VLOOKUP(B223,TAG_RESTRICTED_LIGHT!$J$93:$L$134,3,FALSE),0)</f>
        <v>0</v>
      </c>
      <c r="H223" s="105">
        <f>IFERROR(VLOOKUP(B223,TAG_RESTRICTED_LIGHT!$N$93:$P$134,3,FALSE),0)</f>
        <v>0</v>
      </c>
      <c r="I223" s="139">
        <f>IFERROR(VLOOKUP(B223,TAG_RESTRICTED_LIGHT!$R$93:$T$134,3,FALSE),0)</f>
        <v>0</v>
      </c>
      <c r="J223" s="167">
        <f>IFERROR(VLOOKUP(B223,TAG_RESTRICTED_LIGHT!$V$93:$X$134,3,FALSE),0)</f>
        <v>0</v>
      </c>
      <c r="K223" s="84"/>
      <c r="L223" s="84"/>
      <c r="M223" s="84"/>
    </row>
    <row r="224" spans="1:13" ht="15" customHeight="1">
      <c r="A224" s="114">
        <f>TAG_RESTRICTED_LIGHT!A47</f>
        <v>0</v>
      </c>
      <c r="B224" s="81">
        <f>TAG_RESTRICTED_LIGHT!B47</f>
        <v>0</v>
      </c>
      <c r="C224" s="115">
        <f t="shared" si="6"/>
        <v>0</v>
      </c>
      <c r="D224" s="138">
        <f t="shared" si="7"/>
        <v>0</v>
      </c>
      <c r="E224" s="104">
        <f>IFERROR(VLOOKUP(B224,TAG_RESTRICTED_LIGHT!$B$93:$D$134,3,FALSE),0)</f>
        <v>0</v>
      </c>
      <c r="F224" s="104">
        <f>IFERROR(VLOOKUP(B224,TAG_RESTRICTED_LIGHT!$F$93:$H$134,3,FALSE),0)</f>
        <v>0</v>
      </c>
      <c r="G224" s="104">
        <f>IFERROR(VLOOKUP(B224,TAG_RESTRICTED_LIGHT!$J$93:$L$134,3,FALSE),0)</f>
        <v>0</v>
      </c>
      <c r="H224" s="105">
        <f>IFERROR(VLOOKUP(B224,TAG_RESTRICTED_LIGHT!$N$93:$P$134,3,FALSE),0)</f>
        <v>0</v>
      </c>
      <c r="I224" s="139">
        <f>IFERROR(VLOOKUP(B224,TAG_RESTRICTED_LIGHT!$R$93:$T$134,3,FALSE),0)</f>
        <v>0</v>
      </c>
      <c r="J224" s="167">
        <f>IFERROR(VLOOKUP(B224,TAG_RESTRICTED_LIGHT!$V$93:$X$134,3,FALSE),0)</f>
        <v>0</v>
      </c>
      <c r="K224" s="84"/>
      <c r="L224" s="84"/>
      <c r="M224" s="84"/>
    </row>
    <row r="225" spans="1:13" ht="15" customHeight="1">
      <c r="A225" s="114">
        <f>TAG_RESTRICTED_LIGHT!A48</f>
        <v>0</v>
      </c>
      <c r="B225" s="81">
        <f>TAG_RESTRICTED_LIGHT!B48</f>
        <v>0</v>
      </c>
      <c r="C225" s="115">
        <f t="shared" si="6"/>
        <v>0</v>
      </c>
      <c r="D225" s="138">
        <f t="shared" si="7"/>
        <v>0</v>
      </c>
      <c r="E225" s="104">
        <f>IFERROR(VLOOKUP(B225,TAG_RESTRICTED_LIGHT!$B$93:$D$134,3,FALSE),0)</f>
        <v>0</v>
      </c>
      <c r="F225" s="104">
        <f>IFERROR(VLOOKUP(B225,TAG_RESTRICTED_LIGHT!$F$93:$H$134,3,FALSE),0)</f>
        <v>0</v>
      </c>
      <c r="G225" s="104">
        <f>IFERROR(VLOOKUP(B225,TAG_RESTRICTED_LIGHT!$J$93:$L$134,3,FALSE),0)</f>
        <v>0</v>
      </c>
      <c r="H225" s="105">
        <f>IFERROR(VLOOKUP(B225,TAG_RESTRICTED_LIGHT!$N$93:$P$134,3,FALSE),0)</f>
        <v>0</v>
      </c>
      <c r="I225" s="139">
        <f>IFERROR(VLOOKUP(B225,TAG_RESTRICTED_LIGHT!$R$93:$T$134,3,FALSE),0)</f>
        <v>0</v>
      </c>
      <c r="J225" s="167">
        <f>IFERROR(VLOOKUP(B225,TAG_RESTRICTED_LIGHT!$V$93:$X$134,3,FALSE),0)</f>
        <v>0</v>
      </c>
      <c r="K225" s="84"/>
      <c r="L225" s="84"/>
      <c r="M225" s="84"/>
    </row>
    <row r="226" spans="1:13" ht="15" customHeight="1">
      <c r="A226" s="114">
        <f>TAG_RESTRICTED_LIGHT!A49</f>
        <v>0</v>
      </c>
      <c r="B226" s="81">
        <f>TAG_RESTRICTED_LIGHT!B49</f>
        <v>0</v>
      </c>
      <c r="C226" s="115">
        <f t="shared" si="6"/>
        <v>0</v>
      </c>
      <c r="D226" s="138">
        <f t="shared" si="7"/>
        <v>0</v>
      </c>
      <c r="E226" s="104">
        <f>IFERROR(VLOOKUP(B226,TAG_RESTRICTED_LIGHT!$B$93:$D$134,3,FALSE),0)</f>
        <v>0</v>
      </c>
      <c r="F226" s="104">
        <f>IFERROR(VLOOKUP(B226,TAG_RESTRICTED_LIGHT!$F$93:$H$134,3,FALSE),0)</f>
        <v>0</v>
      </c>
      <c r="G226" s="104">
        <f>IFERROR(VLOOKUP(B226,TAG_RESTRICTED_LIGHT!$J$93:$L$134,3,FALSE),0)</f>
        <v>0</v>
      </c>
      <c r="H226" s="105">
        <f>IFERROR(VLOOKUP(B226,TAG_RESTRICTED_LIGHT!$N$93:$P$134,3,FALSE),0)</f>
        <v>0</v>
      </c>
      <c r="I226" s="139">
        <f>IFERROR(VLOOKUP(B226,TAG_RESTRICTED_LIGHT!$R$93:$T$134,3,FALSE),0)</f>
        <v>0</v>
      </c>
      <c r="J226" s="167">
        <f>IFERROR(VLOOKUP(B226,TAG_RESTRICTED_LIGHT!$V$93:$X$134,3,FALSE),0)</f>
        <v>0</v>
      </c>
      <c r="K226" s="84"/>
      <c r="L226" s="84"/>
      <c r="M226" s="84"/>
    </row>
    <row r="227" spans="1:13" ht="15" customHeight="1">
      <c r="A227" s="114">
        <f>TAG_RESTRICTED_LIGHT!A50</f>
        <v>0</v>
      </c>
      <c r="B227" s="81">
        <f>TAG_RESTRICTED_LIGHT!B50</f>
        <v>0</v>
      </c>
      <c r="C227" s="115">
        <f t="shared" si="6"/>
        <v>0</v>
      </c>
      <c r="D227" s="138">
        <f t="shared" si="7"/>
        <v>0</v>
      </c>
      <c r="E227" s="104">
        <f>IFERROR(VLOOKUP(B227,TAG_RESTRICTED_LIGHT!$B$93:$D$134,3,FALSE),0)</f>
        <v>0</v>
      </c>
      <c r="F227" s="104">
        <f>IFERROR(VLOOKUP(B227,TAG_RESTRICTED_LIGHT!$F$93:$H$134,3,FALSE),0)</f>
        <v>0</v>
      </c>
      <c r="G227" s="104">
        <f>IFERROR(VLOOKUP(B227,TAG_RESTRICTED_LIGHT!$J$93:$L$134,3,FALSE),0)</f>
        <v>0</v>
      </c>
      <c r="H227" s="105">
        <f>IFERROR(VLOOKUP(B227,TAG_RESTRICTED_LIGHT!$N$93:$P$134,3,FALSE),0)</f>
        <v>0</v>
      </c>
      <c r="I227" s="139">
        <f>IFERROR(VLOOKUP(B227,TAG_RESTRICTED_LIGHT!$R$93:$T$134,3,FALSE),0)</f>
        <v>0</v>
      </c>
      <c r="J227" s="167">
        <f>IFERROR(VLOOKUP(B227,TAG_RESTRICTED_LIGHT!$V$93:$X$134,3,FALSE),0)</f>
        <v>0</v>
      </c>
      <c r="K227" s="84"/>
      <c r="L227" s="84"/>
      <c r="M227" s="84"/>
    </row>
    <row r="228" spans="1:13" ht="15" customHeight="1">
      <c r="A228" s="114">
        <f>TAG_RESTRICTED_HEAVY!A22</f>
        <v>0</v>
      </c>
      <c r="B228" s="81">
        <f>TAG_RESTRICTED_HEAVY!B22</f>
        <v>0</v>
      </c>
      <c r="C228" s="115">
        <f t="shared" si="6"/>
        <v>0</v>
      </c>
      <c r="D228" s="138">
        <f t="shared" si="7"/>
        <v>0</v>
      </c>
      <c r="E228" s="104">
        <f>IFERROR(VLOOKUP(B228,TAG_RESTRICTED_HEAVY!$B$93:$D$134,3,FALSE),0)</f>
        <v>0</v>
      </c>
      <c r="F228" s="104">
        <f>IFERROR(VLOOKUP(B228,TAG_RESTRICTED_HEAVY!$F$93:$H$134,3,FALSE),0)</f>
        <v>0</v>
      </c>
      <c r="G228" s="104">
        <f>IFERROR(VLOOKUP(B228,TAG_RESTRICTED_HEAVY!$J$93:$L$134,3,FALSE),0)</f>
        <v>0</v>
      </c>
      <c r="H228" s="105">
        <f>IFERROR(VLOOKUP(B228,TAG_RESTRICTED_HEAVY!$N$93:$P$134,3,FALSE),0)</f>
        <v>0</v>
      </c>
      <c r="I228" s="139">
        <f>IFERROR(VLOOKUP(B228,TAG_RESTRICTED_HEAVY!$R$93:$T$134,3,FALSE),0)</f>
        <v>0</v>
      </c>
      <c r="J228" s="167">
        <f>IFERROR(VLOOKUP(B228,TAG_RESTRICTED_HEAVY!$V$93:$X$134,3,FALSE),0)</f>
        <v>0</v>
      </c>
      <c r="K228" s="84"/>
      <c r="L228" s="84"/>
      <c r="M228" s="84"/>
    </row>
    <row r="229" spans="1:13" ht="15" customHeight="1">
      <c r="A229" s="114">
        <f>TAG_RESTRICTED_HEAVY!A23</f>
        <v>0</v>
      </c>
      <c r="B229" s="81">
        <f>TAG_RESTRICTED_HEAVY!B23</f>
        <v>0</v>
      </c>
      <c r="C229" s="115">
        <f t="shared" si="6"/>
        <v>0</v>
      </c>
      <c r="D229" s="138">
        <f t="shared" si="7"/>
        <v>0</v>
      </c>
      <c r="E229" s="104">
        <f>IFERROR(VLOOKUP(B229,TAG_RESTRICTED_HEAVY!$B$93:$D$134,3,FALSE),0)</f>
        <v>0</v>
      </c>
      <c r="F229" s="104">
        <f>IFERROR(VLOOKUP(B229,TAG_RESTRICTED_HEAVY!$F$93:$H$134,3,FALSE),0)</f>
        <v>0</v>
      </c>
      <c r="G229" s="104">
        <f>IFERROR(VLOOKUP(B229,TAG_RESTRICTED_HEAVY!$J$93:$L$134,3,FALSE),0)</f>
        <v>0</v>
      </c>
      <c r="H229" s="105">
        <f>IFERROR(VLOOKUP(B229,TAG_RESTRICTED_HEAVY!$N$93:$P$134,3,FALSE),0)</f>
        <v>0</v>
      </c>
      <c r="I229" s="139">
        <f>IFERROR(VLOOKUP(B229,TAG_RESTRICTED_HEAVY!$R$93:$T$134,3,FALSE),0)</f>
        <v>0</v>
      </c>
      <c r="J229" s="167">
        <f>IFERROR(VLOOKUP(B229,TAG_RESTRICTED_HEAVY!$V$93:$X$134,3,FALSE),0)</f>
        <v>0</v>
      </c>
      <c r="K229" s="84"/>
      <c r="L229" s="84"/>
      <c r="M229" s="84"/>
    </row>
    <row r="230" spans="1:13" ht="15" customHeight="1">
      <c r="A230" s="114">
        <f>TAG_RESTRICTED_HEAVY!A24</f>
        <v>0</v>
      </c>
      <c r="B230" s="81">
        <f>TAG_RESTRICTED_HEAVY!B24</f>
        <v>0</v>
      </c>
      <c r="C230" s="115">
        <f t="shared" si="6"/>
        <v>0</v>
      </c>
      <c r="D230" s="138">
        <f t="shared" si="7"/>
        <v>0</v>
      </c>
      <c r="E230" s="104">
        <f>IFERROR(VLOOKUP(B230,TAG_RESTRICTED_HEAVY!$B$93:$D$134,3,FALSE),0)</f>
        <v>0</v>
      </c>
      <c r="F230" s="104">
        <f>IFERROR(VLOOKUP(B230,TAG_RESTRICTED_HEAVY!$F$93:$H$134,3,FALSE),0)</f>
        <v>0</v>
      </c>
      <c r="G230" s="104">
        <f>IFERROR(VLOOKUP(B230,TAG_RESTRICTED_HEAVY!$J$93:$L$134,3,FALSE),0)</f>
        <v>0</v>
      </c>
      <c r="H230" s="105">
        <f>IFERROR(VLOOKUP(B230,TAG_RESTRICTED_HEAVY!$N$93:$P$134,3,FALSE),0)</f>
        <v>0</v>
      </c>
      <c r="I230" s="139">
        <f>IFERROR(VLOOKUP(B230,TAG_RESTRICTED_HEAVY!$R$93:$T$134,3,FALSE),0)</f>
        <v>0</v>
      </c>
      <c r="J230" s="167">
        <f>IFERROR(VLOOKUP(B230,TAG_RESTRICTED_HEAVY!$V$93:$X$134,3,FALSE),0)</f>
        <v>0</v>
      </c>
      <c r="K230" s="84"/>
      <c r="L230" s="84"/>
      <c r="M230" s="84"/>
    </row>
    <row r="231" spans="1:13" ht="15" customHeight="1">
      <c r="A231" s="114">
        <f>TAG_RESTRICTED_HEAVY!A25</f>
        <v>0</v>
      </c>
      <c r="B231" s="81">
        <f>TAG_RESTRICTED_HEAVY!B25</f>
        <v>0</v>
      </c>
      <c r="C231" s="115">
        <f t="shared" si="6"/>
        <v>0</v>
      </c>
      <c r="D231" s="138">
        <f t="shared" si="7"/>
        <v>0</v>
      </c>
      <c r="E231" s="104">
        <f>IFERROR(VLOOKUP(B231,TAG_RESTRICTED_HEAVY!$B$93:$D$134,3,FALSE),0)</f>
        <v>0</v>
      </c>
      <c r="F231" s="104">
        <f>IFERROR(VLOOKUP(B231,TAG_RESTRICTED_HEAVY!$F$93:$H$134,3,FALSE),0)</f>
        <v>0</v>
      </c>
      <c r="G231" s="104">
        <f>IFERROR(VLOOKUP(B231,TAG_RESTRICTED_HEAVY!$J$93:$L$134,3,FALSE),0)</f>
        <v>0</v>
      </c>
      <c r="H231" s="105">
        <f>IFERROR(VLOOKUP(B231,TAG_RESTRICTED_HEAVY!$N$93:$P$134,3,FALSE),0)</f>
        <v>0</v>
      </c>
      <c r="I231" s="139">
        <f>IFERROR(VLOOKUP(B231,TAG_RESTRICTED_HEAVY!$R$93:$T$134,3,FALSE),0)</f>
        <v>0</v>
      </c>
      <c r="J231" s="167">
        <f>IFERROR(VLOOKUP(B231,TAG_RESTRICTED_HEAVY!$V$93:$X$134,3,FALSE),0)</f>
        <v>0</v>
      </c>
      <c r="K231" s="84"/>
      <c r="L231" s="84"/>
      <c r="M231" s="84"/>
    </row>
    <row r="232" spans="1:13" ht="15" customHeight="1">
      <c r="A232" s="114">
        <f>TAG_RESTRICTED_HEAVY!A26</f>
        <v>0</v>
      </c>
      <c r="B232" s="81">
        <f>TAG_RESTRICTED_HEAVY!B26</f>
        <v>0</v>
      </c>
      <c r="C232" s="115">
        <f t="shared" si="6"/>
        <v>0</v>
      </c>
      <c r="D232" s="138">
        <f t="shared" si="7"/>
        <v>0</v>
      </c>
      <c r="E232" s="104">
        <f>IFERROR(VLOOKUP(B232,TAG_RESTRICTED_HEAVY!$B$93:$D$134,3,FALSE),0)</f>
        <v>0</v>
      </c>
      <c r="F232" s="104">
        <f>IFERROR(VLOOKUP(B232,TAG_RESTRICTED_HEAVY!$F$93:$H$134,3,FALSE),0)</f>
        <v>0</v>
      </c>
      <c r="G232" s="104">
        <f>IFERROR(VLOOKUP(B232,TAG_RESTRICTED_HEAVY!$J$93:$L$134,3,FALSE),0)</f>
        <v>0</v>
      </c>
      <c r="H232" s="105">
        <f>IFERROR(VLOOKUP(B232,TAG_RESTRICTED_HEAVY!$N$93:$P$134,3,FALSE),0)</f>
        <v>0</v>
      </c>
      <c r="I232" s="139">
        <f>IFERROR(VLOOKUP(B232,TAG_RESTRICTED_HEAVY!$R$93:$T$134,3,FALSE),0)</f>
        <v>0</v>
      </c>
      <c r="J232" s="167">
        <f>IFERROR(VLOOKUP(B232,TAG_RESTRICTED_HEAVY!$V$93:$X$134,3,FALSE),0)</f>
        <v>0</v>
      </c>
      <c r="K232" s="84"/>
      <c r="L232" s="84"/>
      <c r="M232" s="84"/>
    </row>
    <row r="233" spans="1:13" ht="15" customHeight="1">
      <c r="A233" s="114">
        <f>TAG_RESTRICTED_HEAVY!A27</f>
        <v>0</v>
      </c>
      <c r="B233" s="81">
        <f>TAG_RESTRICTED_HEAVY!B27</f>
        <v>0</v>
      </c>
      <c r="C233" s="115">
        <f t="shared" si="6"/>
        <v>0</v>
      </c>
      <c r="D233" s="138">
        <f t="shared" si="7"/>
        <v>0</v>
      </c>
      <c r="E233" s="104">
        <f>IFERROR(VLOOKUP(B233,TAG_RESTRICTED_HEAVY!$B$93:$D$134,3,FALSE),0)</f>
        <v>0</v>
      </c>
      <c r="F233" s="104">
        <f>IFERROR(VLOOKUP(B233,TAG_RESTRICTED_HEAVY!$F$93:$H$134,3,FALSE),0)</f>
        <v>0</v>
      </c>
      <c r="G233" s="104">
        <f>IFERROR(VLOOKUP(B233,TAG_RESTRICTED_HEAVY!$J$93:$L$134,3,FALSE),0)</f>
        <v>0</v>
      </c>
      <c r="H233" s="105">
        <f>IFERROR(VLOOKUP(B233,TAG_RESTRICTED_HEAVY!$N$93:$P$134,3,FALSE),0)</f>
        <v>0</v>
      </c>
      <c r="I233" s="139">
        <f>IFERROR(VLOOKUP(B233,TAG_RESTRICTED_HEAVY!$R$93:$T$134,3,FALSE),0)</f>
        <v>0</v>
      </c>
      <c r="J233" s="167">
        <f>IFERROR(VLOOKUP(B233,TAG_RESTRICTED_HEAVY!$V$93:$X$134,3,FALSE),0)</f>
        <v>0</v>
      </c>
      <c r="K233" s="84"/>
      <c r="L233" s="84"/>
      <c r="M233" s="84"/>
    </row>
    <row r="234" spans="1:13" ht="15" customHeight="1">
      <c r="A234" s="114">
        <f>TAG_RESTRICTED_HEAVY!A28</f>
        <v>0</v>
      </c>
      <c r="B234" s="81">
        <f>TAG_RESTRICTED_HEAVY!B28</f>
        <v>0</v>
      </c>
      <c r="C234" s="115">
        <f t="shared" si="6"/>
        <v>0</v>
      </c>
      <c r="D234" s="138">
        <f t="shared" si="7"/>
        <v>0</v>
      </c>
      <c r="E234" s="104">
        <f>IFERROR(VLOOKUP(B234,TAG_RESTRICTED_HEAVY!$B$93:$D$134,3,FALSE),0)</f>
        <v>0</v>
      </c>
      <c r="F234" s="104">
        <f>IFERROR(VLOOKUP(B234,TAG_RESTRICTED_HEAVY!$F$93:$H$134,3,FALSE),0)</f>
        <v>0</v>
      </c>
      <c r="G234" s="104">
        <f>IFERROR(VLOOKUP(B234,TAG_RESTRICTED_HEAVY!$J$93:$L$134,3,FALSE),0)</f>
        <v>0</v>
      </c>
      <c r="H234" s="105">
        <f>IFERROR(VLOOKUP(B234,TAG_RESTRICTED_HEAVY!$N$93:$P$134,3,FALSE),0)</f>
        <v>0</v>
      </c>
      <c r="I234" s="139">
        <f>IFERROR(VLOOKUP(B234,TAG_RESTRICTED_HEAVY!$R$93:$T$134,3,FALSE),0)</f>
        <v>0</v>
      </c>
      <c r="J234" s="167">
        <f>IFERROR(VLOOKUP(B234,TAG_RESTRICTED_HEAVY!$V$93:$X$134,3,FALSE),0)</f>
        <v>0</v>
      </c>
      <c r="K234" s="84"/>
      <c r="L234" s="84"/>
      <c r="M234" s="84"/>
    </row>
    <row r="235" spans="1:13" ht="15" customHeight="1">
      <c r="A235" s="114">
        <f>TAG_RESTRICTED_HEAVY!A29</f>
        <v>0</v>
      </c>
      <c r="B235" s="81">
        <f>TAG_RESTRICTED_HEAVY!B29</f>
        <v>0</v>
      </c>
      <c r="C235" s="115">
        <f t="shared" si="6"/>
        <v>0</v>
      </c>
      <c r="D235" s="138">
        <f t="shared" si="7"/>
        <v>0</v>
      </c>
      <c r="E235" s="104">
        <f>IFERROR(VLOOKUP(B235,TAG_RESTRICTED_HEAVY!$B$93:$D$134,3,FALSE),0)</f>
        <v>0</v>
      </c>
      <c r="F235" s="104">
        <f>IFERROR(VLOOKUP(B235,TAG_RESTRICTED_HEAVY!$F$93:$H$134,3,FALSE),0)</f>
        <v>0</v>
      </c>
      <c r="G235" s="104">
        <f>IFERROR(VLOOKUP(B235,TAG_RESTRICTED_HEAVY!$J$93:$L$134,3,FALSE),0)</f>
        <v>0</v>
      </c>
      <c r="H235" s="105">
        <f>IFERROR(VLOOKUP(B235,TAG_RESTRICTED_HEAVY!$N$93:$P$134,3,FALSE),0)</f>
        <v>0</v>
      </c>
      <c r="I235" s="139">
        <f>IFERROR(VLOOKUP(B235,TAG_RESTRICTED_HEAVY!$R$93:$T$134,3,FALSE),0)</f>
        <v>0</v>
      </c>
      <c r="J235" s="167">
        <f>IFERROR(VLOOKUP(B235,TAG_RESTRICTED_HEAVY!$V$93:$X$134,3,FALSE),0)</f>
        <v>0</v>
      </c>
      <c r="K235" s="84"/>
      <c r="L235" s="84"/>
      <c r="M235" s="84"/>
    </row>
    <row r="236" spans="1:13" ht="15" customHeight="1">
      <c r="A236" s="114">
        <f>TAG_RESTRICTED_HEAVY!A30</f>
        <v>0</v>
      </c>
      <c r="B236" s="81">
        <f>TAG_RESTRICTED_HEAVY!B30</f>
        <v>0</v>
      </c>
      <c r="C236" s="115">
        <f t="shared" si="6"/>
        <v>0</v>
      </c>
      <c r="D236" s="138">
        <f t="shared" si="7"/>
        <v>0</v>
      </c>
      <c r="E236" s="104">
        <f>IFERROR(VLOOKUP(B236,TAG_RESTRICTED_HEAVY!$B$93:$D$134,3,FALSE),0)</f>
        <v>0</v>
      </c>
      <c r="F236" s="104">
        <f>IFERROR(VLOOKUP(B236,TAG_RESTRICTED_HEAVY!$F$93:$H$134,3,FALSE),0)</f>
        <v>0</v>
      </c>
      <c r="G236" s="104">
        <f>IFERROR(VLOOKUP(B236,TAG_RESTRICTED_HEAVY!$J$93:$L$134,3,FALSE),0)</f>
        <v>0</v>
      </c>
      <c r="H236" s="105">
        <f>IFERROR(VLOOKUP(B236,TAG_RESTRICTED_HEAVY!$N$93:$P$134,3,FALSE),0)</f>
        <v>0</v>
      </c>
      <c r="I236" s="139">
        <f>IFERROR(VLOOKUP(B236,TAG_RESTRICTED_HEAVY!$R$93:$T$134,3,FALSE),0)</f>
        <v>0</v>
      </c>
      <c r="J236" s="167">
        <f>IFERROR(VLOOKUP(B236,TAG_RESTRICTED_HEAVY!$V$93:$X$134,3,FALSE),0)</f>
        <v>0</v>
      </c>
      <c r="K236" s="84"/>
      <c r="L236" s="84"/>
      <c r="M236" s="84"/>
    </row>
    <row r="237" spans="1:13" ht="15" customHeight="1">
      <c r="A237" s="114">
        <f>TAG_RESTRICTED_HEAVY!A31</f>
        <v>0</v>
      </c>
      <c r="B237" s="81">
        <f>TAG_RESTRICTED_HEAVY!B31</f>
        <v>0</v>
      </c>
      <c r="C237" s="115">
        <f t="shared" si="6"/>
        <v>0</v>
      </c>
      <c r="D237" s="138">
        <f t="shared" si="7"/>
        <v>0</v>
      </c>
      <c r="E237" s="104">
        <f>IFERROR(VLOOKUP(B237,TAG_RESTRICTED_HEAVY!$B$93:$D$134,3,FALSE),0)</f>
        <v>0</v>
      </c>
      <c r="F237" s="104">
        <f>IFERROR(VLOOKUP(B237,TAG_RESTRICTED_HEAVY!$F$93:$H$134,3,FALSE),0)</f>
        <v>0</v>
      </c>
      <c r="G237" s="104">
        <f>IFERROR(VLOOKUP(B237,TAG_RESTRICTED_HEAVY!$J$93:$L$134,3,FALSE),0)</f>
        <v>0</v>
      </c>
      <c r="H237" s="105">
        <f>IFERROR(VLOOKUP(B237,TAG_RESTRICTED_HEAVY!$N$93:$P$134,3,FALSE),0)</f>
        <v>0</v>
      </c>
      <c r="I237" s="139">
        <f>IFERROR(VLOOKUP(B237,TAG_RESTRICTED_HEAVY!$R$93:$T$134,3,FALSE),0)</f>
        <v>0</v>
      </c>
      <c r="J237" s="167">
        <f>IFERROR(VLOOKUP(B237,TAG_RESTRICTED_HEAVY!$V$93:$X$134,3,FALSE),0)</f>
        <v>0</v>
      </c>
      <c r="K237" s="84"/>
      <c r="L237" s="84"/>
      <c r="M237" s="84"/>
    </row>
    <row r="238" spans="1:13" ht="15" customHeight="1">
      <c r="A238" s="114">
        <f>TAG_RESTRICTED_HEAVY!A32</f>
        <v>0</v>
      </c>
      <c r="B238" s="81">
        <f>TAG_RESTRICTED_HEAVY!B32</f>
        <v>0</v>
      </c>
      <c r="C238" s="115">
        <f t="shared" si="6"/>
        <v>0</v>
      </c>
      <c r="D238" s="138">
        <f t="shared" si="7"/>
        <v>0</v>
      </c>
      <c r="E238" s="104">
        <f>IFERROR(VLOOKUP(B238,TAG_RESTRICTED_HEAVY!$B$93:$D$134,3,FALSE),0)</f>
        <v>0</v>
      </c>
      <c r="F238" s="104">
        <f>IFERROR(VLOOKUP(B238,TAG_RESTRICTED_HEAVY!$F$93:$H$134,3,FALSE),0)</f>
        <v>0</v>
      </c>
      <c r="G238" s="104">
        <f>IFERROR(VLOOKUP(B238,TAG_RESTRICTED_HEAVY!$J$93:$L$134,3,FALSE),0)</f>
        <v>0</v>
      </c>
      <c r="H238" s="105">
        <f>IFERROR(VLOOKUP(B238,TAG_RESTRICTED_HEAVY!$N$93:$P$134,3,FALSE),0)</f>
        <v>0</v>
      </c>
      <c r="I238" s="139">
        <f>IFERROR(VLOOKUP(B238,TAG_RESTRICTED_HEAVY!$R$93:$T$134,3,FALSE),0)</f>
        <v>0</v>
      </c>
      <c r="J238" s="167">
        <f>IFERROR(VLOOKUP(B238,TAG_RESTRICTED_HEAVY!$V$93:$X$134,3,FALSE),0)</f>
        <v>0</v>
      </c>
      <c r="K238" s="84"/>
      <c r="L238" s="84"/>
      <c r="M238" s="84"/>
    </row>
    <row r="239" spans="1:13" ht="15" customHeight="1">
      <c r="A239" s="114">
        <f>TAG_RESTRICTED_HEAVY!A33</f>
        <v>0</v>
      </c>
      <c r="B239" s="81">
        <f>TAG_RESTRICTED_HEAVY!B33</f>
        <v>0</v>
      </c>
      <c r="C239" s="115">
        <f t="shared" si="6"/>
        <v>0</v>
      </c>
      <c r="D239" s="138">
        <f t="shared" si="7"/>
        <v>0</v>
      </c>
      <c r="E239" s="104">
        <f>IFERROR(VLOOKUP(B239,TAG_RESTRICTED_HEAVY!$B$93:$D$134,3,FALSE),0)</f>
        <v>0</v>
      </c>
      <c r="F239" s="104">
        <f>IFERROR(VLOOKUP(B239,TAG_RESTRICTED_HEAVY!$F$93:$H$134,3,FALSE),0)</f>
        <v>0</v>
      </c>
      <c r="G239" s="104">
        <f>IFERROR(VLOOKUP(B239,TAG_RESTRICTED_HEAVY!$J$93:$L$134,3,FALSE),0)</f>
        <v>0</v>
      </c>
      <c r="H239" s="105">
        <f>IFERROR(VLOOKUP(B239,TAG_RESTRICTED_HEAVY!$N$93:$P$134,3,FALSE),0)</f>
        <v>0</v>
      </c>
      <c r="I239" s="139">
        <f>IFERROR(VLOOKUP(B239,TAG_RESTRICTED_HEAVY!$R$93:$T$134,3,FALSE),0)</f>
        <v>0</v>
      </c>
      <c r="J239" s="167">
        <f>IFERROR(VLOOKUP(B239,TAG_RESTRICTED_HEAVY!$V$93:$X$134,3,FALSE),0)</f>
        <v>0</v>
      </c>
      <c r="K239" s="84"/>
      <c r="L239" s="84"/>
      <c r="M239" s="84"/>
    </row>
    <row r="240" spans="1:13" ht="15" customHeight="1">
      <c r="A240" s="114">
        <f>TAG_RESTRICTED_HEAVY!A34</f>
        <v>0</v>
      </c>
      <c r="B240" s="81">
        <f>TAG_RESTRICTED_HEAVY!B34</f>
        <v>0</v>
      </c>
      <c r="C240" s="115">
        <f t="shared" si="6"/>
        <v>0</v>
      </c>
      <c r="D240" s="138">
        <f t="shared" si="7"/>
        <v>0</v>
      </c>
      <c r="E240" s="104">
        <f>IFERROR(VLOOKUP(B240,TAG_RESTRICTED_HEAVY!$B$93:$D$134,3,FALSE),0)</f>
        <v>0</v>
      </c>
      <c r="F240" s="104">
        <f>IFERROR(VLOOKUP(B240,TAG_RESTRICTED_HEAVY!$F$93:$H$134,3,FALSE),0)</f>
        <v>0</v>
      </c>
      <c r="G240" s="104">
        <f>IFERROR(VLOOKUP(B240,TAG_RESTRICTED_HEAVY!$J$93:$L$134,3,FALSE),0)</f>
        <v>0</v>
      </c>
      <c r="H240" s="105">
        <f>IFERROR(VLOOKUP(B240,TAG_RESTRICTED_HEAVY!$N$93:$P$134,3,FALSE),0)</f>
        <v>0</v>
      </c>
      <c r="I240" s="139">
        <f>IFERROR(VLOOKUP(B240,TAG_RESTRICTED_HEAVY!$R$93:$T$134,3,FALSE),0)</f>
        <v>0</v>
      </c>
      <c r="J240" s="167">
        <f>IFERROR(VLOOKUP(B240,TAG_RESTRICTED_HEAVY!$V$93:$X$134,3,FALSE),0)</f>
        <v>0</v>
      </c>
      <c r="K240" s="84"/>
      <c r="L240" s="84"/>
      <c r="M240" s="84"/>
    </row>
    <row r="241" spans="1:13" ht="15" customHeight="1">
      <c r="A241" s="114">
        <f>TAG_RESTRICTED_HEAVY!A35</f>
        <v>0</v>
      </c>
      <c r="B241" s="81">
        <f>TAG_RESTRICTED_HEAVY!B35</f>
        <v>0</v>
      </c>
      <c r="C241" s="115">
        <f t="shared" si="6"/>
        <v>0</v>
      </c>
      <c r="D241" s="138">
        <f t="shared" si="7"/>
        <v>0</v>
      </c>
      <c r="E241" s="104">
        <f>IFERROR(VLOOKUP(B241,TAG_RESTRICTED_HEAVY!$B$93:$D$134,3,FALSE),0)</f>
        <v>0</v>
      </c>
      <c r="F241" s="104">
        <f>IFERROR(VLOOKUP(B241,TAG_RESTRICTED_HEAVY!$F$93:$H$134,3,FALSE),0)</f>
        <v>0</v>
      </c>
      <c r="G241" s="104">
        <f>IFERROR(VLOOKUP(B241,TAG_RESTRICTED_HEAVY!$J$93:$L$134,3,FALSE),0)</f>
        <v>0</v>
      </c>
      <c r="H241" s="105">
        <f>IFERROR(VLOOKUP(B241,TAG_RESTRICTED_HEAVY!$N$93:$P$134,3,FALSE),0)</f>
        <v>0</v>
      </c>
      <c r="I241" s="139">
        <f>IFERROR(VLOOKUP(B241,TAG_RESTRICTED_HEAVY!$R$93:$T$134,3,FALSE),0)</f>
        <v>0</v>
      </c>
      <c r="J241" s="167">
        <f>IFERROR(VLOOKUP(B241,TAG_RESTRICTED_HEAVY!$V$93:$X$134,3,FALSE),0)</f>
        <v>0</v>
      </c>
      <c r="K241" s="84"/>
      <c r="L241" s="84"/>
      <c r="M241" s="84"/>
    </row>
    <row r="242" spans="1:13" ht="15" customHeight="1">
      <c r="A242" s="114">
        <f>TAG_LIGHT!A27</f>
        <v>0</v>
      </c>
      <c r="B242" s="81">
        <f>TAG_LIGHT!B27</f>
        <v>0</v>
      </c>
      <c r="C242" s="115">
        <f t="shared" si="6"/>
        <v>0</v>
      </c>
      <c r="D242" s="138">
        <f t="shared" si="7"/>
        <v>0</v>
      </c>
      <c r="E242" s="104">
        <f>IFERROR(VLOOKUP(B242,TAG_LIGHT!$B$93:$D$134,3,FALSE),0)</f>
        <v>0</v>
      </c>
      <c r="F242" s="104">
        <f>IFERROR(VLOOKUP(B242,TAG_LIGHT!$F$93:$H$134,3,FALSE),0)</f>
        <v>0</v>
      </c>
      <c r="G242" s="104">
        <f>IFERROR(VLOOKUP(B242,TAG_LIGHT!$J$93:$L$134,3,FALSE),0)</f>
        <v>0</v>
      </c>
      <c r="H242" s="105">
        <f>IFERROR(VLOOKUP(B242,TAG_LIGHT!$N$93:$P$134,3,FALSE),0)</f>
        <v>0</v>
      </c>
      <c r="I242" s="139">
        <f>IFERROR(VLOOKUP(B242,TAG_LIGHT!$R$93:$T$134,3,FALSE),0)</f>
        <v>0</v>
      </c>
      <c r="J242" s="167">
        <f>IFERROR(VLOOKUP(B242,TAG_LIGHT!$V$93:$X$134,3,FALSE),0)</f>
        <v>0</v>
      </c>
      <c r="K242" s="84"/>
      <c r="L242" s="84"/>
      <c r="M242" s="84"/>
    </row>
    <row r="243" spans="1:13" ht="15" customHeight="1">
      <c r="A243" s="114">
        <f>TAG_LIGHT!A28</f>
        <v>0</v>
      </c>
      <c r="B243" s="81">
        <f>TAG_LIGHT!B28</f>
        <v>0</v>
      </c>
      <c r="C243" s="115">
        <f t="shared" si="6"/>
        <v>0</v>
      </c>
      <c r="D243" s="138">
        <f t="shared" si="7"/>
        <v>0</v>
      </c>
      <c r="E243" s="104">
        <f>IFERROR(VLOOKUP(B243,TAG_LIGHT!$B$93:$D$134,3,FALSE),0)</f>
        <v>0</v>
      </c>
      <c r="F243" s="104">
        <f>IFERROR(VLOOKUP(B243,TAG_LIGHT!$F$93:$H$134,3,FALSE),0)</f>
        <v>0</v>
      </c>
      <c r="G243" s="104">
        <f>IFERROR(VLOOKUP(B243,TAG_LIGHT!$J$93:$L$134,3,FALSE),0)</f>
        <v>0</v>
      </c>
      <c r="H243" s="105">
        <f>IFERROR(VLOOKUP(B243,TAG_LIGHT!$N$93:$P$134,3,FALSE),0)</f>
        <v>0</v>
      </c>
      <c r="I243" s="139">
        <f>IFERROR(VLOOKUP(B243,TAG_LIGHT!$R$93:$T$134,3,FALSE),0)</f>
        <v>0</v>
      </c>
      <c r="J243" s="167">
        <f>IFERROR(VLOOKUP(B243,TAG_LIGHT!$V$93:$X$134,3,FALSE),0)</f>
        <v>0</v>
      </c>
      <c r="K243" s="84"/>
      <c r="L243" s="84"/>
      <c r="M243" s="84"/>
    </row>
    <row r="244" spans="1:13" ht="15" customHeight="1">
      <c r="A244" s="114">
        <f>TAG_LIGHT!A29</f>
        <v>0</v>
      </c>
      <c r="B244" s="81">
        <f>TAG_LIGHT!B29</f>
        <v>0</v>
      </c>
      <c r="C244" s="115">
        <f t="shared" si="6"/>
        <v>0</v>
      </c>
      <c r="D244" s="138">
        <f t="shared" si="7"/>
        <v>0</v>
      </c>
      <c r="E244" s="104">
        <f>IFERROR(VLOOKUP(B244,TAG_LIGHT!$B$93:$D$134,3,FALSE),0)</f>
        <v>0</v>
      </c>
      <c r="F244" s="104">
        <f>IFERROR(VLOOKUP(B244,TAG_LIGHT!$F$93:$H$134,3,FALSE),0)</f>
        <v>0</v>
      </c>
      <c r="G244" s="104">
        <f>IFERROR(VLOOKUP(B244,TAG_LIGHT!$J$93:$L$134,3,FALSE),0)</f>
        <v>0</v>
      </c>
      <c r="H244" s="105">
        <f>IFERROR(VLOOKUP(B244,TAG_LIGHT!$N$93:$P$134,3,FALSE),0)</f>
        <v>0</v>
      </c>
      <c r="I244" s="139">
        <f>IFERROR(VLOOKUP(B244,TAG_LIGHT!$R$93:$T$134,3,FALSE),0)</f>
        <v>0</v>
      </c>
      <c r="J244" s="167">
        <f>IFERROR(VLOOKUP(B244,TAG_LIGHT!$V$93:$X$134,3,FALSE),0)</f>
        <v>0</v>
      </c>
      <c r="K244" s="84"/>
      <c r="L244" s="84"/>
      <c r="M244" s="84"/>
    </row>
    <row r="245" spans="1:13" ht="15" customHeight="1">
      <c r="A245" s="114">
        <f>TAG_LIGHT!A30</f>
        <v>0</v>
      </c>
      <c r="B245" s="81">
        <f>TAG_LIGHT!B30</f>
        <v>0</v>
      </c>
      <c r="C245" s="115">
        <f t="shared" si="6"/>
        <v>0</v>
      </c>
      <c r="D245" s="138">
        <f t="shared" si="7"/>
        <v>0</v>
      </c>
      <c r="E245" s="104">
        <f>IFERROR(VLOOKUP(B245,TAG_LIGHT!$B$93:$D$134,3,FALSE),0)</f>
        <v>0</v>
      </c>
      <c r="F245" s="104">
        <f>IFERROR(VLOOKUP(B245,TAG_LIGHT!$F$93:$H$134,3,FALSE),0)</f>
        <v>0</v>
      </c>
      <c r="G245" s="104">
        <f>IFERROR(VLOOKUP(B245,TAG_LIGHT!$J$93:$L$134,3,FALSE),0)</f>
        <v>0</v>
      </c>
      <c r="H245" s="105">
        <f>IFERROR(VLOOKUP(B245,TAG_LIGHT!$N$93:$P$134,3,FALSE),0)</f>
        <v>0</v>
      </c>
      <c r="I245" s="139">
        <f>IFERROR(VLOOKUP(B245,TAG_LIGHT!$R$93:$T$134,3,FALSE),0)</f>
        <v>0</v>
      </c>
      <c r="J245" s="167">
        <f>IFERROR(VLOOKUP(B245,TAG_LIGHT!$V$93:$X$134,3,FALSE),0)</f>
        <v>0</v>
      </c>
      <c r="K245" s="84"/>
      <c r="L245" s="84"/>
      <c r="M245" s="84"/>
    </row>
    <row r="246" spans="1:13" ht="15" customHeight="1">
      <c r="A246" s="114">
        <f>TAG_LIGHT!A31</f>
        <v>0</v>
      </c>
      <c r="B246" s="81">
        <f>TAG_LIGHT!B31</f>
        <v>0</v>
      </c>
      <c r="C246" s="115">
        <f t="shared" si="6"/>
        <v>0</v>
      </c>
      <c r="D246" s="138">
        <f t="shared" si="7"/>
        <v>0</v>
      </c>
      <c r="E246" s="104">
        <f>IFERROR(VLOOKUP(B246,TAG_LIGHT!$B$93:$D$134,3,FALSE),0)</f>
        <v>0</v>
      </c>
      <c r="F246" s="104">
        <f>IFERROR(VLOOKUP(B246,TAG_LIGHT!$F$93:$H$134,3,FALSE),0)</f>
        <v>0</v>
      </c>
      <c r="G246" s="104">
        <f>IFERROR(VLOOKUP(B246,TAG_LIGHT!$J$93:$L$134,3,FALSE),0)</f>
        <v>0</v>
      </c>
      <c r="H246" s="105">
        <f>IFERROR(VLOOKUP(B246,TAG_LIGHT!$N$93:$P$134,3,FALSE),0)</f>
        <v>0</v>
      </c>
      <c r="I246" s="139">
        <f>IFERROR(VLOOKUP(B246,TAG_LIGHT!$R$93:$T$134,3,FALSE),0)</f>
        <v>0</v>
      </c>
      <c r="J246" s="167">
        <f>IFERROR(VLOOKUP(B246,TAG_LIGHT!$V$93:$X$134,3,FALSE),0)</f>
        <v>0</v>
      </c>
      <c r="K246" s="84"/>
      <c r="L246" s="84"/>
      <c r="M246" s="84"/>
    </row>
    <row r="247" spans="1:13" ht="15" customHeight="1">
      <c r="A247" s="114">
        <f>TAG_LIGHT!A32</f>
        <v>0</v>
      </c>
      <c r="B247" s="81">
        <f>TAG_LIGHT!B32</f>
        <v>0</v>
      </c>
      <c r="C247" s="115">
        <f t="shared" si="6"/>
        <v>0</v>
      </c>
      <c r="D247" s="138">
        <f t="shared" si="7"/>
        <v>0</v>
      </c>
      <c r="E247" s="104">
        <f>IFERROR(VLOOKUP(B247,TAG_LIGHT!$B$93:$D$134,3,FALSE),0)</f>
        <v>0</v>
      </c>
      <c r="F247" s="104">
        <f>IFERROR(VLOOKUP(B247,TAG_LIGHT!$F$93:$H$134,3,FALSE),0)</f>
        <v>0</v>
      </c>
      <c r="G247" s="104">
        <f>IFERROR(VLOOKUP(B247,TAG_LIGHT!$J$93:$L$134,3,FALSE),0)</f>
        <v>0</v>
      </c>
      <c r="H247" s="105">
        <f>IFERROR(VLOOKUP(B247,TAG_LIGHT!$N$93:$P$134,3,FALSE),0)</f>
        <v>0</v>
      </c>
      <c r="I247" s="139">
        <f>IFERROR(VLOOKUP(B247,TAG_LIGHT!$R$93:$T$134,3,FALSE),0)</f>
        <v>0</v>
      </c>
      <c r="J247" s="167">
        <f>IFERROR(VLOOKUP(B247,TAG_LIGHT!$V$93:$X$134,3,FALSE),0)</f>
        <v>0</v>
      </c>
      <c r="K247" s="84"/>
      <c r="L247" s="84"/>
      <c r="M247" s="84"/>
    </row>
    <row r="248" spans="1:13" ht="15" customHeight="1">
      <c r="A248" s="114">
        <f>TAG_LIGHT!A33</f>
        <v>0</v>
      </c>
      <c r="B248" s="81">
        <f>TAG_LIGHT!B33</f>
        <v>0</v>
      </c>
      <c r="C248" s="115">
        <f t="shared" si="6"/>
        <v>0</v>
      </c>
      <c r="D248" s="138">
        <f t="shared" si="7"/>
        <v>0</v>
      </c>
      <c r="E248" s="104">
        <f>IFERROR(VLOOKUP(B248,TAG_LIGHT!$B$93:$D$134,3,FALSE),0)</f>
        <v>0</v>
      </c>
      <c r="F248" s="104">
        <f>IFERROR(VLOOKUP(B248,TAG_LIGHT!$F$93:$H$134,3,FALSE),0)</f>
        <v>0</v>
      </c>
      <c r="G248" s="104">
        <f>IFERROR(VLOOKUP(B248,TAG_LIGHT!$J$93:$L$134,3,FALSE),0)</f>
        <v>0</v>
      </c>
      <c r="H248" s="105">
        <f>IFERROR(VLOOKUP(B248,TAG_LIGHT!$N$93:$P$134,3,FALSE),0)</f>
        <v>0</v>
      </c>
      <c r="I248" s="139">
        <f>IFERROR(VLOOKUP(B248,TAG_LIGHT!$R$93:$T$134,3,FALSE),0)</f>
        <v>0</v>
      </c>
      <c r="J248" s="167">
        <f>IFERROR(VLOOKUP(B248,TAG_LIGHT!$V$93:$X$134,3,FALSE),0)</f>
        <v>0</v>
      </c>
      <c r="K248" s="84"/>
      <c r="L248" s="84"/>
      <c r="M248" s="84"/>
    </row>
    <row r="249" spans="1:13" ht="15" customHeight="1">
      <c r="A249" s="114">
        <f>TAG_LIGHT!A34</f>
        <v>0</v>
      </c>
      <c r="B249" s="81">
        <f>TAG_LIGHT!B34</f>
        <v>0</v>
      </c>
      <c r="C249" s="115">
        <f t="shared" si="6"/>
        <v>0</v>
      </c>
      <c r="D249" s="138">
        <f t="shared" si="7"/>
        <v>0</v>
      </c>
      <c r="E249" s="104">
        <f>IFERROR(VLOOKUP(B249,TAG_LIGHT!$B$93:$D$134,3,FALSE),0)</f>
        <v>0</v>
      </c>
      <c r="F249" s="104">
        <f>IFERROR(VLOOKUP(B249,TAG_LIGHT!$F$93:$H$134,3,FALSE),0)</f>
        <v>0</v>
      </c>
      <c r="G249" s="104">
        <f>IFERROR(VLOOKUP(B249,TAG_LIGHT!$J$93:$L$134,3,FALSE),0)</f>
        <v>0</v>
      </c>
      <c r="H249" s="105">
        <f>IFERROR(VLOOKUP(B249,TAG_LIGHT!$N$93:$P$134,3,FALSE),0)</f>
        <v>0</v>
      </c>
      <c r="I249" s="139">
        <f>IFERROR(VLOOKUP(B249,TAG_LIGHT!$R$93:$T$134,3,FALSE),0)</f>
        <v>0</v>
      </c>
      <c r="J249" s="167">
        <f>IFERROR(VLOOKUP(B249,TAG_LIGHT!$V$93:$X$134,3,FALSE),0)</f>
        <v>0</v>
      </c>
      <c r="K249" s="84"/>
      <c r="L249" s="84"/>
      <c r="M249" s="84"/>
    </row>
    <row r="250" spans="1:13" ht="15" customHeight="1">
      <c r="A250" s="114">
        <f>TAG_LIGHT!A35</f>
        <v>0</v>
      </c>
      <c r="B250" s="81">
        <f>TAG_LIGHT!B35</f>
        <v>0</v>
      </c>
      <c r="C250" s="115">
        <f t="shared" si="6"/>
        <v>0</v>
      </c>
      <c r="D250" s="138">
        <f t="shared" si="7"/>
        <v>0</v>
      </c>
      <c r="E250" s="104">
        <f>IFERROR(VLOOKUP(B250,TAG_LIGHT!$B$93:$D$134,3,FALSE),0)</f>
        <v>0</v>
      </c>
      <c r="F250" s="104">
        <f>IFERROR(VLOOKUP(B250,TAG_LIGHT!$F$93:$H$134,3,FALSE),0)</f>
        <v>0</v>
      </c>
      <c r="G250" s="104">
        <f>IFERROR(VLOOKUP(B250,TAG_LIGHT!$J$93:$L$134,3,FALSE),0)</f>
        <v>0</v>
      </c>
      <c r="H250" s="105">
        <f>IFERROR(VLOOKUP(B250,TAG_LIGHT!$N$93:$P$134,3,FALSE),0)</f>
        <v>0</v>
      </c>
      <c r="I250" s="139">
        <f>IFERROR(VLOOKUP(B250,TAG_LIGHT!$R$93:$T$134,3,FALSE),0)</f>
        <v>0</v>
      </c>
      <c r="J250" s="167">
        <f>IFERROR(VLOOKUP(B250,TAG_LIGHT!$V$93:$X$134,3,FALSE),0)</f>
        <v>0</v>
      </c>
      <c r="K250" s="84"/>
      <c r="L250" s="84"/>
      <c r="M250" s="84"/>
    </row>
    <row r="251" spans="1:13" ht="15" customHeight="1">
      <c r="A251" s="114">
        <f>TAG_LIGHT!A36</f>
        <v>0</v>
      </c>
      <c r="B251" s="81">
        <f>TAG_LIGHT!B36</f>
        <v>0</v>
      </c>
      <c r="C251" s="115">
        <f t="shared" si="6"/>
        <v>0</v>
      </c>
      <c r="D251" s="138">
        <f t="shared" si="7"/>
        <v>0</v>
      </c>
      <c r="E251" s="104">
        <f>IFERROR(VLOOKUP(B251,TAG_LIGHT!$B$93:$D$134,3,FALSE),0)</f>
        <v>0</v>
      </c>
      <c r="F251" s="104">
        <f>IFERROR(VLOOKUP(B251,TAG_LIGHT!$F$93:$H$134,3,FALSE),0)</f>
        <v>0</v>
      </c>
      <c r="G251" s="104">
        <f>IFERROR(VLOOKUP(B251,TAG_LIGHT!$J$93:$L$134,3,FALSE),0)</f>
        <v>0</v>
      </c>
      <c r="H251" s="105">
        <f>IFERROR(VLOOKUP(B251,TAG_LIGHT!$N$93:$P$134,3,FALSE),0)</f>
        <v>0</v>
      </c>
      <c r="I251" s="139">
        <f>IFERROR(VLOOKUP(B251,TAG_LIGHT!$R$93:$T$134,3,FALSE),0)</f>
        <v>0</v>
      </c>
      <c r="J251" s="167">
        <f>IFERROR(VLOOKUP(B251,TAG_LIGHT!$V$93:$X$134,3,FALSE),0)</f>
        <v>0</v>
      </c>
      <c r="K251" s="84"/>
      <c r="L251" s="84"/>
      <c r="M251" s="84"/>
    </row>
    <row r="252" spans="1:13" ht="15" customHeight="1">
      <c r="A252" s="114">
        <f>TAG_LIGHT!A37</f>
        <v>0</v>
      </c>
      <c r="B252" s="81">
        <f>TAG_LIGHT!B37</f>
        <v>0</v>
      </c>
      <c r="C252" s="115">
        <f t="shared" si="6"/>
        <v>0</v>
      </c>
      <c r="D252" s="138">
        <f t="shared" si="7"/>
        <v>0</v>
      </c>
      <c r="E252" s="104">
        <f>IFERROR(VLOOKUP(B252,TAG_LIGHT!$B$93:$D$134,3,FALSE),0)</f>
        <v>0</v>
      </c>
      <c r="F252" s="104">
        <f>IFERROR(VLOOKUP(B252,TAG_LIGHT!$F$93:$H$134,3,FALSE),0)</f>
        <v>0</v>
      </c>
      <c r="G252" s="104">
        <f>IFERROR(VLOOKUP(B252,TAG_LIGHT!$J$93:$L$134,3,FALSE),0)</f>
        <v>0</v>
      </c>
      <c r="H252" s="105">
        <f>IFERROR(VLOOKUP(B252,TAG_LIGHT!$N$93:$P$134,3,FALSE),0)</f>
        <v>0</v>
      </c>
      <c r="I252" s="139">
        <f>IFERROR(VLOOKUP(B252,TAG_LIGHT!$R$93:$T$134,3,FALSE),0)</f>
        <v>0</v>
      </c>
      <c r="J252" s="167">
        <f>IFERROR(VLOOKUP(B252,TAG_LIGHT!$V$93:$X$134,3,FALSE),0)</f>
        <v>0</v>
      </c>
      <c r="K252" s="84"/>
      <c r="L252" s="84"/>
      <c r="M252" s="84"/>
    </row>
    <row r="253" spans="1:13" ht="15" customHeight="1">
      <c r="A253" s="114">
        <f>TAG_LIGHT!A38</f>
        <v>0</v>
      </c>
      <c r="B253" s="81">
        <f>TAG_LIGHT!B38</f>
        <v>0</v>
      </c>
      <c r="C253" s="115">
        <f t="shared" si="6"/>
        <v>0</v>
      </c>
      <c r="D253" s="138">
        <f t="shared" si="7"/>
        <v>0</v>
      </c>
      <c r="E253" s="104">
        <f>IFERROR(VLOOKUP(B253,TAG_LIGHT!$B$93:$D$134,3,FALSE),0)</f>
        <v>0</v>
      </c>
      <c r="F253" s="104">
        <f>IFERROR(VLOOKUP(B253,TAG_LIGHT!$F$93:$H$134,3,FALSE),0)</f>
        <v>0</v>
      </c>
      <c r="G253" s="104">
        <f>IFERROR(VLOOKUP(B253,TAG_LIGHT!$J$93:$L$134,3,FALSE),0)</f>
        <v>0</v>
      </c>
      <c r="H253" s="105">
        <f>IFERROR(VLOOKUP(B253,TAG_LIGHT!$N$93:$P$134,3,FALSE),0)</f>
        <v>0</v>
      </c>
      <c r="I253" s="139">
        <f>IFERROR(VLOOKUP(B253,TAG_LIGHT!$R$93:$T$134,3,FALSE),0)</f>
        <v>0</v>
      </c>
      <c r="J253" s="167">
        <f>IFERROR(VLOOKUP(B253,TAG_LIGHT!$V$93:$X$134,3,FALSE),0)</f>
        <v>0</v>
      </c>
      <c r="K253" s="84"/>
      <c r="L253" s="84"/>
      <c r="M253" s="84"/>
    </row>
    <row r="254" spans="1:13" ht="15" customHeight="1">
      <c r="A254" s="114">
        <f>TAG_LIGHT!A39</f>
        <v>0</v>
      </c>
      <c r="B254" s="81">
        <f>TAG_LIGHT!B39</f>
        <v>0</v>
      </c>
      <c r="C254" s="115">
        <f t="shared" si="6"/>
        <v>0</v>
      </c>
      <c r="D254" s="138">
        <f t="shared" si="7"/>
        <v>0</v>
      </c>
      <c r="E254" s="104">
        <f>IFERROR(VLOOKUP(B254,TAG_LIGHT!$B$93:$D$134,3,FALSE),0)</f>
        <v>0</v>
      </c>
      <c r="F254" s="104">
        <f>IFERROR(VLOOKUP(B254,TAG_LIGHT!$F$93:$H$134,3,FALSE),0)</f>
        <v>0</v>
      </c>
      <c r="G254" s="104">
        <f>IFERROR(VLOOKUP(B254,TAG_LIGHT!$J$93:$L$134,3,FALSE),0)</f>
        <v>0</v>
      </c>
      <c r="H254" s="105">
        <f>IFERROR(VLOOKUP(B254,TAG_LIGHT!$N$93:$P$134,3,FALSE),0)</f>
        <v>0</v>
      </c>
      <c r="I254" s="139">
        <f>IFERROR(VLOOKUP(B254,TAG_LIGHT!$R$93:$T$134,3,FALSE),0)</f>
        <v>0</v>
      </c>
      <c r="J254" s="167">
        <f>IFERROR(VLOOKUP(B254,TAG_LIGHT!$V$93:$X$134,3,FALSE),0)</f>
        <v>0</v>
      </c>
      <c r="K254" s="84"/>
      <c r="L254" s="84"/>
      <c r="M254" s="84"/>
    </row>
    <row r="255" spans="1:13" ht="15" customHeight="1">
      <c r="A255" s="114">
        <f>TAG_LIGHT!A40</f>
        <v>0</v>
      </c>
      <c r="B255" s="81">
        <f>TAG_LIGHT!B40</f>
        <v>0</v>
      </c>
      <c r="C255" s="115">
        <f t="shared" si="6"/>
        <v>0</v>
      </c>
      <c r="D255" s="138">
        <f t="shared" si="7"/>
        <v>0</v>
      </c>
      <c r="E255" s="104">
        <f>IFERROR(VLOOKUP(B255,TAG_LIGHT!$B$93:$D$134,3,FALSE),0)</f>
        <v>0</v>
      </c>
      <c r="F255" s="104">
        <f>IFERROR(VLOOKUP(B255,TAG_LIGHT!$F$93:$H$134,3,FALSE),0)</f>
        <v>0</v>
      </c>
      <c r="G255" s="104">
        <f>IFERROR(VLOOKUP(B255,TAG_LIGHT!$J$93:$L$134,3,FALSE),0)</f>
        <v>0</v>
      </c>
      <c r="H255" s="105">
        <f>IFERROR(VLOOKUP(B255,TAG_LIGHT!$N$93:$P$134,3,FALSE),0)</f>
        <v>0</v>
      </c>
      <c r="I255" s="139">
        <f>IFERROR(VLOOKUP(B255,TAG_LIGHT!$R$93:$T$134,3,FALSE),0)</f>
        <v>0</v>
      </c>
      <c r="J255" s="167">
        <f>IFERROR(VLOOKUP(B255,TAG_LIGHT!$V$93:$X$134,3,FALSE),0)</f>
        <v>0</v>
      </c>
      <c r="K255" s="84"/>
      <c r="L255" s="84"/>
      <c r="M255" s="84"/>
    </row>
    <row r="256" spans="1:13" ht="15" customHeight="1">
      <c r="A256" s="114">
        <f>TAG_LIGHT!A41</f>
        <v>0</v>
      </c>
      <c r="B256" s="81">
        <f>TAG_LIGHT!B41</f>
        <v>0</v>
      </c>
      <c r="C256" s="115">
        <f t="shared" si="6"/>
        <v>0</v>
      </c>
      <c r="D256" s="138">
        <f t="shared" si="7"/>
        <v>0</v>
      </c>
      <c r="E256" s="104">
        <f>IFERROR(VLOOKUP(B256,TAG_LIGHT!$B$93:$D$134,3,FALSE),0)</f>
        <v>0</v>
      </c>
      <c r="F256" s="104">
        <f>IFERROR(VLOOKUP(B256,TAG_LIGHT!$F$93:$H$134,3,FALSE),0)</f>
        <v>0</v>
      </c>
      <c r="G256" s="104">
        <f>IFERROR(VLOOKUP(B256,TAG_LIGHT!$J$93:$L$134,3,FALSE),0)</f>
        <v>0</v>
      </c>
      <c r="H256" s="105">
        <f>IFERROR(VLOOKUP(B256,TAG_LIGHT!$N$93:$P$134,3,FALSE),0)</f>
        <v>0</v>
      </c>
      <c r="I256" s="139">
        <f>IFERROR(VLOOKUP(B256,TAG_LIGHT!$R$93:$T$134,3,FALSE),0)</f>
        <v>0</v>
      </c>
      <c r="J256" s="167">
        <f>IFERROR(VLOOKUP(B256,TAG_LIGHT!$V$93:$X$134,3,FALSE),0)</f>
        <v>0</v>
      </c>
      <c r="K256" s="84"/>
      <c r="L256" s="84"/>
      <c r="M256" s="84"/>
    </row>
    <row r="257" spans="1:13" ht="15" customHeight="1">
      <c r="A257" s="114">
        <f>TAG_LIGHT!A42</f>
        <v>0</v>
      </c>
      <c r="B257" s="81">
        <f>TAG_LIGHT!B42</f>
        <v>0</v>
      </c>
      <c r="C257" s="115">
        <f t="shared" si="6"/>
        <v>0</v>
      </c>
      <c r="D257" s="138">
        <f t="shared" si="7"/>
        <v>0</v>
      </c>
      <c r="E257" s="104">
        <f>IFERROR(VLOOKUP(B257,TAG_LIGHT!$B$93:$D$134,3,FALSE),0)</f>
        <v>0</v>
      </c>
      <c r="F257" s="104">
        <f>IFERROR(VLOOKUP(B257,TAG_LIGHT!$F$93:$H$134,3,FALSE),0)</f>
        <v>0</v>
      </c>
      <c r="G257" s="104">
        <f>IFERROR(VLOOKUP(B257,TAG_LIGHT!$J$93:$L$134,3,FALSE),0)</f>
        <v>0</v>
      </c>
      <c r="H257" s="105">
        <f>IFERROR(VLOOKUP(B257,TAG_LIGHT!$N$93:$P$134,3,FALSE),0)</f>
        <v>0</v>
      </c>
      <c r="I257" s="139">
        <f>IFERROR(VLOOKUP(B257,TAG_LIGHT!$R$93:$T$134,3,FALSE),0)</f>
        <v>0</v>
      </c>
      <c r="J257" s="167">
        <f>IFERROR(VLOOKUP(B257,TAG_LIGHT!$V$93:$X$134,3,FALSE),0)</f>
        <v>0</v>
      </c>
      <c r="K257" s="84"/>
      <c r="L257" s="84"/>
      <c r="M257" s="84"/>
    </row>
    <row r="258" spans="1:13" ht="15" customHeight="1">
      <c r="A258" s="114">
        <f>TAG_LIGHT!A43</f>
        <v>0</v>
      </c>
      <c r="B258" s="81">
        <f>TAG_LIGHT!B43</f>
        <v>0</v>
      </c>
      <c r="C258" s="115">
        <f t="shared" si="6"/>
        <v>0</v>
      </c>
      <c r="D258" s="138">
        <f t="shared" si="7"/>
        <v>0</v>
      </c>
      <c r="E258" s="104">
        <f>IFERROR(VLOOKUP(B258,TAG_LIGHT!$B$93:$D$134,3,FALSE),0)</f>
        <v>0</v>
      </c>
      <c r="F258" s="104">
        <f>IFERROR(VLOOKUP(B258,TAG_LIGHT!$F$93:$H$134,3,FALSE),0)</f>
        <v>0</v>
      </c>
      <c r="G258" s="104">
        <f>IFERROR(VLOOKUP(B258,TAG_LIGHT!$J$93:$L$134,3,FALSE),0)</f>
        <v>0</v>
      </c>
      <c r="H258" s="105">
        <f>IFERROR(VLOOKUP(B258,TAG_LIGHT!$N$93:$P$134,3,FALSE),0)</f>
        <v>0</v>
      </c>
      <c r="I258" s="139">
        <f>IFERROR(VLOOKUP(B258,TAG_LIGHT!$R$93:$T$134,3,FALSE),0)</f>
        <v>0</v>
      </c>
      <c r="J258" s="167">
        <f>IFERROR(VLOOKUP(B258,TAG_LIGHT!$V$93:$X$134,3,FALSE),0)</f>
        <v>0</v>
      </c>
      <c r="K258" s="84"/>
      <c r="L258" s="84"/>
      <c r="M258" s="84"/>
    </row>
    <row r="259" spans="1:13" ht="15" customHeight="1">
      <c r="A259" s="114">
        <f>TAG_LIGHT!A44</f>
        <v>0</v>
      </c>
      <c r="B259" s="81">
        <f>TAG_LIGHT!B44</f>
        <v>0</v>
      </c>
      <c r="C259" s="115">
        <f t="shared" si="6"/>
        <v>0</v>
      </c>
      <c r="D259" s="138">
        <f t="shared" si="7"/>
        <v>0</v>
      </c>
      <c r="E259" s="104">
        <f>IFERROR(VLOOKUP(B259,TAG_LIGHT!$B$93:$D$134,3,FALSE),0)</f>
        <v>0</v>
      </c>
      <c r="F259" s="104">
        <f>IFERROR(VLOOKUP(B259,TAG_LIGHT!$F$93:$H$134,3,FALSE),0)</f>
        <v>0</v>
      </c>
      <c r="G259" s="104">
        <f>IFERROR(VLOOKUP(B259,TAG_LIGHT!$J$93:$L$134,3,FALSE),0)</f>
        <v>0</v>
      </c>
      <c r="H259" s="105">
        <f>IFERROR(VLOOKUP(B259,TAG_LIGHT!$N$93:$P$134,3,FALSE),0)</f>
        <v>0</v>
      </c>
      <c r="I259" s="139">
        <f>IFERROR(VLOOKUP(B259,TAG_LIGHT!$R$93:$T$134,3,FALSE),0)</f>
        <v>0</v>
      </c>
      <c r="J259" s="167">
        <f>IFERROR(VLOOKUP(B259,TAG_LIGHT!$V$93:$X$134,3,FALSE),0)</f>
        <v>0</v>
      </c>
      <c r="K259" s="84"/>
      <c r="L259" s="84"/>
      <c r="M259" s="84"/>
    </row>
    <row r="260" spans="1:13" ht="15" customHeight="1">
      <c r="A260" s="114">
        <f>TAG_LIGHT!A45</f>
        <v>0</v>
      </c>
      <c r="B260" s="81">
        <f>TAG_LIGHT!B45</f>
        <v>0</v>
      </c>
      <c r="C260" s="115">
        <f t="shared" si="6"/>
        <v>0</v>
      </c>
      <c r="D260" s="138">
        <f t="shared" si="7"/>
        <v>0</v>
      </c>
      <c r="E260" s="104">
        <f>IFERROR(VLOOKUP(B260,TAG_LIGHT!$B$93:$D$134,3,FALSE),0)</f>
        <v>0</v>
      </c>
      <c r="F260" s="104">
        <f>IFERROR(VLOOKUP(B260,TAG_LIGHT!$F$93:$H$134,3,FALSE),0)</f>
        <v>0</v>
      </c>
      <c r="G260" s="104">
        <f>IFERROR(VLOOKUP(B260,TAG_LIGHT!$J$93:$L$134,3,FALSE),0)</f>
        <v>0</v>
      </c>
      <c r="H260" s="105">
        <f>IFERROR(VLOOKUP(B260,TAG_LIGHT!$N$93:$P$134,3,FALSE),0)</f>
        <v>0</v>
      </c>
      <c r="I260" s="139">
        <f>IFERROR(VLOOKUP(B260,TAG_LIGHT!$R$93:$T$134,3,FALSE),0)</f>
        <v>0</v>
      </c>
      <c r="J260" s="167">
        <f>IFERROR(VLOOKUP(B260,TAG_LIGHT!$V$93:$X$134,3,FALSE),0)</f>
        <v>0</v>
      </c>
      <c r="K260" s="84"/>
      <c r="L260" s="84"/>
      <c r="M260" s="84"/>
    </row>
    <row r="261" spans="1:13" ht="15" customHeight="1">
      <c r="A261" s="114">
        <f>TAG_HEAVY!A15</f>
        <v>0</v>
      </c>
      <c r="B261" s="81">
        <f>TAG_HEAVY!B15</f>
        <v>0</v>
      </c>
      <c r="C261" s="115">
        <f t="shared" si="6"/>
        <v>0</v>
      </c>
      <c r="D261" s="138">
        <f t="shared" si="7"/>
        <v>0</v>
      </c>
      <c r="E261" s="104">
        <f>IFERROR(VLOOKUP(B261,TAG_HEAVY!$B$93:$D$134,3,FALSE),0)</f>
        <v>0</v>
      </c>
      <c r="F261" s="104">
        <f>IFERROR(VLOOKUP(B261,TAG_HEAVY!$F$93:$H$134,3,FALSE),0)</f>
        <v>0</v>
      </c>
      <c r="G261" s="104">
        <f>IFERROR(VLOOKUP(B261,TAG_HEAVY!$J$93:$L$134,3,FALSE),0)</f>
        <v>0</v>
      </c>
      <c r="H261" s="105">
        <f>IFERROR(VLOOKUP(B261,TAG_HEAVY!$N$93:$P$134,3,FALSE),0)</f>
        <v>0</v>
      </c>
      <c r="I261" s="139">
        <f>IFERROR(VLOOKUP(B261,TAG_HEAVY!$R$93:$T$134,3,FALSE),0)</f>
        <v>0</v>
      </c>
      <c r="J261" s="167">
        <f>IFERROR(VLOOKUP(B261,TAG_HEAVY!$V$93:$X$134,3,FALSE),0)</f>
        <v>0</v>
      </c>
      <c r="K261" s="84"/>
      <c r="L261" s="84"/>
      <c r="M261" s="84"/>
    </row>
    <row r="262" spans="1:13" ht="15" customHeight="1">
      <c r="A262" s="114">
        <f>TAG_HEAVY!A16</f>
        <v>0</v>
      </c>
      <c r="B262" s="81">
        <f>TAG_HEAVY!B16</f>
        <v>0</v>
      </c>
      <c r="C262" s="115">
        <f t="shared" ref="C262:C325" si="8">SUM(E262:J262)</f>
        <v>0</v>
      </c>
      <c r="D262" s="138">
        <f t="shared" ref="D262:D325" si="9">SUM(E262:J262)-MIN(E262:G262)</f>
        <v>0</v>
      </c>
      <c r="E262" s="104">
        <f>IFERROR(VLOOKUP(B262,TAG_HEAVY!$B$93:$D$134,3,FALSE),0)</f>
        <v>0</v>
      </c>
      <c r="F262" s="104">
        <f>IFERROR(VLOOKUP(B262,TAG_HEAVY!$F$93:$H$134,3,FALSE),0)</f>
        <v>0</v>
      </c>
      <c r="G262" s="104">
        <f>IFERROR(VLOOKUP(B262,TAG_HEAVY!$J$93:$L$134,3,FALSE),0)</f>
        <v>0</v>
      </c>
      <c r="H262" s="105">
        <f>IFERROR(VLOOKUP(B262,TAG_HEAVY!$N$93:$P$134,3,FALSE),0)</f>
        <v>0</v>
      </c>
      <c r="I262" s="139">
        <f>IFERROR(VLOOKUP(B262,TAG_HEAVY!$R$93:$T$134,3,FALSE),0)</f>
        <v>0</v>
      </c>
      <c r="J262" s="167">
        <f>IFERROR(VLOOKUP(B262,TAG_HEAVY!$V$93:$X$134,3,FALSE),0)</f>
        <v>0</v>
      </c>
      <c r="K262" s="84"/>
      <c r="L262" s="84"/>
      <c r="M262" s="84"/>
    </row>
    <row r="263" spans="1:13" ht="15" customHeight="1">
      <c r="A263" s="114">
        <f>TAG_HEAVY!A17</f>
        <v>0</v>
      </c>
      <c r="B263" s="81">
        <f>TAG_HEAVY!B17</f>
        <v>0</v>
      </c>
      <c r="C263" s="115">
        <f t="shared" si="8"/>
        <v>0</v>
      </c>
      <c r="D263" s="138">
        <f t="shared" si="9"/>
        <v>0</v>
      </c>
      <c r="E263" s="104">
        <f>IFERROR(VLOOKUP(B263,TAG_HEAVY!$B$93:$D$134,3,FALSE),0)</f>
        <v>0</v>
      </c>
      <c r="F263" s="104">
        <f>IFERROR(VLOOKUP(B263,TAG_HEAVY!$F$93:$H$134,3,FALSE),0)</f>
        <v>0</v>
      </c>
      <c r="G263" s="104">
        <f>IFERROR(VLOOKUP(B263,TAG_HEAVY!$J$93:$L$134,3,FALSE),0)</f>
        <v>0</v>
      </c>
      <c r="H263" s="105">
        <f>IFERROR(VLOOKUP(B263,TAG_HEAVY!$N$93:$P$134,3,FALSE),0)</f>
        <v>0</v>
      </c>
      <c r="I263" s="139">
        <f>IFERROR(VLOOKUP(B263,TAG_HEAVY!$R$93:$T$134,3,FALSE),0)</f>
        <v>0</v>
      </c>
      <c r="J263" s="167">
        <f>IFERROR(VLOOKUP(B263,TAG_HEAVY!$V$93:$X$134,3,FALSE),0)</f>
        <v>0</v>
      </c>
      <c r="K263" s="84"/>
      <c r="L263" s="84"/>
      <c r="M263" s="84"/>
    </row>
    <row r="264" spans="1:13" ht="15" customHeight="1">
      <c r="A264" s="114">
        <f>TAG_HEAVY!A18</f>
        <v>0</v>
      </c>
      <c r="B264" s="81">
        <f>TAG_HEAVY!B18</f>
        <v>0</v>
      </c>
      <c r="C264" s="115">
        <f t="shared" si="8"/>
        <v>0</v>
      </c>
      <c r="D264" s="138">
        <f t="shared" si="9"/>
        <v>0</v>
      </c>
      <c r="E264" s="104">
        <f>IFERROR(VLOOKUP(B264,TAG_HEAVY!$B$93:$D$134,3,FALSE),0)</f>
        <v>0</v>
      </c>
      <c r="F264" s="104">
        <f>IFERROR(VLOOKUP(B264,TAG_HEAVY!$F$93:$H$134,3,FALSE),0)</f>
        <v>0</v>
      </c>
      <c r="G264" s="104">
        <f>IFERROR(VLOOKUP(B264,TAG_HEAVY!$J$93:$L$134,3,FALSE),0)</f>
        <v>0</v>
      </c>
      <c r="H264" s="105">
        <f>IFERROR(VLOOKUP(B264,TAG_HEAVY!$N$93:$P$134,3,FALSE),0)</f>
        <v>0</v>
      </c>
      <c r="I264" s="139">
        <f>IFERROR(VLOOKUP(B264,TAG_HEAVY!$R$93:$T$134,3,FALSE),0)</f>
        <v>0</v>
      </c>
      <c r="J264" s="167">
        <f>IFERROR(VLOOKUP(B264,TAG_HEAVY!$V$93:$X$134,3,FALSE),0)</f>
        <v>0</v>
      </c>
      <c r="K264" s="84"/>
      <c r="L264" s="84"/>
      <c r="M264" s="84"/>
    </row>
    <row r="265" spans="1:13" ht="15" customHeight="1">
      <c r="A265" s="114">
        <f>TAG_HEAVY!A19</f>
        <v>0</v>
      </c>
      <c r="B265" s="81">
        <f>TAG_HEAVY!B19</f>
        <v>0</v>
      </c>
      <c r="C265" s="115">
        <f t="shared" si="8"/>
        <v>0</v>
      </c>
      <c r="D265" s="138">
        <f t="shared" si="9"/>
        <v>0</v>
      </c>
      <c r="E265" s="104">
        <f>IFERROR(VLOOKUP(B265,TAG_HEAVY!$B$93:$D$134,3,FALSE),0)</f>
        <v>0</v>
      </c>
      <c r="F265" s="104">
        <f>IFERROR(VLOOKUP(B265,TAG_HEAVY!$F$93:$H$134,3,FALSE),0)</f>
        <v>0</v>
      </c>
      <c r="G265" s="104">
        <f>IFERROR(VLOOKUP(B265,TAG_HEAVY!$J$93:$L$134,3,FALSE),0)</f>
        <v>0</v>
      </c>
      <c r="H265" s="105">
        <f>IFERROR(VLOOKUP(B265,TAG_HEAVY!$N$93:$P$134,3,FALSE),0)</f>
        <v>0</v>
      </c>
      <c r="I265" s="139">
        <f>IFERROR(VLOOKUP(B265,TAG_HEAVY!$R$93:$T$134,3,FALSE),0)</f>
        <v>0</v>
      </c>
      <c r="J265" s="167">
        <f>IFERROR(VLOOKUP(B265,TAG_HEAVY!$V$93:$X$134,3,FALSE),0)</f>
        <v>0</v>
      </c>
      <c r="K265" s="84"/>
      <c r="L265" s="84"/>
      <c r="M265" s="84"/>
    </row>
    <row r="266" spans="1:13" ht="15" customHeight="1">
      <c r="A266" s="114">
        <f>TAG_HEAVY!A20</f>
        <v>0</v>
      </c>
      <c r="B266" s="81">
        <f>TAG_HEAVY!B20</f>
        <v>0</v>
      </c>
      <c r="C266" s="115">
        <f t="shared" si="8"/>
        <v>0</v>
      </c>
      <c r="D266" s="138">
        <f t="shared" si="9"/>
        <v>0</v>
      </c>
      <c r="E266" s="104">
        <f>IFERROR(VLOOKUP(B266,TAG_HEAVY!$B$93:$D$134,3,FALSE),0)</f>
        <v>0</v>
      </c>
      <c r="F266" s="104">
        <f>IFERROR(VLOOKUP(B266,TAG_HEAVY!$F$93:$H$134,3,FALSE),0)</f>
        <v>0</v>
      </c>
      <c r="G266" s="104">
        <f>IFERROR(VLOOKUP(B266,TAG_HEAVY!$J$93:$L$134,3,FALSE),0)</f>
        <v>0</v>
      </c>
      <c r="H266" s="105">
        <f>IFERROR(VLOOKUP(B266,TAG_HEAVY!$N$93:$P$134,3,FALSE),0)</f>
        <v>0</v>
      </c>
      <c r="I266" s="139">
        <f>IFERROR(VLOOKUP(B266,TAG_HEAVY!$R$93:$T$134,3,FALSE),0)</f>
        <v>0</v>
      </c>
      <c r="J266" s="167">
        <f>IFERROR(VLOOKUP(B266,TAG_HEAVY!$V$93:$X$134,3,FALSE),0)</f>
        <v>0</v>
      </c>
      <c r="K266" s="84"/>
      <c r="L266" s="84"/>
      <c r="M266" s="84"/>
    </row>
    <row r="267" spans="1:13" ht="15" customHeight="1">
      <c r="A267" s="114">
        <f>TAG_HEAVY!A21</f>
        <v>0</v>
      </c>
      <c r="B267" s="81">
        <f>TAG_HEAVY!B21</f>
        <v>0</v>
      </c>
      <c r="C267" s="115">
        <f t="shared" si="8"/>
        <v>0</v>
      </c>
      <c r="D267" s="138">
        <f t="shared" si="9"/>
        <v>0</v>
      </c>
      <c r="E267" s="104">
        <f>IFERROR(VLOOKUP(B267,TAG_HEAVY!$B$93:$D$134,3,FALSE),0)</f>
        <v>0</v>
      </c>
      <c r="F267" s="104">
        <f>IFERROR(VLOOKUP(B267,TAG_HEAVY!$F$93:$H$134,3,FALSE),0)</f>
        <v>0</v>
      </c>
      <c r="G267" s="104">
        <f>IFERROR(VLOOKUP(B267,TAG_HEAVY!$J$93:$L$134,3,FALSE),0)</f>
        <v>0</v>
      </c>
      <c r="H267" s="105">
        <f>IFERROR(VLOOKUP(B267,TAG_HEAVY!$N$93:$P$134,3,FALSE),0)</f>
        <v>0</v>
      </c>
      <c r="I267" s="139">
        <f>IFERROR(VLOOKUP(B267,TAG_HEAVY!$R$93:$T$134,3,FALSE),0)</f>
        <v>0</v>
      </c>
      <c r="J267" s="167">
        <f>IFERROR(VLOOKUP(B267,TAG_HEAVY!$V$93:$X$134,3,FALSE),0)</f>
        <v>0</v>
      </c>
      <c r="K267" s="84"/>
      <c r="L267" s="84"/>
      <c r="M267" s="84"/>
    </row>
    <row r="268" spans="1:13" ht="15" customHeight="1">
      <c r="A268" s="114">
        <f>TAG_HEAVY!A22</f>
        <v>0</v>
      </c>
      <c r="B268" s="81">
        <f>TAG_HEAVY!B22</f>
        <v>0</v>
      </c>
      <c r="C268" s="115">
        <f t="shared" si="8"/>
        <v>0</v>
      </c>
      <c r="D268" s="138">
        <f t="shared" si="9"/>
        <v>0</v>
      </c>
      <c r="E268" s="104">
        <f>IFERROR(VLOOKUP(B268,TAG_HEAVY!$B$93:$D$134,3,FALSE),0)</f>
        <v>0</v>
      </c>
      <c r="F268" s="104">
        <f>IFERROR(VLOOKUP(B268,TAG_HEAVY!$F$93:$H$134,3,FALSE),0)</f>
        <v>0</v>
      </c>
      <c r="G268" s="104">
        <f>IFERROR(VLOOKUP(B268,TAG_HEAVY!$J$93:$L$134,3,FALSE),0)</f>
        <v>0</v>
      </c>
      <c r="H268" s="105">
        <f>IFERROR(VLOOKUP(B268,TAG_HEAVY!$N$93:$P$134,3,FALSE),0)</f>
        <v>0</v>
      </c>
      <c r="I268" s="139">
        <f>IFERROR(VLOOKUP(B268,TAG_HEAVY!$R$93:$T$134,3,FALSE),0)</f>
        <v>0</v>
      </c>
      <c r="J268" s="167">
        <f>IFERROR(VLOOKUP(B268,TAG_HEAVY!$V$93:$X$134,3,FALSE),0)</f>
        <v>0</v>
      </c>
      <c r="K268" s="84"/>
      <c r="L268" s="84"/>
      <c r="M268" s="84"/>
    </row>
    <row r="269" spans="1:13" ht="15" customHeight="1">
      <c r="A269" s="114">
        <f>TAG_HEAVY!A23</f>
        <v>0</v>
      </c>
      <c r="B269" s="81">
        <f>TAG_HEAVY!B23</f>
        <v>0</v>
      </c>
      <c r="C269" s="115">
        <f t="shared" si="8"/>
        <v>0</v>
      </c>
      <c r="D269" s="138">
        <f t="shared" si="9"/>
        <v>0</v>
      </c>
      <c r="E269" s="104">
        <f>IFERROR(VLOOKUP(B269,TAG_HEAVY!$B$93:$D$134,3,FALSE),0)</f>
        <v>0</v>
      </c>
      <c r="F269" s="104">
        <f>IFERROR(VLOOKUP(B269,TAG_HEAVY!$F$93:$H$134,3,FALSE),0)</f>
        <v>0</v>
      </c>
      <c r="G269" s="104">
        <f>IFERROR(VLOOKUP(B269,TAG_HEAVY!$J$93:$L$134,3,FALSE),0)</f>
        <v>0</v>
      </c>
      <c r="H269" s="105">
        <f>IFERROR(VLOOKUP(B269,TAG_HEAVY!$N$93:$P$134,3,FALSE),0)</f>
        <v>0</v>
      </c>
      <c r="I269" s="139">
        <f>IFERROR(VLOOKUP(B269,TAG_HEAVY!$R$93:$T$134,3,FALSE),0)</f>
        <v>0</v>
      </c>
      <c r="J269" s="167">
        <f>IFERROR(VLOOKUP(B269,TAG_HEAVY!$V$93:$X$134,3,FALSE),0)</f>
        <v>0</v>
      </c>
      <c r="K269" s="84"/>
      <c r="L269" s="84"/>
      <c r="M269" s="84"/>
    </row>
    <row r="270" spans="1:13" ht="15" customHeight="1">
      <c r="A270" s="114">
        <f>TAG_HEAVY!A24</f>
        <v>0</v>
      </c>
      <c r="B270" s="81">
        <f>TAG_HEAVY!B24</f>
        <v>0</v>
      </c>
      <c r="C270" s="115">
        <f t="shared" si="8"/>
        <v>0</v>
      </c>
      <c r="D270" s="138">
        <f t="shared" si="9"/>
        <v>0</v>
      </c>
      <c r="E270" s="104">
        <f>IFERROR(VLOOKUP(B270,TAG_HEAVY!$B$93:$D$134,3,FALSE),0)</f>
        <v>0</v>
      </c>
      <c r="F270" s="104">
        <f>IFERROR(VLOOKUP(B270,TAG_HEAVY!$F$93:$H$134,3,FALSE),0)</f>
        <v>0</v>
      </c>
      <c r="G270" s="104">
        <f>IFERROR(VLOOKUP(B270,TAG_HEAVY!$J$93:$L$134,3,FALSE),0)</f>
        <v>0</v>
      </c>
      <c r="H270" s="105">
        <f>IFERROR(VLOOKUP(B270,TAG_HEAVY!$N$93:$P$134,3,FALSE),0)</f>
        <v>0</v>
      </c>
      <c r="I270" s="139">
        <f>IFERROR(VLOOKUP(B270,TAG_HEAVY!$R$93:$T$134,3,FALSE),0)</f>
        <v>0</v>
      </c>
      <c r="J270" s="167">
        <f>IFERROR(VLOOKUP(B270,TAG_HEAVY!$V$93:$X$134,3,FALSE),0)</f>
        <v>0</v>
      </c>
      <c r="K270" s="84"/>
      <c r="L270" s="84"/>
      <c r="M270" s="84"/>
    </row>
    <row r="271" spans="1:13" ht="15" customHeight="1">
      <c r="A271" s="114">
        <f>TAG_HEAVY!A25</f>
        <v>0</v>
      </c>
      <c r="B271" s="81">
        <f>TAG_HEAVY!B25</f>
        <v>0</v>
      </c>
      <c r="C271" s="115">
        <f t="shared" si="8"/>
        <v>0</v>
      </c>
      <c r="D271" s="138">
        <f t="shared" si="9"/>
        <v>0</v>
      </c>
      <c r="E271" s="104">
        <f>IFERROR(VLOOKUP(B271,TAG_HEAVY!$B$93:$D$134,3,FALSE),0)</f>
        <v>0</v>
      </c>
      <c r="F271" s="104">
        <f>IFERROR(VLOOKUP(B271,TAG_HEAVY!$F$93:$H$134,3,FALSE),0)</f>
        <v>0</v>
      </c>
      <c r="G271" s="104">
        <f>IFERROR(VLOOKUP(B271,TAG_HEAVY!$J$93:$L$134,3,FALSE),0)</f>
        <v>0</v>
      </c>
      <c r="H271" s="105">
        <f>IFERROR(VLOOKUP(B271,TAG_HEAVY!$N$93:$P$134,3,FALSE),0)</f>
        <v>0</v>
      </c>
      <c r="I271" s="139">
        <f>IFERROR(VLOOKUP(B271,TAG_HEAVY!$R$93:$T$134,3,FALSE),0)</f>
        <v>0</v>
      </c>
      <c r="J271" s="167">
        <f>IFERROR(VLOOKUP(B271,TAG_HEAVY!$V$93:$X$134,3,FALSE),0)</f>
        <v>0</v>
      </c>
      <c r="K271" s="84"/>
      <c r="L271" s="84"/>
      <c r="M271" s="84"/>
    </row>
    <row r="272" spans="1:13" ht="15" customHeight="1">
      <c r="A272" s="114">
        <f>TAG_HEAVY!A26</f>
        <v>0</v>
      </c>
      <c r="B272" s="81">
        <f>TAG_HEAVY!B26</f>
        <v>0</v>
      </c>
      <c r="C272" s="115">
        <f t="shared" si="8"/>
        <v>0</v>
      </c>
      <c r="D272" s="138">
        <f t="shared" si="9"/>
        <v>0</v>
      </c>
      <c r="E272" s="104">
        <f>IFERROR(VLOOKUP(B272,TAG_HEAVY!$B$93:$D$134,3,FALSE),0)</f>
        <v>0</v>
      </c>
      <c r="F272" s="104">
        <f>IFERROR(VLOOKUP(B272,TAG_HEAVY!$F$93:$H$134,3,FALSE),0)</f>
        <v>0</v>
      </c>
      <c r="G272" s="104">
        <f>IFERROR(VLOOKUP(B272,TAG_HEAVY!$J$93:$L$134,3,FALSE),0)</f>
        <v>0</v>
      </c>
      <c r="H272" s="105">
        <f>IFERROR(VLOOKUP(B272,TAG_HEAVY!$N$93:$P$134,3,FALSE),0)</f>
        <v>0</v>
      </c>
      <c r="I272" s="139">
        <f>IFERROR(VLOOKUP(B272,TAG_HEAVY!$R$93:$T$134,3,FALSE),0)</f>
        <v>0</v>
      </c>
      <c r="J272" s="167">
        <f>IFERROR(VLOOKUP(B272,TAG_HEAVY!$V$93:$X$134,3,FALSE),0)</f>
        <v>0</v>
      </c>
      <c r="K272" s="84"/>
      <c r="L272" s="84"/>
      <c r="M272" s="84"/>
    </row>
    <row r="273" spans="1:13" ht="15" customHeight="1">
      <c r="A273" s="114">
        <f>TAG_HEAVY!A27</f>
        <v>0</v>
      </c>
      <c r="B273" s="81">
        <f>TAG_HEAVY!B27</f>
        <v>0</v>
      </c>
      <c r="C273" s="115">
        <f t="shared" si="8"/>
        <v>0</v>
      </c>
      <c r="D273" s="138">
        <f t="shared" si="9"/>
        <v>0</v>
      </c>
      <c r="E273" s="104">
        <f>IFERROR(VLOOKUP(B273,TAG_HEAVY!$B$93:$D$134,3,FALSE),0)</f>
        <v>0</v>
      </c>
      <c r="F273" s="104">
        <f>IFERROR(VLOOKUP(B273,TAG_HEAVY!$F$93:$H$134,3,FALSE),0)</f>
        <v>0</v>
      </c>
      <c r="G273" s="104">
        <f>IFERROR(VLOOKUP(B273,TAG_HEAVY!$J$93:$L$134,3,FALSE),0)</f>
        <v>0</v>
      </c>
      <c r="H273" s="105">
        <f>IFERROR(VLOOKUP(B273,TAG_HEAVY!$N$93:$P$134,3,FALSE),0)</f>
        <v>0</v>
      </c>
      <c r="I273" s="139">
        <f>IFERROR(VLOOKUP(B273,TAG_HEAVY!$R$93:$T$134,3,FALSE),0)</f>
        <v>0</v>
      </c>
      <c r="J273" s="167">
        <f>IFERROR(VLOOKUP(B273,TAG_HEAVY!$V$93:$X$134,3,FALSE),0)</f>
        <v>0</v>
      </c>
      <c r="K273" s="84"/>
      <c r="L273" s="84"/>
      <c r="M273" s="84"/>
    </row>
    <row r="274" spans="1:13" ht="15" customHeight="1">
      <c r="A274" s="114">
        <f>TAG_HEAVY!A28</f>
        <v>0</v>
      </c>
      <c r="B274" s="81">
        <f>TAG_HEAVY!B28</f>
        <v>0</v>
      </c>
      <c r="C274" s="115">
        <f t="shared" si="8"/>
        <v>0</v>
      </c>
      <c r="D274" s="138">
        <f t="shared" si="9"/>
        <v>0</v>
      </c>
      <c r="E274" s="104">
        <f>IFERROR(VLOOKUP(B274,TAG_HEAVY!$B$93:$D$134,3,FALSE),0)</f>
        <v>0</v>
      </c>
      <c r="F274" s="104">
        <f>IFERROR(VLOOKUP(B274,TAG_HEAVY!$F$93:$H$134,3,FALSE),0)</f>
        <v>0</v>
      </c>
      <c r="G274" s="104">
        <f>IFERROR(VLOOKUP(B274,TAG_HEAVY!$J$93:$L$134,3,FALSE),0)</f>
        <v>0</v>
      </c>
      <c r="H274" s="105">
        <f>IFERROR(VLOOKUP(B274,TAG_HEAVY!$N$93:$P$134,3,FALSE),0)</f>
        <v>0</v>
      </c>
      <c r="I274" s="139">
        <f>IFERROR(VLOOKUP(B274,TAG_HEAVY!$R$93:$T$134,3,FALSE),0)</f>
        <v>0</v>
      </c>
      <c r="J274" s="167">
        <f>IFERROR(VLOOKUP(B274,TAG_HEAVY!$V$93:$X$134,3,FALSE),0)</f>
        <v>0</v>
      </c>
      <c r="K274" s="84"/>
      <c r="L274" s="84"/>
      <c r="M274" s="84"/>
    </row>
    <row r="275" spans="1:13" ht="15" customHeight="1">
      <c r="A275" s="114">
        <f>TAG_HEAVY!A29</f>
        <v>0</v>
      </c>
      <c r="B275" s="81">
        <f>TAG_HEAVY!B29</f>
        <v>0</v>
      </c>
      <c r="C275" s="115">
        <f t="shared" si="8"/>
        <v>0</v>
      </c>
      <c r="D275" s="138">
        <f t="shared" si="9"/>
        <v>0</v>
      </c>
      <c r="E275" s="104">
        <f>IFERROR(VLOOKUP(B275,TAG_HEAVY!$B$93:$D$134,3,FALSE),0)</f>
        <v>0</v>
      </c>
      <c r="F275" s="104">
        <f>IFERROR(VLOOKUP(B275,TAG_HEAVY!$F$93:$H$134,3,FALSE),0)</f>
        <v>0</v>
      </c>
      <c r="G275" s="104">
        <f>IFERROR(VLOOKUP(B275,TAG_HEAVY!$J$93:$L$134,3,FALSE),0)</f>
        <v>0</v>
      </c>
      <c r="H275" s="105">
        <f>IFERROR(VLOOKUP(B275,TAG_HEAVY!$N$93:$P$134,3,FALSE),0)</f>
        <v>0</v>
      </c>
      <c r="I275" s="139">
        <f>IFERROR(VLOOKUP(B275,TAG_HEAVY!$R$93:$T$134,3,FALSE),0)</f>
        <v>0</v>
      </c>
      <c r="J275" s="167">
        <f>IFERROR(VLOOKUP(B275,TAG_HEAVY!$V$93:$X$134,3,FALSE),0)</f>
        <v>0</v>
      </c>
      <c r="K275" s="84"/>
      <c r="L275" s="84"/>
      <c r="M275" s="84"/>
    </row>
    <row r="276" spans="1:13" ht="15" customHeight="1">
      <c r="A276" s="114">
        <f>TAG_HEAVY!A30</f>
        <v>0</v>
      </c>
      <c r="B276" s="81">
        <f>TAG_HEAVY!B30</f>
        <v>0</v>
      </c>
      <c r="C276" s="115">
        <f t="shared" si="8"/>
        <v>0</v>
      </c>
      <c r="D276" s="138">
        <f t="shared" si="9"/>
        <v>0</v>
      </c>
      <c r="E276" s="104">
        <f>IFERROR(VLOOKUP(B276,TAG_HEAVY!$B$93:$D$134,3,FALSE),0)</f>
        <v>0</v>
      </c>
      <c r="F276" s="104">
        <f>IFERROR(VLOOKUP(B276,TAG_HEAVY!$F$93:$H$134,3,FALSE),0)</f>
        <v>0</v>
      </c>
      <c r="G276" s="104">
        <f>IFERROR(VLOOKUP(B276,TAG_HEAVY!$J$93:$L$134,3,FALSE),0)</f>
        <v>0</v>
      </c>
      <c r="H276" s="105">
        <f>IFERROR(VLOOKUP(B276,TAG_HEAVY!$N$93:$P$134,3,FALSE),0)</f>
        <v>0</v>
      </c>
      <c r="I276" s="139">
        <f>IFERROR(VLOOKUP(B276,TAG_HEAVY!$R$93:$T$134,3,FALSE),0)</f>
        <v>0</v>
      </c>
      <c r="J276" s="167">
        <f>IFERROR(VLOOKUP(B276,TAG_HEAVY!$V$93:$X$134,3,FALSE),0)</f>
        <v>0</v>
      </c>
      <c r="K276" s="84"/>
      <c r="L276" s="84"/>
      <c r="M276" s="84"/>
    </row>
    <row r="277" spans="1:13" ht="15" customHeight="1">
      <c r="A277" s="114">
        <f>TAG_HEAVY!A31</f>
        <v>0</v>
      </c>
      <c r="B277" s="81">
        <f>TAG_HEAVY!B31</f>
        <v>0</v>
      </c>
      <c r="C277" s="115">
        <f t="shared" si="8"/>
        <v>0</v>
      </c>
      <c r="D277" s="138">
        <f t="shared" si="9"/>
        <v>0</v>
      </c>
      <c r="E277" s="104">
        <f>IFERROR(VLOOKUP(B277,TAG_HEAVY!$B$93:$D$134,3,FALSE),0)</f>
        <v>0</v>
      </c>
      <c r="F277" s="104">
        <f>IFERROR(VLOOKUP(B277,TAG_HEAVY!$F$93:$H$134,3,FALSE),0)</f>
        <v>0</v>
      </c>
      <c r="G277" s="104">
        <f>IFERROR(VLOOKUP(B277,TAG_HEAVY!$J$93:$L$134,3,FALSE),0)</f>
        <v>0</v>
      </c>
      <c r="H277" s="105">
        <f>IFERROR(VLOOKUP(B277,TAG_HEAVY!$N$93:$P$134,3,FALSE),0)</f>
        <v>0</v>
      </c>
      <c r="I277" s="139">
        <f>IFERROR(VLOOKUP(B277,TAG_HEAVY!$R$93:$T$134,3,FALSE),0)</f>
        <v>0</v>
      </c>
      <c r="J277" s="167">
        <f>IFERROR(VLOOKUP(B277,TAG_HEAVY!$V$93:$X$134,3,FALSE),0)</f>
        <v>0</v>
      </c>
      <c r="K277" s="84"/>
      <c r="L277" s="84"/>
      <c r="M277" s="84"/>
    </row>
    <row r="278" spans="1:13" ht="15" customHeight="1">
      <c r="A278" s="114">
        <f>TAG_HEAVY!A32</f>
        <v>0</v>
      </c>
      <c r="B278" s="81">
        <f>TAG_HEAVY!B32</f>
        <v>0</v>
      </c>
      <c r="C278" s="115">
        <f t="shared" si="8"/>
        <v>0</v>
      </c>
      <c r="D278" s="138">
        <f t="shared" si="9"/>
        <v>0</v>
      </c>
      <c r="E278" s="104">
        <f>IFERROR(VLOOKUP(B278,TAG_HEAVY!$B$93:$D$134,3,FALSE),0)</f>
        <v>0</v>
      </c>
      <c r="F278" s="104">
        <f>IFERROR(VLOOKUP(B278,TAG_HEAVY!$F$93:$H$134,3,FALSE),0)</f>
        <v>0</v>
      </c>
      <c r="G278" s="104">
        <f>IFERROR(VLOOKUP(B278,TAG_HEAVY!$J$93:$L$134,3,FALSE),0)</f>
        <v>0</v>
      </c>
      <c r="H278" s="105">
        <f>IFERROR(VLOOKUP(B278,TAG_HEAVY!$N$93:$P$134,3,FALSE),0)</f>
        <v>0</v>
      </c>
      <c r="I278" s="139">
        <f>IFERROR(VLOOKUP(B278,TAG_HEAVY!$R$93:$T$134,3,FALSE),0)</f>
        <v>0</v>
      </c>
      <c r="J278" s="167">
        <f>IFERROR(VLOOKUP(B278,TAG_HEAVY!$V$93:$X$134,3,FALSE),0)</f>
        <v>0</v>
      </c>
      <c r="K278" s="84"/>
      <c r="L278" s="84"/>
      <c r="M278" s="84"/>
    </row>
    <row r="279" spans="1:13" ht="15" customHeight="1">
      <c r="A279" s="114">
        <f>TAG_HEAVY!A33</f>
        <v>0</v>
      </c>
      <c r="B279" s="81">
        <f>TAG_HEAVY!B33</f>
        <v>0</v>
      </c>
      <c r="C279" s="115">
        <f t="shared" si="8"/>
        <v>0</v>
      </c>
      <c r="D279" s="138">
        <f t="shared" si="9"/>
        <v>0</v>
      </c>
      <c r="E279" s="104">
        <f>IFERROR(VLOOKUP(B279,TAG_HEAVY!$B$93:$D$134,3,FALSE),0)</f>
        <v>0</v>
      </c>
      <c r="F279" s="104">
        <f>IFERROR(VLOOKUP(B279,TAG_HEAVY!$F$93:$H$134,3,FALSE),0)</f>
        <v>0</v>
      </c>
      <c r="G279" s="104">
        <f>IFERROR(VLOOKUP(B279,TAG_HEAVY!$J$93:$L$134,3,FALSE),0)</f>
        <v>0</v>
      </c>
      <c r="H279" s="105">
        <f>IFERROR(VLOOKUP(B279,TAG_HEAVY!$N$93:$P$134,3,FALSE),0)</f>
        <v>0</v>
      </c>
      <c r="I279" s="139">
        <f>IFERROR(VLOOKUP(B279,TAG_HEAVY!$R$93:$T$134,3,FALSE),0)</f>
        <v>0</v>
      </c>
      <c r="J279" s="167">
        <f>IFERROR(VLOOKUP(B279,TAG_HEAVY!$V$93:$X$134,3,FALSE),0)</f>
        <v>0</v>
      </c>
      <c r="K279" s="84"/>
      <c r="L279" s="84"/>
      <c r="M279" s="84"/>
    </row>
    <row r="280" spans="1:13" ht="15" customHeight="1">
      <c r="A280" s="114">
        <f>TAG_HEAVY!A34</f>
        <v>0</v>
      </c>
      <c r="B280" s="81">
        <f>TAG_HEAVY!B34</f>
        <v>0</v>
      </c>
      <c r="C280" s="115">
        <f t="shared" si="8"/>
        <v>0</v>
      </c>
      <c r="D280" s="138">
        <f t="shared" si="9"/>
        <v>0</v>
      </c>
      <c r="E280" s="104">
        <f>IFERROR(VLOOKUP(B280,TAG_HEAVY!$B$93:$D$134,3,FALSE),0)</f>
        <v>0</v>
      </c>
      <c r="F280" s="104">
        <f>IFERROR(VLOOKUP(B280,TAG_HEAVY!$F$93:$H$134,3,FALSE),0)</f>
        <v>0</v>
      </c>
      <c r="G280" s="104">
        <f>IFERROR(VLOOKUP(B280,TAG_HEAVY!$J$93:$L$134,3,FALSE),0)</f>
        <v>0</v>
      </c>
      <c r="H280" s="105">
        <f>IFERROR(VLOOKUP(B280,TAG_HEAVY!$N$93:$P$134,3,FALSE),0)</f>
        <v>0</v>
      </c>
      <c r="I280" s="139">
        <f>IFERROR(VLOOKUP(B280,TAG_HEAVY!$R$93:$T$134,3,FALSE),0)</f>
        <v>0</v>
      </c>
      <c r="J280" s="167">
        <f>IFERROR(VLOOKUP(B280,TAG_HEAVY!$V$93:$X$134,3,FALSE),0)</f>
        <v>0</v>
      </c>
      <c r="K280" s="84"/>
      <c r="L280" s="84"/>
      <c r="M280" s="84"/>
    </row>
    <row r="281" spans="1:13" ht="15" customHeight="1">
      <c r="A281" s="114">
        <f>TAG_HEAVY!A35</f>
        <v>0</v>
      </c>
      <c r="B281" s="81">
        <f>TAG_HEAVY!B35</f>
        <v>0</v>
      </c>
      <c r="C281" s="115">
        <f t="shared" si="8"/>
        <v>0</v>
      </c>
      <c r="D281" s="138">
        <f t="shared" si="9"/>
        <v>0</v>
      </c>
      <c r="E281" s="104">
        <f>IFERROR(VLOOKUP(B281,TAG_HEAVY!$B$93:$D$134,3,FALSE),0)</f>
        <v>0</v>
      </c>
      <c r="F281" s="104">
        <f>IFERROR(VLOOKUP(B281,TAG_HEAVY!$F$93:$H$134,3,FALSE),0)</f>
        <v>0</v>
      </c>
      <c r="G281" s="104">
        <f>IFERROR(VLOOKUP(B281,TAG_HEAVY!$J$93:$L$134,3,FALSE),0)</f>
        <v>0</v>
      </c>
      <c r="H281" s="105">
        <f>IFERROR(VLOOKUP(B281,TAG_HEAVY!$N$93:$P$134,3,FALSE),0)</f>
        <v>0</v>
      </c>
      <c r="I281" s="139">
        <f>IFERROR(VLOOKUP(B281,TAG_HEAVY!$R$93:$T$134,3,FALSE),0)</f>
        <v>0</v>
      </c>
      <c r="J281" s="167">
        <f>IFERROR(VLOOKUP(B281,TAG_HEAVY!$V$93:$X$134,3,FALSE),0)</f>
        <v>0</v>
      </c>
      <c r="K281" s="84"/>
      <c r="L281" s="84"/>
      <c r="M281" s="84"/>
    </row>
    <row r="282" spans="1:13" ht="15" customHeight="1">
      <c r="A282" s="114">
        <f>TAG_HEAVY!A36</f>
        <v>0</v>
      </c>
      <c r="B282" s="81">
        <f>TAG_HEAVY!B36</f>
        <v>0</v>
      </c>
      <c r="C282" s="115">
        <f t="shared" si="8"/>
        <v>0</v>
      </c>
      <c r="D282" s="138">
        <f t="shared" si="9"/>
        <v>0</v>
      </c>
      <c r="E282" s="104">
        <f>IFERROR(VLOOKUP(B282,TAG_HEAVY!$B$93:$D$134,3,FALSE),0)</f>
        <v>0</v>
      </c>
      <c r="F282" s="104">
        <f>IFERROR(VLOOKUP(B282,TAG_HEAVY!$F$93:$H$134,3,FALSE),0)</f>
        <v>0</v>
      </c>
      <c r="G282" s="104">
        <f>IFERROR(VLOOKUP(B282,TAG_HEAVY!$J$93:$L$134,3,FALSE),0)</f>
        <v>0</v>
      </c>
      <c r="H282" s="105">
        <f>IFERROR(VLOOKUP(B282,TAG_HEAVY!$N$93:$P$134,3,FALSE),0)</f>
        <v>0</v>
      </c>
      <c r="I282" s="139">
        <f>IFERROR(VLOOKUP(B282,TAG_HEAVY!$R$93:$T$134,3,FALSE),0)</f>
        <v>0</v>
      </c>
      <c r="J282" s="167">
        <f>IFERROR(VLOOKUP(B282,TAG_HEAVY!$V$93:$X$134,3,FALSE),0)</f>
        <v>0</v>
      </c>
      <c r="K282" s="84"/>
      <c r="L282" s="84"/>
      <c r="M282" s="84"/>
    </row>
    <row r="283" spans="1:13" ht="15" customHeight="1">
      <c r="A283" s="114">
        <f>TAG_HEAVY!A37</f>
        <v>0</v>
      </c>
      <c r="B283" s="81">
        <f>TAG_HEAVY!B37</f>
        <v>0</v>
      </c>
      <c r="C283" s="115">
        <f t="shared" si="8"/>
        <v>0</v>
      </c>
      <c r="D283" s="138">
        <f t="shared" si="9"/>
        <v>0</v>
      </c>
      <c r="E283" s="104">
        <f>IFERROR(VLOOKUP(B283,TAG_HEAVY!$B$93:$D$134,3,FALSE),0)</f>
        <v>0</v>
      </c>
      <c r="F283" s="104">
        <f>IFERROR(VLOOKUP(B283,TAG_HEAVY!$F$93:$H$134,3,FALSE),0)</f>
        <v>0</v>
      </c>
      <c r="G283" s="104">
        <f>IFERROR(VLOOKUP(B283,TAG_HEAVY!$J$93:$L$134,3,FALSE),0)</f>
        <v>0</v>
      </c>
      <c r="H283" s="105">
        <f>IFERROR(VLOOKUP(B283,TAG_HEAVY!$N$93:$P$134,3,FALSE),0)</f>
        <v>0</v>
      </c>
      <c r="I283" s="139">
        <f>IFERROR(VLOOKUP(B283,TAG_HEAVY!$R$93:$T$134,3,FALSE),0)</f>
        <v>0</v>
      </c>
      <c r="J283" s="167">
        <f>IFERROR(VLOOKUP(B283,TAG_HEAVY!$V$93:$X$134,3,FALSE),0)</f>
        <v>0</v>
      </c>
      <c r="K283" s="84"/>
      <c r="L283" s="84"/>
      <c r="M283" s="84"/>
    </row>
    <row r="284" spans="1:13" ht="15" customHeight="1">
      <c r="A284" s="114">
        <f>TAG_HEAVY!A38</f>
        <v>0</v>
      </c>
      <c r="B284" s="81">
        <f>TAG_HEAVY!B38</f>
        <v>0</v>
      </c>
      <c r="C284" s="115">
        <f t="shared" si="8"/>
        <v>0</v>
      </c>
      <c r="D284" s="138">
        <f t="shared" si="9"/>
        <v>0</v>
      </c>
      <c r="E284" s="104">
        <f>IFERROR(VLOOKUP(B284,TAG_HEAVY!$B$93:$D$134,3,FALSE),0)</f>
        <v>0</v>
      </c>
      <c r="F284" s="104">
        <f>IFERROR(VLOOKUP(B284,TAG_HEAVY!$F$93:$H$134,3,FALSE),0)</f>
        <v>0</v>
      </c>
      <c r="G284" s="104">
        <f>IFERROR(VLOOKUP(B284,TAG_HEAVY!$J$93:$L$134,3,FALSE),0)</f>
        <v>0</v>
      </c>
      <c r="H284" s="105">
        <f>IFERROR(VLOOKUP(B284,TAG_HEAVY!$N$93:$P$134,3,FALSE),0)</f>
        <v>0</v>
      </c>
      <c r="I284" s="139">
        <f>IFERROR(VLOOKUP(B284,TAG_HEAVY!$R$93:$T$134,3,FALSE),0)</f>
        <v>0</v>
      </c>
      <c r="J284" s="167">
        <f>IFERROR(VLOOKUP(B284,TAG_HEAVY!$V$93:$X$134,3,FALSE),0)</f>
        <v>0</v>
      </c>
      <c r="K284" s="84"/>
      <c r="L284" s="84"/>
      <c r="M284" s="84"/>
    </row>
    <row r="285" spans="1:13" ht="15" customHeight="1">
      <c r="A285" s="114">
        <f>TAG_HEAVY!A39</f>
        <v>0</v>
      </c>
      <c r="B285" s="81">
        <f>TAG_HEAVY!B39</f>
        <v>0</v>
      </c>
      <c r="C285" s="115">
        <f t="shared" si="8"/>
        <v>0</v>
      </c>
      <c r="D285" s="138">
        <f t="shared" si="9"/>
        <v>0</v>
      </c>
      <c r="E285" s="104">
        <f>IFERROR(VLOOKUP(B285,TAG_HEAVY!$B$93:$D$134,3,FALSE),0)</f>
        <v>0</v>
      </c>
      <c r="F285" s="104">
        <f>IFERROR(VLOOKUP(B285,TAG_HEAVY!$F$93:$H$134,3,FALSE),0)</f>
        <v>0</v>
      </c>
      <c r="G285" s="104">
        <f>IFERROR(VLOOKUP(B285,TAG_HEAVY!$J$93:$L$134,3,FALSE),0)</f>
        <v>0</v>
      </c>
      <c r="H285" s="105">
        <f>IFERROR(VLOOKUP(B285,TAG_HEAVY!$N$93:$P$134,3,FALSE),0)</f>
        <v>0</v>
      </c>
      <c r="I285" s="139">
        <f>IFERROR(VLOOKUP(B285,TAG_HEAVY!$R$93:$T$134,3,FALSE),0)</f>
        <v>0</v>
      </c>
      <c r="J285" s="167">
        <f>IFERROR(VLOOKUP(B285,TAG_HEAVY!$V$93:$X$134,3,FALSE),0)</f>
        <v>0</v>
      </c>
      <c r="K285" s="84"/>
      <c r="L285" s="84"/>
      <c r="M285" s="84"/>
    </row>
    <row r="286" spans="1:13" ht="15" customHeight="1">
      <c r="A286" s="114">
        <f>TAG_HEAVY!A40</f>
        <v>0</v>
      </c>
      <c r="B286" s="81">
        <f>TAG_HEAVY!B40</f>
        <v>0</v>
      </c>
      <c r="C286" s="115">
        <f t="shared" si="8"/>
        <v>0</v>
      </c>
      <c r="D286" s="138">
        <f t="shared" si="9"/>
        <v>0</v>
      </c>
      <c r="E286" s="104">
        <f>IFERROR(VLOOKUP(B286,TAG_HEAVY!$B$93:$D$134,3,FALSE),0)</f>
        <v>0</v>
      </c>
      <c r="F286" s="104">
        <f>IFERROR(VLOOKUP(B286,TAG_HEAVY!$F$93:$H$134,3,FALSE),0)</f>
        <v>0</v>
      </c>
      <c r="G286" s="104">
        <f>IFERROR(VLOOKUP(B286,TAG_HEAVY!$J$93:$L$134,3,FALSE),0)</f>
        <v>0</v>
      </c>
      <c r="H286" s="105">
        <f>IFERROR(VLOOKUP(B286,TAG_HEAVY!$N$93:$P$134,3,FALSE),0)</f>
        <v>0</v>
      </c>
      <c r="I286" s="139">
        <f>IFERROR(VLOOKUP(B286,TAG_HEAVY!$R$93:$T$134,3,FALSE),0)</f>
        <v>0</v>
      </c>
      <c r="J286" s="167">
        <f>IFERROR(VLOOKUP(B286,TAG_HEAVY!$V$93:$X$134,3,FALSE),0)</f>
        <v>0</v>
      </c>
      <c r="K286" s="84"/>
      <c r="L286" s="84"/>
      <c r="M286" s="84"/>
    </row>
    <row r="287" spans="1:13" ht="15" customHeight="1">
      <c r="A287" s="114">
        <f>TAG_HEAVY!A41</f>
        <v>0</v>
      </c>
      <c r="B287" s="81">
        <f>TAG_HEAVY!B41</f>
        <v>0</v>
      </c>
      <c r="C287" s="115">
        <f t="shared" si="8"/>
        <v>0</v>
      </c>
      <c r="D287" s="138">
        <f t="shared" si="9"/>
        <v>0</v>
      </c>
      <c r="E287" s="104">
        <f>IFERROR(VLOOKUP(B287,TAG_HEAVY!$B$93:$D$134,3,FALSE),0)</f>
        <v>0</v>
      </c>
      <c r="F287" s="104">
        <f>IFERROR(VLOOKUP(B287,TAG_HEAVY!$F$93:$H$134,3,FALSE),0)</f>
        <v>0</v>
      </c>
      <c r="G287" s="104">
        <f>IFERROR(VLOOKUP(B287,TAG_HEAVY!$J$93:$L$134,3,FALSE),0)</f>
        <v>0</v>
      </c>
      <c r="H287" s="105">
        <f>IFERROR(VLOOKUP(B287,TAG_HEAVY!$N$93:$P$134,3,FALSE),0)</f>
        <v>0</v>
      </c>
      <c r="I287" s="139">
        <f>IFERROR(VLOOKUP(B287,TAG_HEAVY!$R$93:$T$134,3,FALSE),0)</f>
        <v>0</v>
      </c>
      <c r="J287" s="167">
        <f>IFERROR(VLOOKUP(B287,TAG_HEAVY!$V$93:$X$134,3,FALSE),0)</f>
        <v>0</v>
      </c>
      <c r="K287" s="84"/>
      <c r="L287" s="84"/>
      <c r="M287" s="84"/>
    </row>
    <row r="288" spans="1:13" ht="15" customHeight="1">
      <c r="A288" s="114">
        <f>TAG_HEAVY!A42</f>
        <v>0</v>
      </c>
      <c r="B288" s="81">
        <f>TAG_HEAVY!B42</f>
        <v>0</v>
      </c>
      <c r="C288" s="115">
        <f t="shared" si="8"/>
        <v>0</v>
      </c>
      <c r="D288" s="138">
        <f t="shared" si="9"/>
        <v>0</v>
      </c>
      <c r="E288" s="104">
        <f>IFERROR(VLOOKUP(B288,TAG_HEAVY!$B$93:$D$134,3,FALSE),0)</f>
        <v>0</v>
      </c>
      <c r="F288" s="104">
        <f>IFERROR(VLOOKUP(B288,TAG_HEAVY!$F$93:$H$134,3,FALSE),0)</f>
        <v>0</v>
      </c>
      <c r="G288" s="104">
        <f>IFERROR(VLOOKUP(B288,TAG_HEAVY!$J$93:$L$134,3,FALSE),0)</f>
        <v>0</v>
      </c>
      <c r="H288" s="105">
        <f>IFERROR(VLOOKUP(B288,TAG_HEAVY!$N$93:$P$134,3,FALSE),0)</f>
        <v>0</v>
      </c>
      <c r="I288" s="139">
        <f>IFERROR(VLOOKUP(B288,TAG_HEAVY!$R$93:$T$134,3,FALSE),0)</f>
        <v>0</v>
      </c>
      <c r="J288" s="167">
        <f>IFERROR(VLOOKUP(B288,TAG_HEAVY!$V$93:$X$134,3,FALSE),0)</f>
        <v>0</v>
      </c>
      <c r="K288" s="84"/>
      <c r="L288" s="84"/>
      <c r="M288" s="84"/>
    </row>
    <row r="289" spans="1:13" ht="15" customHeight="1">
      <c r="A289" s="114">
        <f>TAG_HEAVY!A43</f>
        <v>0</v>
      </c>
      <c r="B289" s="81">
        <f>TAG_HEAVY!B43</f>
        <v>0</v>
      </c>
      <c r="C289" s="115">
        <f t="shared" si="8"/>
        <v>0</v>
      </c>
      <c r="D289" s="138">
        <f t="shared" si="9"/>
        <v>0</v>
      </c>
      <c r="E289" s="104">
        <f>IFERROR(VLOOKUP(B289,TAG_HEAVY!$B$93:$D$134,3,FALSE),0)</f>
        <v>0</v>
      </c>
      <c r="F289" s="104">
        <f>IFERROR(VLOOKUP(B289,TAG_HEAVY!$F$93:$H$134,3,FALSE),0)</f>
        <v>0</v>
      </c>
      <c r="G289" s="104">
        <f>IFERROR(VLOOKUP(B289,TAG_HEAVY!$J$93:$L$134,3,FALSE),0)</f>
        <v>0</v>
      </c>
      <c r="H289" s="105">
        <f>IFERROR(VLOOKUP(B289,TAG_HEAVY!$N$93:$P$134,3,FALSE),0)</f>
        <v>0</v>
      </c>
      <c r="I289" s="139">
        <f>IFERROR(VLOOKUP(B289,TAG_HEAVY!$R$93:$T$134,3,FALSE),0)</f>
        <v>0</v>
      </c>
      <c r="J289" s="167">
        <f>IFERROR(VLOOKUP(B289,TAG_HEAVY!$V$93:$X$134,3,FALSE),0)</f>
        <v>0</v>
      </c>
      <c r="K289" s="84"/>
      <c r="L289" s="84"/>
      <c r="M289" s="84"/>
    </row>
    <row r="290" spans="1:13" ht="15" customHeight="1">
      <c r="A290" s="114">
        <f>TAG_HEAVY!A44</f>
        <v>0</v>
      </c>
      <c r="B290" s="81">
        <f>TAG_HEAVY!B44</f>
        <v>0</v>
      </c>
      <c r="C290" s="115">
        <f t="shared" si="8"/>
        <v>0</v>
      </c>
      <c r="D290" s="138">
        <f t="shared" si="9"/>
        <v>0</v>
      </c>
      <c r="E290" s="104">
        <f>IFERROR(VLOOKUP(B290,TAG_HEAVY!$B$93:$D$134,3,FALSE),0)</f>
        <v>0</v>
      </c>
      <c r="F290" s="104">
        <f>IFERROR(VLOOKUP(B290,TAG_HEAVY!$F$93:$H$134,3,FALSE),0)</f>
        <v>0</v>
      </c>
      <c r="G290" s="104">
        <f>IFERROR(VLOOKUP(B290,TAG_HEAVY!$J$93:$L$134,3,FALSE),0)</f>
        <v>0</v>
      </c>
      <c r="H290" s="105">
        <f>IFERROR(VLOOKUP(B290,TAG_HEAVY!$N$93:$P$134,3,FALSE),0)</f>
        <v>0</v>
      </c>
      <c r="I290" s="139">
        <f>IFERROR(VLOOKUP(B290,TAG_HEAVY!$R$93:$T$134,3,FALSE),0)</f>
        <v>0</v>
      </c>
      <c r="J290" s="167">
        <f>IFERROR(VLOOKUP(B290,TAG_HEAVY!$V$93:$X$134,3,FALSE),0)</f>
        <v>0</v>
      </c>
      <c r="K290" s="84"/>
      <c r="L290" s="84"/>
      <c r="M290" s="84"/>
    </row>
    <row r="291" spans="1:13" ht="15" customHeight="1">
      <c r="A291" s="114">
        <f>TAG_HEAVY!A45</f>
        <v>0</v>
      </c>
      <c r="B291" s="81">
        <f>TAG_HEAVY!B45</f>
        <v>0</v>
      </c>
      <c r="C291" s="115">
        <f t="shared" si="8"/>
        <v>0</v>
      </c>
      <c r="D291" s="138">
        <f t="shared" si="9"/>
        <v>0</v>
      </c>
      <c r="E291" s="104">
        <f>IFERROR(VLOOKUP(B291,TAG_HEAVY!$B$93:$D$134,3,FALSE),0)</f>
        <v>0</v>
      </c>
      <c r="F291" s="104">
        <f>IFERROR(VLOOKUP(B291,TAG_HEAVY!$F$93:$H$134,3,FALSE),0)</f>
        <v>0</v>
      </c>
      <c r="G291" s="104">
        <f>IFERROR(VLOOKUP(B291,TAG_HEAVY!$J$93:$L$134,3,FALSE),0)</f>
        <v>0</v>
      </c>
      <c r="H291" s="105">
        <f>IFERROR(VLOOKUP(B291,TAG_HEAVY!$N$93:$P$134,3,FALSE),0)</f>
        <v>0</v>
      </c>
      <c r="I291" s="139">
        <f>IFERROR(VLOOKUP(B291,TAG_HEAVY!$R$93:$T$134,3,FALSE),0)</f>
        <v>0</v>
      </c>
      <c r="J291" s="167">
        <f>IFERROR(VLOOKUP(B291,TAG_HEAVY!$V$93:$X$134,3,FALSE),0)</f>
        <v>0</v>
      </c>
      <c r="K291" s="84"/>
      <c r="L291" s="84"/>
      <c r="M291" s="84"/>
    </row>
    <row r="292" spans="1:13" ht="15" customHeight="1">
      <c r="A292" s="114">
        <f>TAG_HEAVY!A46</f>
        <v>0</v>
      </c>
      <c r="B292" s="81">
        <f>TAG_HEAVY!B46</f>
        <v>0</v>
      </c>
      <c r="C292" s="115">
        <f t="shared" si="8"/>
        <v>0</v>
      </c>
      <c r="D292" s="138">
        <f t="shared" si="9"/>
        <v>0</v>
      </c>
      <c r="E292" s="104">
        <f>IFERROR(VLOOKUP(B292,TAG_HEAVY!$B$93:$D$134,3,FALSE),0)</f>
        <v>0</v>
      </c>
      <c r="F292" s="104">
        <f>IFERROR(VLOOKUP(B292,TAG_HEAVY!$F$93:$H$134,3,FALSE),0)</f>
        <v>0</v>
      </c>
      <c r="G292" s="104">
        <f>IFERROR(VLOOKUP(B292,TAG_HEAVY!$J$93:$L$134,3,FALSE),0)</f>
        <v>0</v>
      </c>
      <c r="H292" s="105">
        <f>IFERROR(VLOOKUP(B292,TAG_HEAVY!$N$93:$P$134,3,FALSE),0)</f>
        <v>0</v>
      </c>
      <c r="I292" s="139">
        <f>IFERROR(VLOOKUP(B292,TAG_HEAVY!$R$93:$T$134,3,FALSE),0)</f>
        <v>0</v>
      </c>
      <c r="J292" s="167">
        <f>IFERROR(VLOOKUP(B292,TAG_HEAVY!$V$93:$X$134,3,FALSE),0)</f>
        <v>0</v>
      </c>
      <c r="K292" s="84"/>
      <c r="L292" s="84"/>
      <c r="M292" s="84"/>
    </row>
    <row r="293" spans="1:13" ht="15" customHeight="1">
      <c r="A293" s="114">
        <f>TAG_HEAVY!A47</f>
        <v>0</v>
      </c>
      <c r="B293" s="81">
        <f>TAG_HEAVY!B47</f>
        <v>0</v>
      </c>
      <c r="C293" s="115">
        <f t="shared" si="8"/>
        <v>0</v>
      </c>
      <c r="D293" s="138">
        <f t="shared" si="9"/>
        <v>0</v>
      </c>
      <c r="E293" s="104">
        <f>IFERROR(VLOOKUP(B293,TAG_HEAVY!$B$93:$D$134,3,FALSE),0)</f>
        <v>0</v>
      </c>
      <c r="F293" s="104">
        <f>IFERROR(VLOOKUP(B293,TAG_HEAVY!$F$93:$H$134,3,FALSE),0)</f>
        <v>0</v>
      </c>
      <c r="G293" s="104">
        <f>IFERROR(VLOOKUP(B293,TAG_HEAVY!$J$93:$L$134,3,FALSE),0)</f>
        <v>0</v>
      </c>
      <c r="H293" s="105">
        <f>IFERROR(VLOOKUP(B293,TAG_HEAVY!$N$93:$P$134,3,FALSE),0)</f>
        <v>0</v>
      </c>
      <c r="I293" s="139">
        <f>IFERROR(VLOOKUP(B293,TAG_HEAVY!$R$93:$T$134,3,FALSE),0)</f>
        <v>0</v>
      </c>
      <c r="J293" s="167">
        <f>IFERROR(VLOOKUP(B293,TAG_HEAVY!$V$93:$X$134,3,FALSE),0)</f>
        <v>0</v>
      </c>
      <c r="K293" s="84"/>
      <c r="L293" s="84"/>
      <c r="M293" s="84"/>
    </row>
    <row r="294" spans="1:13" ht="15" customHeight="1">
      <c r="A294" s="114">
        <f>TAG_HEAVY!A48</f>
        <v>0</v>
      </c>
      <c r="B294" s="81">
        <f>TAG_HEAVY!B48</f>
        <v>0</v>
      </c>
      <c r="C294" s="115">
        <f t="shared" si="8"/>
        <v>0</v>
      </c>
      <c r="D294" s="138">
        <f t="shared" si="9"/>
        <v>0</v>
      </c>
      <c r="E294" s="104">
        <f>IFERROR(VLOOKUP(B294,TAG_HEAVY!$B$93:$D$134,3,FALSE),0)</f>
        <v>0</v>
      </c>
      <c r="F294" s="104">
        <f>IFERROR(VLOOKUP(B294,TAG_HEAVY!$F$93:$H$134,3,FALSE),0)</f>
        <v>0</v>
      </c>
      <c r="G294" s="104">
        <f>IFERROR(VLOOKUP(B294,TAG_HEAVY!$J$93:$L$134,3,FALSE),0)</f>
        <v>0</v>
      </c>
      <c r="H294" s="105">
        <f>IFERROR(VLOOKUP(B294,TAG_HEAVY!$N$93:$P$134,3,FALSE),0)</f>
        <v>0</v>
      </c>
      <c r="I294" s="139">
        <f>IFERROR(VLOOKUP(B294,TAG_HEAVY!$R$93:$T$134,3,FALSE),0)</f>
        <v>0</v>
      </c>
      <c r="J294" s="167">
        <f>IFERROR(VLOOKUP(B294,TAG_HEAVY!$V$93:$X$134,3,FALSE),0)</f>
        <v>0</v>
      </c>
      <c r="K294" s="84"/>
      <c r="L294" s="84"/>
      <c r="M294" s="84"/>
    </row>
    <row r="295" spans="1:13" ht="15" customHeight="1">
      <c r="A295" s="114">
        <f>TAG_HEAVY!A49</f>
        <v>0</v>
      </c>
      <c r="B295" s="81">
        <f>TAG_HEAVY!B49</f>
        <v>0</v>
      </c>
      <c r="C295" s="115">
        <f t="shared" si="8"/>
        <v>0</v>
      </c>
      <c r="D295" s="138">
        <f t="shared" si="9"/>
        <v>0</v>
      </c>
      <c r="E295" s="104">
        <f>IFERROR(VLOOKUP(B295,TAG_HEAVY!$B$93:$D$134,3,FALSE),0)</f>
        <v>0</v>
      </c>
      <c r="F295" s="104">
        <f>IFERROR(VLOOKUP(B295,TAG_HEAVY!$F$93:$H$134,3,FALSE),0)</f>
        <v>0</v>
      </c>
      <c r="G295" s="104">
        <f>IFERROR(VLOOKUP(B295,TAG_HEAVY!$J$93:$L$134,3,FALSE),0)</f>
        <v>0</v>
      </c>
      <c r="H295" s="105">
        <f>IFERROR(VLOOKUP(B295,TAG_HEAVY!$N$93:$P$134,3,FALSE),0)</f>
        <v>0</v>
      </c>
      <c r="I295" s="139">
        <f>IFERROR(VLOOKUP(B295,TAG_HEAVY!$R$93:$T$134,3,FALSE),0)</f>
        <v>0</v>
      </c>
      <c r="J295" s="167">
        <f>IFERROR(VLOOKUP(B295,TAG_HEAVY!$V$93:$X$134,3,FALSE),0)</f>
        <v>0</v>
      </c>
      <c r="K295" s="84"/>
      <c r="L295" s="84"/>
      <c r="M295" s="84"/>
    </row>
    <row r="296" spans="1:13" ht="15" customHeight="1">
      <c r="A296" s="114">
        <f>TAG_HEAVY!A50</f>
        <v>0</v>
      </c>
      <c r="B296" s="81">
        <f>TAG_HEAVY!B50</f>
        <v>0</v>
      </c>
      <c r="C296" s="115">
        <f t="shared" si="8"/>
        <v>0</v>
      </c>
      <c r="D296" s="138">
        <f t="shared" si="9"/>
        <v>0</v>
      </c>
      <c r="E296" s="104">
        <f>IFERROR(VLOOKUP(B296,TAG_HEAVY!$B$93:$D$134,3,FALSE),0)</f>
        <v>0</v>
      </c>
      <c r="F296" s="104">
        <f>IFERROR(VLOOKUP(B296,TAG_HEAVY!$F$93:$H$134,3,FALSE),0)</f>
        <v>0</v>
      </c>
      <c r="G296" s="104">
        <f>IFERROR(VLOOKUP(B296,TAG_HEAVY!$J$93:$L$134,3,FALSE),0)</f>
        <v>0</v>
      </c>
      <c r="H296" s="105">
        <f>IFERROR(VLOOKUP(B296,TAG_HEAVY!$N$93:$P$134,3,FALSE),0)</f>
        <v>0</v>
      </c>
      <c r="I296" s="139">
        <f>IFERROR(VLOOKUP(B296,TAG_HEAVY!$R$93:$T$134,3,FALSE),0)</f>
        <v>0</v>
      </c>
      <c r="J296" s="167">
        <f>IFERROR(VLOOKUP(B296,TAG_HEAVY!$V$93:$X$134,3,FALSE),0)</f>
        <v>0</v>
      </c>
      <c r="K296" s="84"/>
      <c r="L296" s="84"/>
      <c r="M296" s="84"/>
    </row>
    <row r="297" spans="1:13" ht="15" customHeight="1">
      <c r="A297" s="114">
        <f>TAG_HEAVY!A51</f>
        <v>0</v>
      </c>
      <c r="B297" s="81">
        <f>TAG_HEAVY!B51</f>
        <v>0</v>
      </c>
      <c r="C297" s="115">
        <f t="shared" si="8"/>
        <v>0</v>
      </c>
      <c r="D297" s="138">
        <f t="shared" si="9"/>
        <v>0</v>
      </c>
      <c r="E297" s="104">
        <f>IFERROR(VLOOKUP(B297,TAG_HEAVY!$B$93:$D$134,3,FALSE),0)</f>
        <v>0</v>
      </c>
      <c r="F297" s="104">
        <f>IFERROR(VLOOKUP(B297,TAG_HEAVY!$F$93:$H$134,3,FALSE),0)</f>
        <v>0</v>
      </c>
      <c r="G297" s="104">
        <f>IFERROR(VLOOKUP(B297,TAG_HEAVY!$J$93:$L$134,3,FALSE),0)</f>
        <v>0</v>
      </c>
      <c r="H297" s="105">
        <f>IFERROR(VLOOKUP(B297,TAG_HEAVY!$N$93:$P$134,3,FALSE),0)</f>
        <v>0</v>
      </c>
      <c r="I297" s="139">
        <f>IFERROR(VLOOKUP(B297,TAG_HEAVY!$R$93:$T$134,3,FALSE),0)</f>
        <v>0</v>
      </c>
      <c r="J297" s="167">
        <f>IFERROR(VLOOKUP(B297,TAG_HEAVY!$V$93:$X$134,3,FALSE),0)</f>
        <v>0</v>
      </c>
      <c r="K297" s="84"/>
      <c r="L297" s="84"/>
      <c r="M297" s="84"/>
    </row>
    <row r="298" spans="1:13" ht="15" customHeight="1">
      <c r="A298" s="114">
        <f>TAG_HEAVY!A52</f>
        <v>0</v>
      </c>
      <c r="B298" s="81">
        <f>TAG_HEAVY!B52</f>
        <v>0</v>
      </c>
      <c r="C298" s="115">
        <f t="shared" si="8"/>
        <v>0</v>
      </c>
      <c r="D298" s="138">
        <f t="shared" si="9"/>
        <v>0</v>
      </c>
      <c r="E298" s="104">
        <f>IFERROR(VLOOKUP(B298,TAG_HEAVY!$B$93:$D$134,3,FALSE),0)</f>
        <v>0</v>
      </c>
      <c r="F298" s="104">
        <f>IFERROR(VLOOKUP(B298,TAG_HEAVY!$F$93:$H$134,3,FALSE),0)</f>
        <v>0</v>
      </c>
      <c r="G298" s="104">
        <f>IFERROR(VLOOKUP(B298,TAG_HEAVY!$J$93:$L$134,3,FALSE),0)</f>
        <v>0</v>
      </c>
      <c r="H298" s="105">
        <f>IFERROR(VLOOKUP(B298,TAG_HEAVY!$N$93:$P$134,3,FALSE),0)</f>
        <v>0</v>
      </c>
      <c r="I298" s="139">
        <f>IFERROR(VLOOKUP(B298,TAG_HEAVY!$R$93:$T$134,3,FALSE),0)</f>
        <v>0</v>
      </c>
      <c r="J298" s="167">
        <f>IFERROR(VLOOKUP(B298,TAG_HEAVY!$V$93:$X$134,3,FALSE),0)</f>
        <v>0</v>
      </c>
      <c r="K298" s="84"/>
      <c r="L298" s="84"/>
      <c r="M298" s="84"/>
    </row>
    <row r="299" spans="1:13" ht="15" customHeight="1">
      <c r="A299" s="114">
        <f>TAG_HEAVY!A53</f>
        <v>0</v>
      </c>
      <c r="B299" s="81">
        <f>TAG_HEAVY!B53</f>
        <v>0</v>
      </c>
      <c r="C299" s="115">
        <f t="shared" si="8"/>
        <v>0</v>
      </c>
      <c r="D299" s="138">
        <f t="shared" si="9"/>
        <v>0</v>
      </c>
      <c r="E299" s="104">
        <f>IFERROR(VLOOKUP(B299,TAG_HEAVY!$B$93:$D$134,3,FALSE),0)</f>
        <v>0</v>
      </c>
      <c r="F299" s="104">
        <f>IFERROR(VLOOKUP(B299,TAG_HEAVY!$F$93:$H$134,3,FALSE),0)</f>
        <v>0</v>
      </c>
      <c r="G299" s="104">
        <f>IFERROR(VLOOKUP(B299,TAG_HEAVY!$J$93:$L$134,3,FALSE),0)</f>
        <v>0</v>
      </c>
      <c r="H299" s="105">
        <f>IFERROR(VLOOKUP(B299,TAG_HEAVY!$N$93:$P$134,3,FALSE),0)</f>
        <v>0</v>
      </c>
      <c r="I299" s="139">
        <f>IFERROR(VLOOKUP(B299,TAG_HEAVY!$R$93:$T$134,3,FALSE),0)</f>
        <v>0</v>
      </c>
      <c r="J299" s="167">
        <f>IFERROR(VLOOKUP(B299,TAG_HEAVY!$V$93:$X$134,3,FALSE),0)</f>
        <v>0</v>
      </c>
      <c r="K299" s="84"/>
      <c r="L299" s="84"/>
      <c r="M299" s="84"/>
    </row>
    <row r="300" spans="1:13" ht="15" customHeight="1">
      <c r="A300" s="114">
        <f>TAG_HEAVY!A54</f>
        <v>0</v>
      </c>
      <c r="B300" s="81">
        <f>TAG_HEAVY!B54</f>
        <v>0</v>
      </c>
      <c r="C300" s="115">
        <f t="shared" si="8"/>
        <v>0</v>
      </c>
      <c r="D300" s="138">
        <f t="shared" si="9"/>
        <v>0</v>
      </c>
      <c r="E300" s="104">
        <f>IFERROR(VLOOKUP(B300,TAG_HEAVY!$B$93:$D$134,3,FALSE),0)</f>
        <v>0</v>
      </c>
      <c r="F300" s="104">
        <f>IFERROR(VLOOKUP(B300,TAG_HEAVY!$F$93:$H$134,3,FALSE),0)</f>
        <v>0</v>
      </c>
      <c r="G300" s="104">
        <f>IFERROR(VLOOKUP(B300,TAG_HEAVY!$J$93:$L$134,3,FALSE),0)</f>
        <v>0</v>
      </c>
      <c r="H300" s="105">
        <f>IFERROR(VLOOKUP(B300,TAG_HEAVY!$N$93:$P$134,3,FALSE),0)</f>
        <v>0</v>
      </c>
      <c r="I300" s="139">
        <f>IFERROR(VLOOKUP(B300,TAG_HEAVY!$R$93:$T$134,3,FALSE),0)</f>
        <v>0</v>
      </c>
      <c r="J300" s="167">
        <f>IFERROR(VLOOKUP(B300,TAG_HEAVY!$V$93:$X$134,3,FALSE),0)</f>
        <v>0</v>
      </c>
      <c r="K300" s="84"/>
      <c r="L300" s="84"/>
      <c r="M300" s="84"/>
    </row>
    <row r="301" spans="1:13" ht="15" customHeight="1">
      <c r="A301" s="114">
        <f>TAG_HEAVY!A55</f>
        <v>0</v>
      </c>
      <c r="B301" s="81">
        <f>TAG_HEAVY!B55</f>
        <v>0</v>
      </c>
      <c r="C301" s="115">
        <f t="shared" si="8"/>
        <v>0</v>
      </c>
      <c r="D301" s="138">
        <f t="shared" si="9"/>
        <v>0</v>
      </c>
      <c r="E301" s="104">
        <f>IFERROR(VLOOKUP(B301,TAG_HEAVY!$B$93:$D$134,3,FALSE),0)</f>
        <v>0</v>
      </c>
      <c r="F301" s="104">
        <f>IFERROR(VLOOKUP(B301,TAG_HEAVY!$F$93:$H$134,3,FALSE),0)</f>
        <v>0</v>
      </c>
      <c r="G301" s="104">
        <f>IFERROR(VLOOKUP(B301,TAG_HEAVY!$J$93:$L$134,3,FALSE),0)</f>
        <v>0</v>
      </c>
      <c r="H301" s="105">
        <f>IFERROR(VLOOKUP(B301,TAG_HEAVY!$N$93:$P$134,3,FALSE),0)</f>
        <v>0</v>
      </c>
      <c r="I301" s="139">
        <f>IFERROR(VLOOKUP(B301,TAG_HEAVY!$R$93:$T$134,3,FALSE),0)</f>
        <v>0</v>
      </c>
      <c r="J301" s="167">
        <f>IFERROR(VLOOKUP(B301,TAG_HEAVY!$V$93:$X$134,3,FALSE),0)</f>
        <v>0</v>
      </c>
      <c r="K301" s="84"/>
      <c r="L301" s="84"/>
      <c r="M301" s="84"/>
    </row>
    <row r="302" spans="1:13" ht="15" customHeight="1">
      <c r="A302" s="114">
        <f>TAG_HEAVY!A56</f>
        <v>0</v>
      </c>
      <c r="B302" s="81">
        <f>TAG_HEAVY!B56</f>
        <v>0</v>
      </c>
      <c r="C302" s="115">
        <f t="shared" si="8"/>
        <v>0</v>
      </c>
      <c r="D302" s="138">
        <f t="shared" si="9"/>
        <v>0</v>
      </c>
      <c r="E302" s="104">
        <f>IFERROR(VLOOKUP(B302,TAG_HEAVY!$B$93:$D$134,3,FALSE),0)</f>
        <v>0</v>
      </c>
      <c r="F302" s="104">
        <f>IFERROR(VLOOKUP(B302,TAG_HEAVY!$F$93:$H$134,3,FALSE),0)</f>
        <v>0</v>
      </c>
      <c r="G302" s="104">
        <f>IFERROR(VLOOKUP(B302,TAG_HEAVY!$J$93:$L$134,3,FALSE),0)</f>
        <v>0</v>
      </c>
      <c r="H302" s="105">
        <f>IFERROR(VLOOKUP(B302,TAG_HEAVY!$N$93:$P$134,3,FALSE),0)</f>
        <v>0</v>
      </c>
      <c r="I302" s="139">
        <f>IFERROR(VLOOKUP(B302,TAG_HEAVY!$R$93:$T$134,3,FALSE),0)</f>
        <v>0</v>
      </c>
      <c r="J302" s="167">
        <f>IFERROR(VLOOKUP(B302,TAG_HEAVY!$V$93:$X$134,3,FALSE),0)</f>
        <v>0</v>
      </c>
      <c r="K302" s="84"/>
      <c r="L302" s="84"/>
      <c r="M302" s="84"/>
    </row>
    <row r="303" spans="1:13" ht="15" customHeight="1">
      <c r="A303" s="114">
        <f>TAG_HEAVY!A57</f>
        <v>0</v>
      </c>
      <c r="B303" s="81">
        <f>TAG_HEAVY!B57</f>
        <v>0</v>
      </c>
      <c r="C303" s="115">
        <f t="shared" si="8"/>
        <v>0</v>
      </c>
      <c r="D303" s="138">
        <f t="shared" si="9"/>
        <v>0</v>
      </c>
      <c r="E303" s="104">
        <f>IFERROR(VLOOKUP(B303,TAG_HEAVY!$B$93:$D$134,3,FALSE),0)</f>
        <v>0</v>
      </c>
      <c r="F303" s="104">
        <f>IFERROR(VLOOKUP(B303,TAG_HEAVY!$F$93:$H$134,3,FALSE),0)</f>
        <v>0</v>
      </c>
      <c r="G303" s="104">
        <f>IFERROR(VLOOKUP(B303,TAG_HEAVY!$J$93:$L$134,3,FALSE),0)</f>
        <v>0</v>
      </c>
      <c r="H303" s="105">
        <f>IFERROR(VLOOKUP(B303,TAG_HEAVY!$N$93:$P$134,3,FALSE),0)</f>
        <v>0</v>
      </c>
      <c r="I303" s="139">
        <f>IFERROR(VLOOKUP(B303,TAG_HEAVY!$R$93:$T$134,3,FALSE),0)</f>
        <v>0</v>
      </c>
      <c r="J303" s="167">
        <f>IFERROR(VLOOKUP(B303,TAG_HEAVY!$V$93:$X$134,3,FALSE),0)</f>
        <v>0</v>
      </c>
      <c r="K303" s="84"/>
      <c r="L303" s="84"/>
      <c r="M303" s="84"/>
    </row>
    <row r="304" spans="1:13" ht="15" customHeight="1">
      <c r="A304" s="114">
        <f>TAG_HEAVY!A58</f>
        <v>0</v>
      </c>
      <c r="B304" s="81">
        <f>TAG_HEAVY!B58</f>
        <v>0</v>
      </c>
      <c r="C304" s="115">
        <f t="shared" si="8"/>
        <v>0</v>
      </c>
      <c r="D304" s="138">
        <f t="shared" si="9"/>
        <v>0</v>
      </c>
      <c r="E304" s="104">
        <f>IFERROR(VLOOKUP(B304,TAG_HEAVY!$B$93:$D$134,3,FALSE),0)</f>
        <v>0</v>
      </c>
      <c r="F304" s="104">
        <f>IFERROR(VLOOKUP(B304,TAG_HEAVY!$F$93:$H$134,3,FALSE),0)</f>
        <v>0</v>
      </c>
      <c r="G304" s="104">
        <f>IFERROR(VLOOKUP(B304,TAG_HEAVY!$J$93:$L$134,3,FALSE),0)</f>
        <v>0</v>
      </c>
      <c r="H304" s="105">
        <f>IFERROR(VLOOKUP(B304,TAG_HEAVY!$N$93:$P$134,3,FALSE),0)</f>
        <v>0</v>
      </c>
      <c r="I304" s="139">
        <f>IFERROR(VLOOKUP(B304,TAG_HEAVY!$R$93:$T$134,3,FALSE),0)</f>
        <v>0</v>
      </c>
      <c r="J304" s="167">
        <f>IFERROR(VLOOKUP(B304,TAG_HEAVY!$V$93:$X$134,3,FALSE),0)</f>
        <v>0</v>
      </c>
      <c r="K304" s="84"/>
      <c r="L304" s="84"/>
      <c r="M304" s="84"/>
    </row>
    <row r="305" spans="1:13" ht="15" customHeight="1">
      <c r="A305" s="114">
        <f>TAG_HEAVY!A59</f>
        <v>0</v>
      </c>
      <c r="B305" s="81">
        <f>TAG_HEAVY!B59</f>
        <v>0</v>
      </c>
      <c r="C305" s="115">
        <f t="shared" si="8"/>
        <v>0</v>
      </c>
      <c r="D305" s="138">
        <f t="shared" si="9"/>
        <v>0</v>
      </c>
      <c r="E305" s="104">
        <f>IFERROR(VLOOKUP(B305,TAG_HEAVY!$B$93:$D$134,3,FALSE),0)</f>
        <v>0</v>
      </c>
      <c r="F305" s="104">
        <f>IFERROR(VLOOKUP(B305,TAG_HEAVY!$F$93:$H$134,3,FALSE),0)</f>
        <v>0</v>
      </c>
      <c r="G305" s="104">
        <f>IFERROR(VLOOKUP(B305,TAG_HEAVY!$J$93:$L$134,3,FALSE),0)</f>
        <v>0</v>
      </c>
      <c r="H305" s="105">
        <f>IFERROR(VLOOKUP(B305,TAG_HEAVY!$N$93:$P$134,3,FALSE),0)</f>
        <v>0</v>
      </c>
      <c r="I305" s="139">
        <f>IFERROR(VLOOKUP(B305,TAG_HEAVY!$R$93:$T$134,3,FALSE),0)</f>
        <v>0</v>
      </c>
      <c r="J305" s="167">
        <f>IFERROR(VLOOKUP(B305,TAG_HEAVY!$V$93:$X$134,3,FALSE),0)</f>
        <v>0</v>
      </c>
      <c r="K305" s="84"/>
      <c r="L305" s="84"/>
      <c r="M305" s="84"/>
    </row>
    <row r="306" spans="1:13" ht="15" customHeight="1">
      <c r="A306" s="114">
        <f>TAG_HEAVY!A60</f>
        <v>0</v>
      </c>
      <c r="B306" s="81">
        <f>TAG_HEAVY!B60</f>
        <v>0</v>
      </c>
      <c r="C306" s="115">
        <f t="shared" si="8"/>
        <v>0</v>
      </c>
      <c r="D306" s="138">
        <f t="shared" si="9"/>
        <v>0</v>
      </c>
      <c r="E306" s="104">
        <f>IFERROR(VLOOKUP(B306,TAG_HEAVY!$B$93:$D$134,3,FALSE),0)</f>
        <v>0</v>
      </c>
      <c r="F306" s="104">
        <f>IFERROR(VLOOKUP(B306,TAG_HEAVY!$F$93:$H$134,3,FALSE),0)</f>
        <v>0</v>
      </c>
      <c r="G306" s="104">
        <f>IFERROR(VLOOKUP(B306,TAG_HEAVY!$J$93:$L$134,3,FALSE),0)</f>
        <v>0</v>
      </c>
      <c r="H306" s="105">
        <f>IFERROR(VLOOKUP(B306,TAG_HEAVY!$N$93:$P$134,3,FALSE),0)</f>
        <v>0</v>
      </c>
      <c r="I306" s="139">
        <f>IFERROR(VLOOKUP(B306,TAG_HEAVY!$R$93:$T$134,3,FALSE),0)</f>
        <v>0</v>
      </c>
      <c r="J306" s="167">
        <f>IFERROR(VLOOKUP(B306,TAG_HEAVY!$V$93:$X$134,3,FALSE),0)</f>
        <v>0</v>
      </c>
      <c r="K306" s="84"/>
      <c r="L306" s="84"/>
      <c r="M306" s="84"/>
    </row>
    <row r="307" spans="1:13" ht="15" customHeight="1">
      <c r="A307" s="114">
        <f>TAG_HEAVY!A61</f>
        <v>0</v>
      </c>
      <c r="B307" s="81">
        <f>TAG_HEAVY!B61</f>
        <v>0</v>
      </c>
      <c r="C307" s="115">
        <f t="shared" si="8"/>
        <v>0</v>
      </c>
      <c r="D307" s="138">
        <f t="shared" si="9"/>
        <v>0</v>
      </c>
      <c r="E307" s="104">
        <f>IFERROR(VLOOKUP(B307,TAG_HEAVY!$B$93:$D$134,3,FALSE),0)</f>
        <v>0</v>
      </c>
      <c r="F307" s="104">
        <f>IFERROR(VLOOKUP(B307,TAG_HEAVY!$F$93:$H$134,3,FALSE),0)</f>
        <v>0</v>
      </c>
      <c r="G307" s="104">
        <f>IFERROR(VLOOKUP(B307,TAG_HEAVY!$J$93:$L$134,3,FALSE),0)</f>
        <v>0</v>
      </c>
      <c r="H307" s="105">
        <f>IFERROR(VLOOKUP(B307,TAG_HEAVY!$N$93:$P$134,3,FALSE),0)</f>
        <v>0</v>
      </c>
      <c r="I307" s="139">
        <f>IFERROR(VLOOKUP(B307,TAG_HEAVY!$R$93:$T$134,3,FALSE),0)</f>
        <v>0</v>
      </c>
      <c r="J307" s="167">
        <f>IFERROR(VLOOKUP(B307,TAG_HEAVY!$V$93:$X$134,3,FALSE),0)</f>
        <v>0</v>
      </c>
      <c r="K307" s="84"/>
      <c r="L307" s="84"/>
      <c r="M307" s="84"/>
    </row>
    <row r="308" spans="1:13" ht="15" customHeight="1">
      <c r="A308" s="114">
        <f>TAG_HEAVY!A62</f>
        <v>0</v>
      </c>
      <c r="B308" s="81">
        <f>TAG_HEAVY!B62</f>
        <v>0</v>
      </c>
      <c r="C308" s="115">
        <f t="shared" si="8"/>
        <v>0</v>
      </c>
      <c r="D308" s="138">
        <f t="shared" si="9"/>
        <v>0</v>
      </c>
      <c r="E308" s="104">
        <f>IFERROR(VLOOKUP(B308,TAG_HEAVY!$B$93:$D$134,3,FALSE),0)</f>
        <v>0</v>
      </c>
      <c r="F308" s="104">
        <f>IFERROR(VLOOKUP(B308,TAG_HEAVY!$F$93:$H$134,3,FALSE),0)</f>
        <v>0</v>
      </c>
      <c r="G308" s="104">
        <f>IFERROR(VLOOKUP(B308,TAG_HEAVY!$J$93:$L$134,3,FALSE),0)</f>
        <v>0</v>
      </c>
      <c r="H308" s="105">
        <f>IFERROR(VLOOKUP(B308,TAG_HEAVY!$N$93:$P$134,3,FALSE),0)</f>
        <v>0</v>
      </c>
      <c r="I308" s="139">
        <f>IFERROR(VLOOKUP(B308,TAG_HEAVY!$R$93:$T$134,3,FALSE),0)</f>
        <v>0</v>
      </c>
      <c r="J308" s="167">
        <f>IFERROR(VLOOKUP(B308,TAG_HEAVY!$V$93:$X$134,3,FALSE),0)</f>
        <v>0</v>
      </c>
    </row>
    <row r="309" spans="1:13" ht="15" customHeight="1">
      <c r="A309" s="114">
        <f>TAG_HEAVY!A63</f>
        <v>0</v>
      </c>
      <c r="B309" s="81">
        <f>TAG_HEAVY!B63</f>
        <v>0</v>
      </c>
      <c r="C309" s="115">
        <f t="shared" si="8"/>
        <v>0</v>
      </c>
      <c r="D309" s="138">
        <f t="shared" si="9"/>
        <v>0</v>
      </c>
      <c r="E309" s="104">
        <f>IFERROR(VLOOKUP(B309,TAG_HEAVY!$B$93:$D$134,3,FALSE),0)</f>
        <v>0</v>
      </c>
      <c r="F309" s="104">
        <f>IFERROR(VLOOKUP(B309,TAG_HEAVY!$F$93:$H$134,3,FALSE),0)</f>
        <v>0</v>
      </c>
      <c r="G309" s="104">
        <f>IFERROR(VLOOKUP(B309,TAG_HEAVY!$J$93:$L$134,3,FALSE),0)</f>
        <v>0</v>
      </c>
      <c r="H309" s="105">
        <f>IFERROR(VLOOKUP(B309,TAG_HEAVY!$N$93:$P$134,3,FALSE),0)</f>
        <v>0</v>
      </c>
      <c r="I309" s="139">
        <f>IFERROR(VLOOKUP(B309,TAG_HEAVY!$R$93:$T$134,3,FALSE),0)</f>
        <v>0</v>
      </c>
      <c r="J309" s="167">
        <f>IFERROR(VLOOKUP(B309,TAG_HEAVY!$V$93:$X$134,3,FALSE),0)</f>
        <v>0</v>
      </c>
    </row>
    <row r="310" spans="1:13" ht="15" customHeight="1">
      <c r="A310" s="114">
        <f>TAG_HEAVY!A64</f>
        <v>0</v>
      </c>
      <c r="B310" s="81">
        <f>TAG_HEAVY!B64</f>
        <v>0</v>
      </c>
      <c r="C310" s="115">
        <f t="shared" si="8"/>
        <v>0</v>
      </c>
      <c r="D310" s="138">
        <f t="shared" si="9"/>
        <v>0</v>
      </c>
      <c r="E310" s="104">
        <f>IFERROR(VLOOKUP(B310,TAG_HEAVY!$B$93:$D$134,3,FALSE),0)</f>
        <v>0</v>
      </c>
      <c r="F310" s="104">
        <f>IFERROR(VLOOKUP(B310,TAG_HEAVY!$F$93:$H$134,3,FALSE),0)</f>
        <v>0</v>
      </c>
      <c r="G310" s="104">
        <f>IFERROR(VLOOKUP(B310,TAG_HEAVY!$J$93:$L$134,3,FALSE),0)</f>
        <v>0</v>
      </c>
      <c r="H310" s="105">
        <f>IFERROR(VLOOKUP(B310,TAG_HEAVY!$N$93:$P$134,3,FALSE),0)</f>
        <v>0</v>
      </c>
      <c r="I310" s="139">
        <f>IFERROR(VLOOKUP(B310,TAG_HEAVY!$R$93:$T$134,3,FALSE),0)</f>
        <v>0</v>
      </c>
      <c r="J310" s="167">
        <f>IFERROR(VLOOKUP(B310,TAG_HEAVY!$V$93:$X$134,3,FALSE),0)</f>
        <v>0</v>
      </c>
    </row>
    <row r="311" spans="1:13" ht="15" customHeight="1">
      <c r="A311" s="114">
        <f>TAG_HEAVY!A65</f>
        <v>0</v>
      </c>
      <c r="B311" s="81">
        <f>TAG_HEAVY!B65</f>
        <v>0</v>
      </c>
      <c r="C311" s="115">
        <f t="shared" si="8"/>
        <v>0</v>
      </c>
      <c r="D311" s="138">
        <f t="shared" si="9"/>
        <v>0</v>
      </c>
      <c r="E311" s="104">
        <f>IFERROR(VLOOKUP(B311,TAG_HEAVY!$B$93:$D$134,3,FALSE),0)</f>
        <v>0</v>
      </c>
      <c r="F311" s="104">
        <f>IFERROR(VLOOKUP(B311,TAG_HEAVY!$F$93:$H$134,3,FALSE),0)</f>
        <v>0</v>
      </c>
      <c r="G311" s="104">
        <f>IFERROR(VLOOKUP(B311,TAG_HEAVY!$J$93:$L$134,3,FALSE),0)</f>
        <v>0</v>
      </c>
      <c r="H311" s="105">
        <f>IFERROR(VLOOKUP(B311,TAG_HEAVY!$N$93:$P$134,3,FALSE),0)</f>
        <v>0</v>
      </c>
      <c r="I311" s="139">
        <f>IFERROR(VLOOKUP(B311,TAG_HEAVY!$R$93:$T$134,3,FALSE),0)</f>
        <v>0</v>
      </c>
      <c r="J311" s="167">
        <f>IFERROR(VLOOKUP(B311,TAG_HEAVY!$V$93:$X$134,3,FALSE),0)</f>
        <v>0</v>
      </c>
    </row>
    <row r="312" spans="1:13" ht="15" customHeight="1">
      <c r="A312" s="114">
        <f>'4SSM'!A10</f>
        <v>0</v>
      </c>
      <c r="B312" s="81">
        <f>'4SSM'!B10</f>
        <v>0</v>
      </c>
      <c r="C312" s="115">
        <f t="shared" si="8"/>
        <v>0</v>
      </c>
      <c r="D312" s="138">
        <f t="shared" si="9"/>
        <v>0</v>
      </c>
      <c r="E312" s="104">
        <f>IFERROR(VLOOKUP(B312,'4SSM'!$B$93:$D$134,3,FALSE),0)</f>
        <v>0</v>
      </c>
      <c r="F312" s="104">
        <f>IFERROR(VLOOKUP(B312,'4SSM'!$F$93:$H$134,3,FALSE),0)</f>
        <v>0</v>
      </c>
      <c r="G312" s="104">
        <f>IFERROR(VLOOKUP(B312,'4SSM'!$J$93:$L$134,3,FALSE),0)</f>
        <v>0</v>
      </c>
      <c r="H312" s="105">
        <f>IFERROR(VLOOKUP(B312,'4SSM'!$N$93:$P$134,3,FALSE),0)</f>
        <v>0</v>
      </c>
      <c r="I312" s="139">
        <f>IFERROR(VLOOKUP(B312,'4SSM'!$R$93:$T$134,3,FALSE),0)</f>
        <v>0</v>
      </c>
      <c r="J312" s="167">
        <f>IFERROR(VLOOKUP(B312,'4SSM'!$V$93:$X$134,3,FALSE),0)</f>
        <v>0</v>
      </c>
    </row>
    <row r="313" spans="1:13" ht="15" customHeight="1">
      <c r="A313" s="114">
        <f>'4SSM'!A11</f>
        <v>0</v>
      </c>
      <c r="B313" s="81">
        <f>'4SSM'!B11</f>
        <v>0</v>
      </c>
      <c r="C313" s="115">
        <f t="shared" si="8"/>
        <v>0</v>
      </c>
      <c r="D313" s="138">
        <f t="shared" si="9"/>
        <v>0</v>
      </c>
      <c r="E313" s="104">
        <f>IFERROR(VLOOKUP(B313,'4SSM'!$B$93:$D$134,3,FALSE),0)</f>
        <v>0</v>
      </c>
      <c r="F313" s="104">
        <f>IFERROR(VLOOKUP(B313,'4SSM'!$F$93:$H$134,3,FALSE),0)</f>
        <v>0</v>
      </c>
      <c r="G313" s="104">
        <f>IFERROR(VLOOKUP(B313,'4SSM'!$J$93:$L$134,3,FALSE),0)</f>
        <v>0</v>
      </c>
      <c r="H313" s="105">
        <f>IFERROR(VLOOKUP(B313,'4SSM'!$N$93:$P$134,3,FALSE),0)</f>
        <v>0</v>
      </c>
      <c r="I313" s="139">
        <f>IFERROR(VLOOKUP(B313,'4SSM'!$R$93:$T$134,3,FALSE),0)</f>
        <v>0</v>
      </c>
      <c r="J313" s="167">
        <f>IFERROR(VLOOKUP(B313,'4SSM'!$V$93:$X$134,3,FALSE),0)</f>
        <v>0</v>
      </c>
    </row>
    <row r="314" spans="1:13" ht="15" customHeight="1">
      <c r="A314" s="114">
        <f>'4SSM'!A12</f>
        <v>0</v>
      </c>
      <c r="B314" s="81">
        <f>'4SSM'!B12</f>
        <v>0</v>
      </c>
      <c r="C314" s="115">
        <f t="shared" si="8"/>
        <v>0</v>
      </c>
      <c r="D314" s="138">
        <f t="shared" si="9"/>
        <v>0</v>
      </c>
      <c r="E314" s="104">
        <f>IFERROR(VLOOKUP(B314,'4SSM'!$B$93:$D$134,3,FALSE),0)</f>
        <v>0</v>
      </c>
      <c r="F314" s="104">
        <f>IFERROR(VLOOKUP(B314,'4SSM'!$F$93:$H$134,3,FALSE),0)</f>
        <v>0</v>
      </c>
      <c r="G314" s="104">
        <f>IFERROR(VLOOKUP(B314,'4SSM'!$J$93:$L$134,3,FALSE),0)</f>
        <v>0</v>
      </c>
      <c r="H314" s="105">
        <f>IFERROR(VLOOKUP(B314,'4SSM'!$N$93:$P$134,3,FALSE),0)</f>
        <v>0</v>
      </c>
      <c r="I314" s="139">
        <f>IFERROR(VLOOKUP(B314,'4SSM'!$R$93:$T$134,3,FALSE),0)</f>
        <v>0</v>
      </c>
      <c r="J314" s="167">
        <f>IFERROR(VLOOKUP(B314,'4SSM'!$V$93:$X$134,3,FALSE),0)</f>
        <v>0</v>
      </c>
    </row>
    <row r="315" spans="1:13" ht="15" customHeight="1">
      <c r="A315" s="114">
        <f>'4SSM'!A13</f>
        <v>0</v>
      </c>
      <c r="B315" s="81">
        <f>'4SSM'!B13</f>
        <v>0</v>
      </c>
      <c r="C315" s="115">
        <f t="shared" si="8"/>
        <v>0</v>
      </c>
      <c r="D315" s="138">
        <f t="shared" si="9"/>
        <v>0</v>
      </c>
      <c r="E315" s="104">
        <f>IFERROR(VLOOKUP(B315,'4SSM'!$B$93:$D$134,3,FALSE),0)</f>
        <v>0</v>
      </c>
      <c r="F315" s="104">
        <f>IFERROR(VLOOKUP(B315,'4SSM'!$F$93:$H$134,3,FALSE),0)</f>
        <v>0</v>
      </c>
      <c r="G315" s="104">
        <f>IFERROR(VLOOKUP(B315,'4SSM'!$J$93:$L$134,3,FALSE),0)</f>
        <v>0</v>
      </c>
      <c r="H315" s="105">
        <f>IFERROR(VLOOKUP(B315,'4SSM'!$N$93:$P$134,3,FALSE),0)</f>
        <v>0</v>
      </c>
      <c r="I315" s="139">
        <f>IFERROR(VLOOKUP(B315,'4SSM'!$R$93:$T$134,3,FALSE),0)</f>
        <v>0</v>
      </c>
      <c r="J315" s="167">
        <f>IFERROR(VLOOKUP(B315,'4SSM'!$V$93:$X$134,3,FALSE),0)</f>
        <v>0</v>
      </c>
    </row>
    <row r="316" spans="1:13" ht="15" customHeight="1">
      <c r="A316" s="114">
        <f>'4SSM'!A14</f>
        <v>0</v>
      </c>
      <c r="B316" s="81">
        <f>'4SSM'!B14</f>
        <v>0</v>
      </c>
      <c r="C316" s="115">
        <f t="shared" si="8"/>
        <v>0</v>
      </c>
      <c r="D316" s="138">
        <f t="shared" si="9"/>
        <v>0</v>
      </c>
      <c r="E316" s="104">
        <f>IFERROR(VLOOKUP(B316,'4SSM'!$B$93:$D$134,3,FALSE),0)</f>
        <v>0</v>
      </c>
      <c r="F316" s="104">
        <f>IFERROR(VLOOKUP(B316,'4SSM'!$F$93:$H$134,3,FALSE),0)</f>
        <v>0</v>
      </c>
      <c r="G316" s="104">
        <f>IFERROR(VLOOKUP(B316,'4SSM'!$J$93:$L$134,3,FALSE),0)</f>
        <v>0</v>
      </c>
      <c r="H316" s="105">
        <f>IFERROR(VLOOKUP(B316,'4SSM'!$N$93:$P$134,3,FALSE),0)</f>
        <v>0</v>
      </c>
      <c r="I316" s="139">
        <f>IFERROR(VLOOKUP(B316,'4SSM'!$R$93:$T$134,3,FALSE),0)</f>
        <v>0</v>
      </c>
      <c r="J316" s="167">
        <f>IFERROR(VLOOKUP(B316,'4SSM'!$V$93:$X$134,3,FALSE),0)</f>
        <v>0</v>
      </c>
    </row>
    <row r="317" spans="1:13" ht="15" customHeight="1">
      <c r="A317" s="114">
        <f>'4SSM'!A15</f>
        <v>0</v>
      </c>
      <c r="B317" s="81">
        <f>'4SSM'!B15</f>
        <v>0</v>
      </c>
      <c r="C317" s="115">
        <f t="shared" si="8"/>
        <v>0</v>
      </c>
      <c r="D317" s="138">
        <f t="shared" si="9"/>
        <v>0</v>
      </c>
      <c r="E317" s="104">
        <f>IFERROR(VLOOKUP(B317,'4SSM'!$B$93:$D$134,3,FALSE),0)</f>
        <v>0</v>
      </c>
      <c r="F317" s="104">
        <f>IFERROR(VLOOKUP(B317,'4SSM'!$F$93:$H$134,3,FALSE),0)</f>
        <v>0</v>
      </c>
      <c r="G317" s="104">
        <f>IFERROR(VLOOKUP(B317,'4SSM'!$J$93:$L$134,3,FALSE),0)</f>
        <v>0</v>
      </c>
      <c r="H317" s="105">
        <f>IFERROR(VLOOKUP(B317,'4SSM'!$N$93:$P$134,3,FALSE),0)</f>
        <v>0</v>
      </c>
      <c r="I317" s="139">
        <f>IFERROR(VLOOKUP(B317,'4SSM'!$R$93:$T$134,3,FALSE),0)</f>
        <v>0</v>
      </c>
      <c r="J317" s="167">
        <f>IFERROR(VLOOKUP(B317,'4SSM'!$V$93:$X$134,3,FALSE),0)</f>
        <v>0</v>
      </c>
    </row>
    <row r="318" spans="1:13" ht="15" customHeight="1">
      <c r="A318" s="114">
        <f>'4SSM'!A16</f>
        <v>0</v>
      </c>
      <c r="B318" s="81">
        <f>'4SSM'!B16</f>
        <v>0</v>
      </c>
      <c r="C318" s="115">
        <f t="shared" si="8"/>
        <v>0</v>
      </c>
      <c r="D318" s="138">
        <f t="shared" si="9"/>
        <v>0</v>
      </c>
      <c r="E318" s="104">
        <f>IFERROR(VLOOKUP(B318,'4SSM'!$B$93:$D$134,3,FALSE),0)</f>
        <v>0</v>
      </c>
      <c r="F318" s="104">
        <f>IFERROR(VLOOKUP(B318,'4SSM'!$F$93:$H$134,3,FALSE),0)</f>
        <v>0</v>
      </c>
      <c r="G318" s="104">
        <f>IFERROR(VLOOKUP(B318,'4SSM'!$J$93:$L$134,3,FALSE),0)</f>
        <v>0</v>
      </c>
      <c r="H318" s="105">
        <f>IFERROR(VLOOKUP(B318,'4SSM'!$N$93:$P$134,3,FALSE),0)</f>
        <v>0</v>
      </c>
      <c r="I318" s="139">
        <f>IFERROR(VLOOKUP(B318,'4SSM'!$R$93:$T$134,3,FALSE),0)</f>
        <v>0</v>
      </c>
      <c r="J318" s="167">
        <f>IFERROR(VLOOKUP(B318,'4SSM'!$V$93:$X$134,3,FALSE),0)</f>
        <v>0</v>
      </c>
    </row>
    <row r="319" spans="1:13" ht="15" customHeight="1">
      <c r="A319" s="114">
        <f>'4SSM'!A17</f>
        <v>0</v>
      </c>
      <c r="B319" s="81">
        <f>'4SSM'!B17</f>
        <v>0</v>
      </c>
      <c r="C319" s="115">
        <f t="shared" si="8"/>
        <v>0</v>
      </c>
      <c r="D319" s="138">
        <f t="shared" si="9"/>
        <v>0</v>
      </c>
      <c r="E319" s="104">
        <f>IFERROR(VLOOKUP(B319,'4SSM'!$B$93:$D$134,3,FALSE),0)</f>
        <v>0</v>
      </c>
      <c r="F319" s="104">
        <f>IFERROR(VLOOKUP(B319,'4SSM'!$F$93:$H$134,3,FALSE),0)</f>
        <v>0</v>
      </c>
      <c r="G319" s="104">
        <f>IFERROR(VLOOKUP(B319,'4SSM'!$J$93:$L$134,3,FALSE),0)</f>
        <v>0</v>
      </c>
      <c r="H319" s="105">
        <f>IFERROR(VLOOKUP(B319,'4SSM'!$N$93:$P$134,3,FALSE),0)</f>
        <v>0</v>
      </c>
      <c r="I319" s="139">
        <f>IFERROR(VLOOKUP(B319,'4SSM'!$R$93:$T$134,3,FALSE),0)</f>
        <v>0</v>
      </c>
      <c r="J319" s="167">
        <f>IFERROR(VLOOKUP(B319,'4SSM'!$V$93:$X$134,3,FALSE),0)</f>
        <v>0</v>
      </c>
    </row>
    <row r="320" spans="1:13" ht="15" customHeight="1">
      <c r="A320" s="114">
        <f>'4SSM'!A18</f>
        <v>0</v>
      </c>
      <c r="B320" s="81">
        <f>'4SSM'!B18</f>
        <v>0</v>
      </c>
      <c r="C320" s="115">
        <f t="shared" si="8"/>
        <v>0</v>
      </c>
      <c r="D320" s="138">
        <f t="shared" si="9"/>
        <v>0</v>
      </c>
      <c r="E320" s="104">
        <f>IFERROR(VLOOKUP(B320,'4SSM'!$B$93:$D$134,3,FALSE),0)</f>
        <v>0</v>
      </c>
      <c r="F320" s="104">
        <f>IFERROR(VLOOKUP(B320,'4SSM'!$F$93:$H$134,3,FALSE),0)</f>
        <v>0</v>
      </c>
      <c r="G320" s="104">
        <f>IFERROR(VLOOKUP(B320,'4SSM'!$J$93:$L$134,3,FALSE),0)</f>
        <v>0</v>
      </c>
      <c r="H320" s="105">
        <f>IFERROR(VLOOKUP(B320,'4SSM'!$N$93:$P$134,3,FALSE),0)</f>
        <v>0</v>
      </c>
      <c r="I320" s="139">
        <f>IFERROR(VLOOKUP(B320,'4SSM'!$R$93:$T$134,3,FALSE),0)</f>
        <v>0</v>
      </c>
      <c r="J320" s="167">
        <f>IFERROR(VLOOKUP(B320,'4SSM'!$V$93:$X$134,3,FALSE),0)</f>
        <v>0</v>
      </c>
    </row>
    <row r="321" spans="1:10" ht="15" customHeight="1">
      <c r="A321" s="114">
        <f>'4SSM'!A19</f>
        <v>0</v>
      </c>
      <c r="B321" s="81">
        <f>'4SSM'!B19</f>
        <v>0</v>
      </c>
      <c r="C321" s="115">
        <f t="shared" si="8"/>
        <v>0</v>
      </c>
      <c r="D321" s="138">
        <f t="shared" si="9"/>
        <v>0</v>
      </c>
      <c r="E321" s="104">
        <f>IFERROR(VLOOKUP(B321,'4SSM'!$B$93:$D$134,3,FALSE),0)</f>
        <v>0</v>
      </c>
      <c r="F321" s="104">
        <f>IFERROR(VLOOKUP(B321,'4SSM'!$F$93:$H$134,3,FALSE),0)</f>
        <v>0</v>
      </c>
      <c r="G321" s="104">
        <f>IFERROR(VLOOKUP(B321,'4SSM'!$J$93:$L$134,3,FALSE),0)</f>
        <v>0</v>
      </c>
      <c r="H321" s="105">
        <f>IFERROR(VLOOKUP(B321,'4SSM'!$N$93:$P$134,3,FALSE),0)</f>
        <v>0</v>
      </c>
      <c r="I321" s="139">
        <f>IFERROR(VLOOKUP(B321,'4SSM'!$R$93:$T$134,3,FALSE),0)</f>
        <v>0</v>
      </c>
      <c r="J321" s="167">
        <f>IFERROR(VLOOKUP(B321,'4SSM'!$V$93:$X$134,3,FALSE),0)</f>
        <v>0</v>
      </c>
    </row>
    <row r="322" spans="1:10" ht="15" customHeight="1">
      <c r="A322" s="114">
        <f>'4SSM'!A20</f>
        <v>0</v>
      </c>
      <c r="B322" s="81">
        <f>'4SSM'!B20</f>
        <v>0</v>
      </c>
      <c r="C322" s="115">
        <f t="shared" si="8"/>
        <v>0</v>
      </c>
      <c r="D322" s="138">
        <f t="shared" si="9"/>
        <v>0</v>
      </c>
      <c r="E322" s="104">
        <f>IFERROR(VLOOKUP(B322,'4SSM'!$B$93:$D$134,3,FALSE),0)</f>
        <v>0</v>
      </c>
      <c r="F322" s="104">
        <f>IFERROR(VLOOKUP(B322,'4SSM'!$F$93:$H$134,3,FALSE),0)</f>
        <v>0</v>
      </c>
      <c r="G322" s="104">
        <f>IFERROR(VLOOKUP(B322,'4SSM'!$J$93:$L$134,3,FALSE),0)</f>
        <v>0</v>
      </c>
      <c r="H322" s="105">
        <f>IFERROR(VLOOKUP(B322,'4SSM'!$N$93:$P$134,3,FALSE),0)</f>
        <v>0</v>
      </c>
      <c r="I322" s="139">
        <f>IFERROR(VLOOKUP(B322,'4SSM'!$R$93:$T$134,3,FALSE),0)</f>
        <v>0</v>
      </c>
      <c r="J322" s="167">
        <f>IFERROR(VLOOKUP(B322,'4SSM'!$V$93:$X$134,3,FALSE),0)</f>
        <v>0</v>
      </c>
    </row>
    <row r="323" spans="1:10" ht="15" customHeight="1">
      <c r="A323" s="114">
        <f>'4SSM'!A21</f>
        <v>0</v>
      </c>
      <c r="B323" s="81">
        <f>'4SSM'!B21</f>
        <v>0</v>
      </c>
      <c r="C323" s="115">
        <f t="shared" si="8"/>
        <v>0</v>
      </c>
      <c r="D323" s="138">
        <f t="shared" si="9"/>
        <v>0</v>
      </c>
      <c r="E323" s="104">
        <f>IFERROR(VLOOKUP(B323,'4SSM'!$B$93:$D$134,3,FALSE),0)</f>
        <v>0</v>
      </c>
      <c r="F323" s="104">
        <f>IFERROR(VLOOKUP(B323,'4SSM'!$F$93:$H$134,3,FALSE),0)</f>
        <v>0</v>
      </c>
      <c r="G323" s="104">
        <f>IFERROR(VLOOKUP(B323,'4SSM'!$J$93:$L$134,3,FALSE),0)</f>
        <v>0</v>
      </c>
      <c r="H323" s="105">
        <f>IFERROR(VLOOKUP(B323,'4SSM'!$N$93:$P$134,3,FALSE),0)</f>
        <v>0</v>
      </c>
      <c r="I323" s="139">
        <f>IFERROR(VLOOKUP(B323,'4SSM'!$R$93:$T$134,3,FALSE),0)</f>
        <v>0</v>
      </c>
      <c r="J323" s="167">
        <f>IFERROR(VLOOKUP(B323,'4SSM'!$V$93:$X$134,3,FALSE),0)</f>
        <v>0</v>
      </c>
    </row>
    <row r="324" spans="1:10" ht="15" customHeight="1">
      <c r="A324" s="114">
        <f>'4SSM'!A22</f>
        <v>0</v>
      </c>
      <c r="B324" s="81">
        <f>'4SSM'!B22</f>
        <v>0</v>
      </c>
      <c r="C324" s="115">
        <f t="shared" si="8"/>
        <v>0</v>
      </c>
      <c r="D324" s="138">
        <f t="shared" si="9"/>
        <v>0</v>
      </c>
      <c r="E324" s="104">
        <f>IFERROR(VLOOKUP(B324,'4SSM'!$B$93:$D$134,3,FALSE),0)</f>
        <v>0</v>
      </c>
      <c r="F324" s="104">
        <f>IFERROR(VLOOKUP(B324,'4SSM'!$F$93:$H$134,3,FALSE),0)</f>
        <v>0</v>
      </c>
      <c r="G324" s="104">
        <f>IFERROR(VLOOKUP(B324,'4SSM'!$J$93:$L$134,3,FALSE),0)</f>
        <v>0</v>
      </c>
      <c r="H324" s="105">
        <f>IFERROR(VLOOKUP(B324,'4SSM'!$N$93:$P$134,3,FALSE),0)</f>
        <v>0</v>
      </c>
      <c r="I324" s="139">
        <f>IFERROR(VLOOKUP(B324,'4SSM'!$R$93:$T$134,3,FALSE),0)</f>
        <v>0</v>
      </c>
      <c r="J324" s="167">
        <f>IFERROR(VLOOKUP(B324,'4SSM'!$V$93:$X$134,3,FALSE),0)</f>
        <v>0</v>
      </c>
    </row>
    <row r="325" spans="1:10" ht="15" customHeight="1">
      <c r="A325" s="114">
        <f>'4SSM'!A23</f>
        <v>0</v>
      </c>
      <c r="B325" s="81">
        <f>'4SSM'!B23</f>
        <v>0</v>
      </c>
      <c r="C325" s="115">
        <f t="shared" si="8"/>
        <v>0</v>
      </c>
      <c r="D325" s="138">
        <f t="shared" si="9"/>
        <v>0</v>
      </c>
      <c r="E325" s="104">
        <f>IFERROR(VLOOKUP(B325,'4SSM'!$B$93:$D$134,3,FALSE),0)</f>
        <v>0</v>
      </c>
      <c r="F325" s="104">
        <f>IFERROR(VLOOKUP(B325,'4SSM'!$F$93:$H$134,3,FALSE),0)</f>
        <v>0</v>
      </c>
      <c r="G325" s="104">
        <f>IFERROR(VLOOKUP(B325,'4SSM'!$J$93:$L$134,3,FALSE),0)</f>
        <v>0</v>
      </c>
      <c r="H325" s="105">
        <f>IFERROR(VLOOKUP(B325,'4SSM'!$N$93:$P$134,3,FALSE),0)</f>
        <v>0</v>
      </c>
      <c r="I325" s="139">
        <f>IFERROR(VLOOKUP(B325,'4SSM'!$R$93:$T$134,3,FALSE),0)</f>
        <v>0</v>
      </c>
      <c r="J325" s="167">
        <f>IFERROR(VLOOKUP(B325,'4SSM'!$V$93:$X$134,3,FALSE),0)</f>
        <v>0</v>
      </c>
    </row>
    <row r="326" spans="1:10" ht="15" customHeight="1">
      <c r="A326" s="114">
        <f>'4SSM'!A24</f>
        <v>0</v>
      </c>
      <c r="B326" s="81">
        <f>'4SSM'!B24</f>
        <v>0</v>
      </c>
      <c r="C326" s="115">
        <f t="shared" ref="C326:C361" si="10">SUM(E326:J326)</f>
        <v>0</v>
      </c>
      <c r="D326" s="138">
        <f t="shared" ref="D326:D361" si="11">SUM(E326:J326)-MIN(E326:G326)</f>
        <v>0</v>
      </c>
      <c r="E326" s="104">
        <f>IFERROR(VLOOKUP(B326,'4SSM'!$B$93:$D$134,3,FALSE),0)</f>
        <v>0</v>
      </c>
      <c r="F326" s="104">
        <f>IFERROR(VLOOKUP(B326,'4SSM'!$F$93:$H$134,3,FALSE),0)</f>
        <v>0</v>
      </c>
      <c r="G326" s="104">
        <f>IFERROR(VLOOKUP(B326,'4SSM'!$J$93:$L$134,3,FALSE),0)</f>
        <v>0</v>
      </c>
      <c r="H326" s="105">
        <f>IFERROR(VLOOKUP(B326,'4SSM'!$N$93:$P$134,3,FALSE),0)</f>
        <v>0</v>
      </c>
      <c r="I326" s="139">
        <f>IFERROR(VLOOKUP(B326,'4SSM'!$R$93:$T$134,3,FALSE),0)</f>
        <v>0</v>
      </c>
      <c r="J326" s="167">
        <f>IFERROR(VLOOKUP(B326,'4SSM'!$V$93:$X$134,3,FALSE),0)</f>
        <v>0</v>
      </c>
    </row>
    <row r="327" spans="1:10" ht="15" customHeight="1">
      <c r="A327" s="114">
        <f>'4SSM'!A25</f>
        <v>0</v>
      </c>
      <c r="B327" s="81">
        <f>'4SSM'!B25</f>
        <v>0</v>
      </c>
      <c r="C327" s="115">
        <f t="shared" si="10"/>
        <v>0</v>
      </c>
      <c r="D327" s="138">
        <f t="shared" si="11"/>
        <v>0</v>
      </c>
      <c r="E327" s="104">
        <f>IFERROR(VLOOKUP(B327,'4SSM'!$B$93:$D$134,3,FALSE),0)</f>
        <v>0</v>
      </c>
      <c r="F327" s="104">
        <f>IFERROR(VLOOKUP(B327,'4SSM'!$F$93:$H$134,3,FALSE),0)</f>
        <v>0</v>
      </c>
      <c r="G327" s="104">
        <f>IFERROR(VLOOKUP(B327,'4SSM'!$J$93:$L$134,3,FALSE),0)</f>
        <v>0</v>
      </c>
      <c r="H327" s="105">
        <f>IFERROR(VLOOKUP(B327,'4SSM'!$N$93:$P$134,3,FALSE),0)</f>
        <v>0</v>
      </c>
      <c r="I327" s="139">
        <f>IFERROR(VLOOKUP(B327,'4SSM'!$R$93:$T$134,3,FALSE),0)</f>
        <v>0</v>
      </c>
      <c r="J327" s="167">
        <f>IFERROR(VLOOKUP(B327,'4SSM'!$V$93:$X$134,3,FALSE),0)</f>
        <v>0</v>
      </c>
    </row>
    <row r="328" spans="1:10" ht="15" customHeight="1">
      <c r="A328" s="114">
        <f>'4SSM'!A26</f>
        <v>0</v>
      </c>
      <c r="B328" s="81">
        <f>'4SSM'!B26</f>
        <v>0</v>
      </c>
      <c r="C328" s="115">
        <f t="shared" si="10"/>
        <v>0</v>
      </c>
      <c r="D328" s="138">
        <f t="shared" si="11"/>
        <v>0</v>
      </c>
      <c r="E328" s="104">
        <f>IFERROR(VLOOKUP(B328,'4SSM'!$B$93:$D$134,3,FALSE),0)</f>
        <v>0</v>
      </c>
      <c r="F328" s="104">
        <f>IFERROR(VLOOKUP(B328,'4SSM'!$F$93:$H$134,3,FALSE),0)</f>
        <v>0</v>
      </c>
      <c r="G328" s="104">
        <f>IFERROR(VLOOKUP(B328,'4SSM'!$J$93:$L$134,3,FALSE),0)</f>
        <v>0</v>
      </c>
      <c r="H328" s="105">
        <f>IFERROR(VLOOKUP(B328,'4SSM'!$N$93:$P$134,3,FALSE),0)</f>
        <v>0</v>
      </c>
      <c r="I328" s="139">
        <f>IFERROR(VLOOKUP(B328,'4SSM'!$R$93:$T$134,3,FALSE),0)</f>
        <v>0</v>
      </c>
      <c r="J328" s="167">
        <f>IFERROR(VLOOKUP(B328,'4SSM'!$V$93:$X$134,3,FALSE),0)</f>
        <v>0</v>
      </c>
    </row>
    <row r="329" spans="1:10" ht="15" customHeight="1">
      <c r="A329" s="114">
        <f>'4SSM'!A27</f>
        <v>0</v>
      </c>
      <c r="B329" s="81">
        <f>'4SSM'!B27</f>
        <v>0</v>
      </c>
      <c r="C329" s="115">
        <f t="shared" si="10"/>
        <v>0</v>
      </c>
      <c r="D329" s="138">
        <f t="shared" si="11"/>
        <v>0</v>
      </c>
      <c r="E329" s="104">
        <f>IFERROR(VLOOKUP(B329,'4SSM'!$B$93:$D$134,3,FALSE),0)</f>
        <v>0</v>
      </c>
      <c r="F329" s="104">
        <f>IFERROR(VLOOKUP(B329,'4SSM'!$F$93:$H$134,3,FALSE),0)</f>
        <v>0</v>
      </c>
      <c r="G329" s="104">
        <f>IFERROR(VLOOKUP(B329,'4SSM'!$J$93:$L$134,3,FALSE),0)</f>
        <v>0</v>
      </c>
      <c r="H329" s="105">
        <f>IFERROR(VLOOKUP(B329,'4SSM'!$N$93:$P$134,3,FALSE),0)</f>
        <v>0</v>
      </c>
      <c r="I329" s="139">
        <f>IFERROR(VLOOKUP(B329,'4SSM'!$R$93:$T$134,3,FALSE),0)</f>
        <v>0</v>
      </c>
      <c r="J329" s="167">
        <f>IFERROR(VLOOKUP(B329,'4SSM'!$V$93:$X$134,3,FALSE),0)</f>
        <v>0</v>
      </c>
    </row>
    <row r="330" spans="1:10" ht="15" customHeight="1">
      <c r="A330" s="114">
        <f>'4SSM'!A28</f>
        <v>0</v>
      </c>
      <c r="B330" s="81">
        <f>'4SSM'!B28</f>
        <v>0</v>
      </c>
      <c r="C330" s="115">
        <f t="shared" si="10"/>
        <v>0</v>
      </c>
      <c r="D330" s="138">
        <f t="shared" si="11"/>
        <v>0</v>
      </c>
      <c r="E330" s="104">
        <f>IFERROR(VLOOKUP(B330,'4SSM'!$B$93:$D$134,3,FALSE),0)</f>
        <v>0</v>
      </c>
      <c r="F330" s="104">
        <f>IFERROR(VLOOKUP(B330,'4SSM'!$F$93:$H$134,3,FALSE),0)</f>
        <v>0</v>
      </c>
      <c r="G330" s="104">
        <f>IFERROR(VLOOKUP(B330,'4SSM'!$J$93:$L$134,3,FALSE),0)</f>
        <v>0</v>
      </c>
      <c r="H330" s="105">
        <f>IFERROR(VLOOKUP(B330,'4SSM'!$N$93:$P$134,3,FALSE),0)</f>
        <v>0</v>
      </c>
      <c r="I330" s="139">
        <f>IFERROR(VLOOKUP(B330,'4SSM'!$R$93:$T$134,3,FALSE),0)</f>
        <v>0</v>
      </c>
      <c r="J330" s="167">
        <f>IFERROR(VLOOKUP(B330,'4SSM'!$V$93:$X$134,3,FALSE),0)</f>
        <v>0</v>
      </c>
    </row>
    <row r="331" spans="1:10" ht="15" customHeight="1">
      <c r="A331" s="114">
        <f>'4SSM'!A29</f>
        <v>0</v>
      </c>
      <c r="B331" s="81">
        <f>'4SSM'!B29</f>
        <v>0</v>
      </c>
      <c r="C331" s="115">
        <f t="shared" si="10"/>
        <v>0</v>
      </c>
      <c r="D331" s="138">
        <f t="shared" si="11"/>
        <v>0</v>
      </c>
      <c r="E331" s="104">
        <f>IFERROR(VLOOKUP(B331,'4SSM'!$B$93:$D$134,3,FALSE),0)</f>
        <v>0</v>
      </c>
      <c r="F331" s="104">
        <f>IFERROR(VLOOKUP(B331,'4SSM'!$F$93:$H$134,3,FALSE),0)</f>
        <v>0</v>
      </c>
      <c r="G331" s="104">
        <f>IFERROR(VLOOKUP(B331,'4SSM'!$J$93:$L$134,3,FALSE),0)</f>
        <v>0</v>
      </c>
      <c r="H331" s="105">
        <f>IFERROR(VLOOKUP(B331,'4SSM'!$N$93:$P$134,3,FALSE),0)</f>
        <v>0</v>
      </c>
      <c r="I331" s="139">
        <f>IFERROR(VLOOKUP(B331,'4SSM'!$R$93:$T$134,3,FALSE),0)</f>
        <v>0</v>
      </c>
      <c r="J331" s="167">
        <f>IFERROR(VLOOKUP(B331,'4SSM'!$V$93:$X$134,3,FALSE),0)</f>
        <v>0</v>
      </c>
    </row>
    <row r="332" spans="1:10" ht="15" customHeight="1">
      <c r="A332" s="114">
        <f>'4SSM'!A30</f>
        <v>0</v>
      </c>
      <c r="B332" s="81">
        <f>'4SSM'!B30</f>
        <v>0</v>
      </c>
      <c r="C332" s="115">
        <f t="shared" si="10"/>
        <v>0</v>
      </c>
      <c r="D332" s="138">
        <f t="shared" si="11"/>
        <v>0</v>
      </c>
      <c r="E332" s="104">
        <f>IFERROR(VLOOKUP(B332,'4SSM'!$B$93:$D$134,3,FALSE),0)</f>
        <v>0</v>
      </c>
      <c r="F332" s="104">
        <f>IFERROR(VLOOKUP(B332,'4SSM'!$F$93:$H$134,3,FALSE),0)</f>
        <v>0</v>
      </c>
      <c r="G332" s="104">
        <f>IFERROR(VLOOKUP(B332,'4SSM'!$J$93:$L$134,3,FALSE),0)</f>
        <v>0</v>
      </c>
      <c r="H332" s="105">
        <f>IFERROR(VLOOKUP(B332,'4SSM'!$N$93:$P$134,3,FALSE),0)</f>
        <v>0</v>
      </c>
      <c r="I332" s="139">
        <f>IFERROR(VLOOKUP(B332,'4SSM'!$R$93:$T$134,3,FALSE),0)</f>
        <v>0</v>
      </c>
      <c r="J332" s="167">
        <f>IFERROR(VLOOKUP(B332,'4SSM'!$V$93:$X$134,3,FALSE),0)</f>
        <v>0</v>
      </c>
    </row>
    <row r="333" spans="1:10" ht="15" customHeight="1">
      <c r="A333" s="114">
        <f>'4SSM'!A31</f>
        <v>0</v>
      </c>
      <c r="B333" s="81">
        <f>'4SSM'!B31</f>
        <v>0</v>
      </c>
      <c r="C333" s="115">
        <f t="shared" si="10"/>
        <v>0</v>
      </c>
      <c r="D333" s="138">
        <f t="shared" si="11"/>
        <v>0</v>
      </c>
      <c r="E333" s="104">
        <f>IFERROR(VLOOKUP(B333,'4SSM'!$B$93:$D$134,3,FALSE),0)</f>
        <v>0</v>
      </c>
      <c r="F333" s="104">
        <f>IFERROR(VLOOKUP(B333,'4SSM'!$F$93:$H$134,3,FALSE),0)</f>
        <v>0</v>
      </c>
      <c r="G333" s="104">
        <f>IFERROR(VLOOKUP(B333,'4SSM'!$J$93:$L$134,3,FALSE),0)</f>
        <v>0</v>
      </c>
      <c r="H333" s="105">
        <f>IFERROR(VLOOKUP(B333,'4SSM'!$N$93:$P$134,3,FALSE),0)</f>
        <v>0</v>
      </c>
      <c r="I333" s="139">
        <f>IFERROR(VLOOKUP(B333,'4SSM'!$R$93:$T$134,3,FALSE),0)</f>
        <v>0</v>
      </c>
      <c r="J333" s="167">
        <f>IFERROR(VLOOKUP(B333,'4SSM'!$V$93:$X$134,3,FALSE),0)</f>
        <v>0</v>
      </c>
    </row>
    <row r="334" spans="1:10" ht="15" customHeight="1">
      <c r="A334" s="114">
        <f>'4SSM'!A32</f>
        <v>0</v>
      </c>
      <c r="B334" s="81">
        <f>'4SSM'!B32</f>
        <v>0</v>
      </c>
      <c r="C334" s="115">
        <f t="shared" si="10"/>
        <v>0</v>
      </c>
      <c r="D334" s="138">
        <f t="shared" si="11"/>
        <v>0</v>
      </c>
      <c r="E334" s="104">
        <f>IFERROR(VLOOKUP(B334,'4SSM'!$B$93:$D$134,3,FALSE),0)</f>
        <v>0</v>
      </c>
      <c r="F334" s="104">
        <f>IFERROR(VLOOKUP(B334,'4SSM'!$F$93:$H$134,3,FALSE),0)</f>
        <v>0</v>
      </c>
      <c r="G334" s="104">
        <f>IFERROR(VLOOKUP(B334,'4SSM'!$J$93:$L$134,3,FALSE),0)</f>
        <v>0</v>
      </c>
      <c r="H334" s="105">
        <f>IFERROR(VLOOKUP(B334,'4SSM'!$N$93:$P$134,3,FALSE),0)</f>
        <v>0</v>
      </c>
      <c r="I334" s="139">
        <f>IFERROR(VLOOKUP(B334,'4SSM'!$R$93:$T$134,3,FALSE),0)</f>
        <v>0</v>
      </c>
      <c r="J334" s="167">
        <f>IFERROR(VLOOKUP(B334,'4SSM'!$V$93:$X$134,3,FALSE),0)</f>
        <v>0</v>
      </c>
    </row>
    <row r="335" spans="1:10" ht="15" customHeight="1">
      <c r="A335" s="114">
        <f>'4SSM'!A33</f>
        <v>0</v>
      </c>
      <c r="B335" s="81">
        <f>'4SSM'!B33</f>
        <v>0</v>
      </c>
      <c r="C335" s="115">
        <f t="shared" si="10"/>
        <v>0</v>
      </c>
      <c r="D335" s="138">
        <f t="shared" si="11"/>
        <v>0</v>
      </c>
      <c r="E335" s="104">
        <f>IFERROR(VLOOKUP(B335,'4SSM'!$B$93:$D$134,3,FALSE),0)</f>
        <v>0</v>
      </c>
      <c r="F335" s="104">
        <f>IFERROR(VLOOKUP(B335,'4SSM'!$F$93:$H$134,3,FALSE),0)</f>
        <v>0</v>
      </c>
      <c r="G335" s="104">
        <f>IFERROR(VLOOKUP(B335,'4SSM'!$J$93:$L$134,3,FALSE),0)</f>
        <v>0</v>
      </c>
      <c r="H335" s="105">
        <f>IFERROR(VLOOKUP(B335,'4SSM'!$N$93:$P$134,3,FALSE),0)</f>
        <v>0</v>
      </c>
      <c r="I335" s="139">
        <f>IFERROR(VLOOKUP(B335,'4SSM'!$R$93:$T$134,3,FALSE),0)</f>
        <v>0</v>
      </c>
      <c r="J335" s="167">
        <f>IFERROR(VLOOKUP(B335,'4SSM'!$V$93:$X$134,3,FALSE),0)</f>
        <v>0</v>
      </c>
    </row>
    <row r="336" spans="1:10" ht="15" customHeight="1">
      <c r="A336" s="114">
        <f>'4SSM'!A34</f>
        <v>0</v>
      </c>
      <c r="B336" s="81">
        <f>'4SSM'!B34</f>
        <v>0</v>
      </c>
      <c r="C336" s="115">
        <f t="shared" si="10"/>
        <v>0</v>
      </c>
      <c r="D336" s="138">
        <f t="shared" si="11"/>
        <v>0</v>
      </c>
      <c r="E336" s="104">
        <f>IFERROR(VLOOKUP(B336,'4SSM'!$B$93:$D$134,3,FALSE),0)</f>
        <v>0</v>
      </c>
      <c r="F336" s="104">
        <f>IFERROR(VLOOKUP(B336,'4SSM'!$F$93:$H$134,3,FALSE),0)</f>
        <v>0</v>
      </c>
      <c r="G336" s="104">
        <f>IFERROR(VLOOKUP(B336,'4SSM'!$J$93:$L$134,3,FALSE),0)</f>
        <v>0</v>
      </c>
      <c r="H336" s="105">
        <f>IFERROR(VLOOKUP(B336,'4SSM'!$N$93:$P$134,3,FALSE),0)</f>
        <v>0</v>
      </c>
      <c r="I336" s="139">
        <f>IFERROR(VLOOKUP(B336,'4SSM'!$R$93:$T$134,3,FALSE),0)</f>
        <v>0</v>
      </c>
      <c r="J336" s="167">
        <f>IFERROR(VLOOKUP(B336,'4SSM'!$V$93:$X$134,3,FALSE),0)</f>
        <v>0</v>
      </c>
    </row>
    <row r="337" spans="1:10" ht="15" customHeight="1">
      <c r="A337" s="114">
        <f>'4SSM'!A35</f>
        <v>0</v>
      </c>
      <c r="B337" s="81">
        <f>'4SSM'!B35</f>
        <v>0</v>
      </c>
      <c r="C337" s="115">
        <f t="shared" si="10"/>
        <v>0</v>
      </c>
      <c r="D337" s="138">
        <f t="shared" si="11"/>
        <v>0</v>
      </c>
      <c r="E337" s="104">
        <f>IFERROR(VLOOKUP(B337,'4SSM'!$B$93:$D$134,3,FALSE),0)</f>
        <v>0</v>
      </c>
      <c r="F337" s="104">
        <f>IFERROR(VLOOKUP(B337,'4SSM'!$F$93:$H$134,3,FALSE),0)</f>
        <v>0</v>
      </c>
      <c r="G337" s="104">
        <f>IFERROR(VLOOKUP(B337,'4SSM'!$J$93:$L$134,3,FALSE),0)</f>
        <v>0</v>
      </c>
      <c r="H337" s="105">
        <f>IFERROR(VLOOKUP(B337,'4SSM'!$N$93:$P$134,3,FALSE),0)</f>
        <v>0</v>
      </c>
      <c r="I337" s="139">
        <f>IFERROR(VLOOKUP(B337,'4SSM'!$R$93:$T$134,3,FALSE),0)</f>
        <v>0</v>
      </c>
      <c r="J337" s="167">
        <f>IFERROR(VLOOKUP(B337,'4SSM'!$V$93:$X$134,3,FALSE),0)</f>
        <v>0</v>
      </c>
    </row>
    <row r="338" spans="1:10" ht="15" customHeight="1">
      <c r="A338" s="114">
        <f>'4SSM'!A36</f>
        <v>0</v>
      </c>
      <c r="B338" s="81">
        <f>'4SSM'!B36</f>
        <v>0</v>
      </c>
      <c r="C338" s="115">
        <f t="shared" si="10"/>
        <v>0</v>
      </c>
      <c r="D338" s="138">
        <f t="shared" si="11"/>
        <v>0</v>
      </c>
      <c r="E338" s="104">
        <f>IFERROR(VLOOKUP(B338,'4SSM'!$B$93:$D$134,3,FALSE),0)</f>
        <v>0</v>
      </c>
      <c r="F338" s="104">
        <f>IFERROR(VLOOKUP(B338,'4SSM'!$F$93:$H$134,3,FALSE),0)</f>
        <v>0</v>
      </c>
      <c r="G338" s="104">
        <f>IFERROR(VLOOKUP(B338,'4SSM'!$J$93:$L$134,3,FALSE),0)</f>
        <v>0</v>
      </c>
      <c r="H338" s="105">
        <f>IFERROR(VLOOKUP(B338,'4SSM'!$N$93:$P$134,3,FALSE),0)</f>
        <v>0</v>
      </c>
      <c r="I338" s="139">
        <f>IFERROR(VLOOKUP(B338,'4SSM'!$R$93:$T$134,3,FALSE),0)</f>
        <v>0</v>
      </c>
      <c r="J338" s="167">
        <f>IFERROR(VLOOKUP(B338,'4SSM'!$V$93:$X$134,3,FALSE),0)</f>
        <v>0</v>
      </c>
    </row>
    <row r="339" spans="1:10" ht="15" customHeight="1">
      <c r="A339" s="114">
        <f>'4SSM'!A37</f>
        <v>0</v>
      </c>
      <c r="B339" s="81">
        <f>'4SSM'!B37</f>
        <v>0</v>
      </c>
      <c r="C339" s="115">
        <f t="shared" si="10"/>
        <v>0</v>
      </c>
      <c r="D339" s="138">
        <f t="shared" si="11"/>
        <v>0</v>
      </c>
      <c r="E339" s="104">
        <f>IFERROR(VLOOKUP(B339,'4SSM'!$B$93:$D$134,3,FALSE),0)</f>
        <v>0</v>
      </c>
      <c r="F339" s="104">
        <f>IFERROR(VLOOKUP(B339,'4SSM'!$F$93:$H$134,3,FALSE),0)</f>
        <v>0</v>
      </c>
      <c r="G339" s="104">
        <f>IFERROR(VLOOKUP(B339,'4SSM'!$J$93:$L$134,3,FALSE),0)</f>
        <v>0</v>
      </c>
      <c r="H339" s="105">
        <f>IFERROR(VLOOKUP(B339,'4SSM'!$N$93:$P$134,3,FALSE),0)</f>
        <v>0</v>
      </c>
      <c r="I339" s="139">
        <f>IFERROR(VLOOKUP(B339,'4SSM'!$R$93:$T$134,3,FALSE),0)</f>
        <v>0</v>
      </c>
      <c r="J339" s="167">
        <f>IFERROR(VLOOKUP(B339,'4SSM'!$V$93:$X$134,3,FALSE),0)</f>
        <v>0</v>
      </c>
    </row>
    <row r="340" spans="1:10" ht="15" customHeight="1">
      <c r="A340" s="114">
        <f>'4SSM'!A38</f>
        <v>0</v>
      </c>
      <c r="B340" s="81">
        <f>'4SSM'!B38</f>
        <v>0</v>
      </c>
      <c r="C340" s="115">
        <f t="shared" si="10"/>
        <v>0</v>
      </c>
      <c r="D340" s="138">
        <f t="shared" si="11"/>
        <v>0</v>
      </c>
      <c r="E340" s="104">
        <f>IFERROR(VLOOKUP(B340,'4SSM'!$B$93:$D$134,3,FALSE),0)</f>
        <v>0</v>
      </c>
      <c r="F340" s="104">
        <f>IFERROR(VLOOKUP(B340,'4SSM'!$F$93:$H$134,3,FALSE),0)</f>
        <v>0</v>
      </c>
      <c r="G340" s="104">
        <f>IFERROR(VLOOKUP(B340,'4SSM'!$J$93:$L$134,3,FALSE),0)</f>
        <v>0</v>
      </c>
      <c r="H340" s="105">
        <f>IFERROR(VLOOKUP(B340,'4SSM'!$N$93:$P$134,3,FALSE),0)</f>
        <v>0</v>
      </c>
      <c r="I340" s="139">
        <f>IFERROR(VLOOKUP(B340,'4SSM'!$R$93:$T$134,3,FALSE),0)</f>
        <v>0</v>
      </c>
      <c r="J340" s="167">
        <f>IFERROR(VLOOKUP(B340,'4SSM'!$V$93:$X$134,3,FALSE),0)</f>
        <v>0</v>
      </c>
    </row>
    <row r="341" spans="1:10" ht="15" customHeight="1">
      <c r="A341" s="114">
        <f>'4SSM'!A39</f>
        <v>0</v>
      </c>
      <c r="B341" s="81">
        <f>'4SSM'!B39</f>
        <v>0</v>
      </c>
      <c r="C341" s="115">
        <f t="shared" si="10"/>
        <v>0</v>
      </c>
      <c r="D341" s="138">
        <f t="shared" si="11"/>
        <v>0</v>
      </c>
      <c r="E341" s="104">
        <f>IFERROR(VLOOKUP(B341,'4SSM'!$B$93:$D$134,3,FALSE),0)</f>
        <v>0</v>
      </c>
      <c r="F341" s="104">
        <f>IFERROR(VLOOKUP(B341,'4SSM'!$F$93:$H$134,3,FALSE),0)</f>
        <v>0</v>
      </c>
      <c r="G341" s="104">
        <f>IFERROR(VLOOKUP(B341,'4SSM'!$J$93:$L$134,3,FALSE),0)</f>
        <v>0</v>
      </c>
      <c r="H341" s="105">
        <f>IFERROR(VLOOKUP(B341,'4SSM'!$N$93:$P$134,3,FALSE),0)</f>
        <v>0</v>
      </c>
      <c r="I341" s="139">
        <f>IFERROR(VLOOKUP(B341,'4SSM'!$R$93:$T$134,3,FALSE),0)</f>
        <v>0</v>
      </c>
      <c r="J341" s="167">
        <f>IFERROR(VLOOKUP(B341,'4SSM'!$V$93:$X$134,3,FALSE),0)</f>
        <v>0</v>
      </c>
    </row>
    <row r="342" spans="1:10" ht="15" customHeight="1">
      <c r="A342" s="114">
        <f>'4SSM'!A40</f>
        <v>0</v>
      </c>
      <c r="B342" s="81">
        <f>'4SSM'!B40</f>
        <v>0</v>
      </c>
      <c r="C342" s="115">
        <f t="shared" si="10"/>
        <v>0</v>
      </c>
      <c r="D342" s="138">
        <f t="shared" si="11"/>
        <v>0</v>
      </c>
      <c r="E342" s="104">
        <f>IFERROR(VLOOKUP(B342,'4SSM'!$B$93:$D$134,3,FALSE),0)</f>
        <v>0</v>
      </c>
      <c r="F342" s="104">
        <f>IFERROR(VLOOKUP(B342,'4SSM'!$F$93:$H$134,3,FALSE),0)</f>
        <v>0</v>
      </c>
      <c r="G342" s="104">
        <f>IFERROR(VLOOKUP(B342,'4SSM'!$J$93:$L$134,3,FALSE),0)</f>
        <v>0</v>
      </c>
      <c r="H342" s="105">
        <f>IFERROR(VLOOKUP(B342,'4SSM'!$N$93:$P$134,3,FALSE),0)</f>
        <v>0</v>
      </c>
      <c r="I342" s="139">
        <f>IFERROR(VLOOKUP(B342,'4SSM'!$R$93:$T$134,3,FALSE),0)</f>
        <v>0</v>
      </c>
      <c r="J342" s="167">
        <f>IFERROR(VLOOKUP(B342,'4SSM'!$V$93:$X$134,3,FALSE),0)</f>
        <v>0</v>
      </c>
    </row>
    <row r="343" spans="1:10" ht="15" customHeight="1">
      <c r="A343" s="114">
        <f>'4SSM'!A41</f>
        <v>0</v>
      </c>
      <c r="B343" s="81">
        <f>'4SSM'!B41</f>
        <v>0</v>
      </c>
      <c r="C343" s="115">
        <f t="shared" si="10"/>
        <v>0</v>
      </c>
      <c r="D343" s="138">
        <f t="shared" si="11"/>
        <v>0</v>
      </c>
      <c r="E343" s="104">
        <f>IFERROR(VLOOKUP(B343,'4SSM'!$B$93:$D$134,3,FALSE),0)</f>
        <v>0</v>
      </c>
      <c r="F343" s="104">
        <f>IFERROR(VLOOKUP(B343,'4SSM'!$F$93:$H$134,3,FALSE),0)</f>
        <v>0</v>
      </c>
      <c r="G343" s="104">
        <f>IFERROR(VLOOKUP(B343,'4SSM'!$J$93:$L$134,3,FALSE),0)</f>
        <v>0</v>
      </c>
      <c r="H343" s="105">
        <f>IFERROR(VLOOKUP(B343,'4SSM'!$N$93:$P$134,3,FALSE),0)</f>
        <v>0</v>
      </c>
      <c r="I343" s="139">
        <f>IFERROR(VLOOKUP(B343,'4SSM'!$R$93:$T$134,3,FALSE),0)</f>
        <v>0</v>
      </c>
      <c r="J343" s="167">
        <f>IFERROR(VLOOKUP(B343,'4SSM'!$V$93:$X$134,3,FALSE),0)</f>
        <v>0</v>
      </c>
    </row>
    <row r="344" spans="1:10" ht="15" customHeight="1">
      <c r="A344" s="114">
        <f>'4SSM'!A42</f>
        <v>0</v>
      </c>
      <c r="B344" s="81">
        <f>'4SSM'!B42</f>
        <v>0</v>
      </c>
      <c r="C344" s="115">
        <f t="shared" si="10"/>
        <v>0</v>
      </c>
      <c r="D344" s="138">
        <f t="shared" si="11"/>
        <v>0</v>
      </c>
      <c r="E344" s="104">
        <f>IFERROR(VLOOKUP(B344,'4SSM'!$B$93:$D$134,3,FALSE),0)</f>
        <v>0</v>
      </c>
      <c r="F344" s="104">
        <f>IFERROR(VLOOKUP(B344,'4SSM'!$F$93:$H$134,3,FALSE),0)</f>
        <v>0</v>
      </c>
      <c r="G344" s="104">
        <f>IFERROR(VLOOKUP(B344,'4SSM'!$J$93:$L$134,3,FALSE),0)</f>
        <v>0</v>
      </c>
      <c r="H344" s="105">
        <f>IFERROR(VLOOKUP(B344,'4SSM'!$N$93:$P$134,3,FALSE),0)</f>
        <v>0</v>
      </c>
      <c r="I344" s="139">
        <f>IFERROR(VLOOKUP(B344,'4SSM'!$R$93:$T$134,3,FALSE),0)</f>
        <v>0</v>
      </c>
      <c r="J344" s="167">
        <f>IFERROR(VLOOKUP(B344,'4SSM'!$V$93:$X$134,3,FALSE),0)</f>
        <v>0</v>
      </c>
    </row>
    <row r="345" spans="1:10" ht="15" customHeight="1">
      <c r="A345" s="114">
        <f>'4SSM'!A43</f>
        <v>0</v>
      </c>
      <c r="B345" s="81">
        <f>'4SSM'!B43</f>
        <v>0</v>
      </c>
      <c r="C345" s="115">
        <f t="shared" si="10"/>
        <v>0</v>
      </c>
      <c r="D345" s="138">
        <f t="shared" si="11"/>
        <v>0</v>
      </c>
      <c r="E345" s="104">
        <f>IFERROR(VLOOKUP(B345,'4SSM'!$B$93:$D$134,3,FALSE),0)</f>
        <v>0</v>
      </c>
      <c r="F345" s="104">
        <f>IFERROR(VLOOKUP(B345,'4SSM'!$F$93:$H$134,3,FALSE),0)</f>
        <v>0</v>
      </c>
      <c r="G345" s="104">
        <f>IFERROR(VLOOKUP(B345,'4SSM'!$J$93:$L$134,3,FALSE),0)</f>
        <v>0</v>
      </c>
      <c r="H345" s="105">
        <f>IFERROR(VLOOKUP(B345,'4SSM'!$N$93:$P$134,3,FALSE),0)</f>
        <v>0</v>
      </c>
      <c r="I345" s="139">
        <f>IFERROR(VLOOKUP(B345,'4SSM'!$R$93:$T$134,3,FALSE),0)</f>
        <v>0</v>
      </c>
      <c r="J345" s="167">
        <f>IFERROR(VLOOKUP(B345,'4SSM'!$V$93:$X$134,3,FALSE),0)</f>
        <v>0</v>
      </c>
    </row>
    <row r="346" spans="1:10" ht="15" customHeight="1">
      <c r="A346" s="114">
        <f>'4SSM'!A44</f>
        <v>0</v>
      </c>
      <c r="B346" s="81">
        <f>'4SSM'!B44</f>
        <v>0</v>
      </c>
      <c r="C346" s="115">
        <f t="shared" si="10"/>
        <v>0</v>
      </c>
      <c r="D346" s="138">
        <f t="shared" si="11"/>
        <v>0</v>
      </c>
      <c r="E346" s="104">
        <f>IFERROR(VLOOKUP(B346,'4SSM'!$B$93:$D$134,3,FALSE),0)</f>
        <v>0</v>
      </c>
      <c r="F346" s="104">
        <f>IFERROR(VLOOKUP(B346,'4SSM'!$F$93:$H$134,3,FALSE),0)</f>
        <v>0</v>
      </c>
      <c r="G346" s="104">
        <f>IFERROR(VLOOKUP(B346,'4SSM'!$J$93:$L$134,3,FALSE),0)</f>
        <v>0</v>
      </c>
      <c r="H346" s="105">
        <f>IFERROR(VLOOKUP(B346,'4SSM'!$N$93:$P$134,3,FALSE),0)</f>
        <v>0</v>
      </c>
      <c r="I346" s="139">
        <f>IFERROR(VLOOKUP(B346,'4SSM'!$R$93:$T$134,3,FALSE),0)</f>
        <v>0</v>
      </c>
      <c r="J346" s="167">
        <f>IFERROR(VLOOKUP(B346,'4SSM'!$V$93:$X$134,3,FALSE),0)</f>
        <v>0</v>
      </c>
    </row>
    <row r="347" spans="1:10" ht="15" customHeight="1">
      <c r="A347" s="114">
        <f>'4SSM'!A45</f>
        <v>0</v>
      </c>
      <c r="B347" s="81">
        <f>'4SSM'!B45</f>
        <v>0</v>
      </c>
      <c r="C347" s="115">
        <f t="shared" si="10"/>
        <v>0</v>
      </c>
      <c r="D347" s="138">
        <f t="shared" si="11"/>
        <v>0</v>
      </c>
      <c r="E347" s="104">
        <f>IFERROR(VLOOKUP(B347,'4SSM'!$B$93:$D$134,3,FALSE),0)</f>
        <v>0</v>
      </c>
      <c r="F347" s="104">
        <f>IFERROR(VLOOKUP(B347,'4SSM'!$F$93:$H$134,3,FALSE),0)</f>
        <v>0</v>
      </c>
      <c r="G347" s="104">
        <f>IFERROR(VLOOKUP(B347,'4SSM'!$J$93:$L$134,3,FALSE),0)</f>
        <v>0</v>
      </c>
      <c r="H347" s="105">
        <f>IFERROR(VLOOKUP(B347,'4SSM'!$N$93:$P$134,3,FALSE),0)</f>
        <v>0</v>
      </c>
      <c r="I347" s="139">
        <f>IFERROR(VLOOKUP(B347,'4SSM'!$R$93:$T$134,3,FALSE),0)</f>
        <v>0</v>
      </c>
      <c r="J347" s="167">
        <f>IFERROR(VLOOKUP(B347,'4SSM'!$V$93:$X$134,3,FALSE),0)</f>
        <v>0</v>
      </c>
    </row>
    <row r="348" spans="1:10" ht="15" customHeight="1">
      <c r="A348" s="114">
        <f>'4SSM'!A46</f>
        <v>0</v>
      </c>
      <c r="B348" s="81">
        <f>'4SSM'!B46</f>
        <v>0</v>
      </c>
      <c r="C348" s="115">
        <f t="shared" si="10"/>
        <v>0</v>
      </c>
      <c r="D348" s="138">
        <f t="shared" si="11"/>
        <v>0</v>
      </c>
      <c r="E348" s="104">
        <f>IFERROR(VLOOKUP(B348,'4SSM'!$B$93:$D$134,3,FALSE),0)</f>
        <v>0</v>
      </c>
      <c r="F348" s="104">
        <f>IFERROR(VLOOKUP(B348,'4SSM'!$F$93:$H$134,3,FALSE),0)</f>
        <v>0</v>
      </c>
      <c r="G348" s="104">
        <f>IFERROR(VLOOKUP(B348,'4SSM'!$J$93:$L$134,3,FALSE),0)</f>
        <v>0</v>
      </c>
      <c r="H348" s="105">
        <f>IFERROR(VLOOKUP(B348,'4SSM'!$N$93:$P$134,3,FALSE),0)</f>
        <v>0</v>
      </c>
      <c r="I348" s="139">
        <f>IFERROR(VLOOKUP(B348,'4SSM'!$R$93:$T$134,3,FALSE),0)</f>
        <v>0</v>
      </c>
      <c r="J348" s="167">
        <f>IFERROR(VLOOKUP(B348,'4SSM'!$V$93:$X$134,3,FALSE),0)</f>
        <v>0</v>
      </c>
    </row>
    <row r="349" spans="1:10" ht="15" customHeight="1">
      <c r="A349" s="114">
        <f>'4SSM'!A47</f>
        <v>0</v>
      </c>
      <c r="B349" s="81">
        <f>'4SSM'!B47</f>
        <v>0</v>
      </c>
      <c r="C349" s="115">
        <f t="shared" si="10"/>
        <v>0</v>
      </c>
      <c r="D349" s="138">
        <f t="shared" si="11"/>
        <v>0</v>
      </c>
      <c r="E349" s="104">
        <f>IFERROR(VLOOKUP(B349,'4SSM'!$B$93:$D$134,3,FALSE),0)</f>
        <v>0</v>
      </c>
      <c r="F349" s="104">
        <f>IFERROR(VLOOKUP(B349,'4SSM'!$F$93:$H$134,3,FALSE),0)</f>
        <v>0</v>
      </c>
      <c r="G349" s="104">
        <f>IFERROR(VLOOKUP(B349,'4SSM'!$J$93:$L$134,3,FALSE),0)</f>
        <v>0</v>
      </c>
      <c r="H349" s="105">
        <f>IFERROR(VLOOKUP(B349,'4SSM'!$N$93:$P$134,3,FALSE),0)</f>
        <v>0</v>
      </c>
      <c r="I349" s="139">
        <f>IFERROR(VLOOKUP(B349,'4SSM'!$R$93:$T$134,3,FALSE),0)</f>
        <v>0</v>
      </c>
      <c r="J349" s="167">
        <f>IFERROR(VLOOKUP(B349,'4SSM'!$V$93:$X$134,3,FALSE),0)</f>
        <v>0</v>
      </c>
    </row>
    <row r="350" spans="1:10" ht="15" customHeight="1">
      <c r="A350" s="114">
        <f>'4SSM'!A48</f>
        <v>0</v>
      </c>
      <c r="B350" s="81">
        <f>'4SSM'!B48</f>
        <v>0</v>
      </c>
      <c r="C350" s="115">
        <f t="shared" si="10"/>
        <v>0</v>
      </c>
      <c r="D350" s="138">
        <f t="shared" si="11"/>
        <v>0</v>
      </c>
      <c r="E350" s="104">
        <f>IFERROR(VLOOKUP(B350,'4SSM'!$B$93:$D$134,3,FALSE),0)</f>
        <v>0</v>
      </c>
      <c r="F350" s="104">
        <f>IFERROR(VLOOKUP(B350,'4SSM'!$F$93:$H$134,3,FALSE),0)</f>
        <v>0</v>
      </c>
      <c r="G350" s="104">
        <f>IFERROR(VLOOKUP(B350,'4SSM'!$J$93:$L$134,3,FALSE),0)</f>
        <v>0</v>
      </c>
      <c r="H350" s="105">
        <f>IFERROR(VLOOKUP(B350,'4SSM'!$N$93:$P$134,3,FALSE),0)</f>
        <v>0</v>
      </c>
      <c r="I350" s="139">
        <f>IFERROR(VLOOKUP(B350,'4SSM'!$R$93:$T$134,3,FALSE),0)</f>
        <v>0</v>
      </c>
      <c r="J350" s="167">
        <f>IFERROR(VLOOKUP(B350,'4SSM'!$V$93:$X$134,3,FALSE),0)</f>
        <v>0</v>
      </c>
    </row>
    <row r="351" spans="1:10" ht="15" customHeight="1">
      <c r="A351" s="114">
        <f>'4SSM'!A49</f>
        <v>0</v>
      </c>
      <c r="B351" s="81">
        <f>'4SSM'!B49</f>
        <v>0</v>
      </c>
      <c r="C351" s="115">
        <f t="shared" si="10"/>
        <v>0</v>
      </c>
      <c r="D351" s="138">
        <f t="shared" si="11"/>
        <v>0</v>
      </c>
      <c r="E351" s="104">
        <f>IFERROR(VLOOKUP(B351,'4SSM'!$B$93:$D$134,3,FALSE),0)</f>
        <v>0</v>
      </c>
      <c r="F351" s="104">
        <f>IFERROR(VLOOKUP(B351,'4SSM'!$F$93:$H$134,3,FALSE),0)</f>
        <v>0</v>
      </c>
      <c r="G351" s="104">
        <f>IFERROR(VLOOKUP(B351,'4SSM'!$J$93:$L$134,3,FALSE),0)</f>
        <v>0</v>
      </c>
      <c r="H351" s="105">
        <f>IFERROR(VLOOKUP(B351,'4SSM'!$N$93:$P$134,3,FALSE),0)</f>
        <v>0</v>
      </c>
      <c r="I351" s="139">
        <f>IFERROR(VLOOKUP(B351,'4SSM'!$R$93:$T$134,3,FALSE),0)</f>
        <v>0</v>
      </c>
      <c r="J351" s="167">
        <f>IFERROR(VLOOKUP(B351,'4SSM'!$V$93:$X$134,3,FALSE),0)</f>
        <v>0</v>
      </c>
    </row>
    <row r="352" spans="1:10" ht="15" customHeight="1">
      <c r="A352" s="114">
        <f>'4SSM'!A50</f>
        <v>0</v>
      </c>
      <c r="B352" s="81">
        <f>'4SSM'!B50</f>
        <v>0</v>
      </c>
      <c r="C352" s="115">
        <f t="shared" si="10"/>
        <v>0</v>
      </c>
      <c r="D352" s="138">
        <f t="shared" si="11"/>
        <v>0</v>
      </c>
      <c r="E352" s="104">
        <f>IFERROR(VLOOKUP(B352,'4SSM'!$B$93:$D$134,3,FALSE),0)</f>
        <v>0</v>
      </c>
      <c r="F352" s="104">
        <f>IFERROR(VLOOKUP(B352,'4SSM'!$F$93:$H$134,3,FALSE),0)</f>
        <v>0</v>
      </c>
      <c r="G352" s="104">
        <f>IFERROR(VLOOKUP(B352,'4SSM'!$J$93:$L$134,3,FALSE),0)</f>
        <v>0</v>
      </c>
      <c r="H352" s="105">
        <f>IFERROR(VLOOKUP(B352,'4SSM'!$N$93:$P$134,3,FALSE),0)</f>
        <v>0</v>
      </c>
      <c r="I352" s="139">
        <f>IFERROR(VLOOKUP(B352,'4SSM'!$R$93:$T$134,3,FALSE),0)</f>
        <v>0</v>
      </c>
      <c r="J352" s="167">
        <f>IFERROR(VLOOKUP(B352,'4SSM'!$V$93:$X$134,3,FALSE),0)</f>
        <v>0</v>
      </c>
    </row>
    <row r="353" spans="1:10" ht="15" customHeight="1">
      <c r="A353" s="114">
        <f>'4SSM'!A51</f>
        <v>0</v>
      </c>
      <c r="B353" s="81">
        <f>'4SSM'!B51</f>
        <v>0</v>
      </c>
      <c r="C353" s="115">
        <f t="shared" si="10"/>
        <v>0</v>
      </c>
      <c r="D353" s="138">
        <f t="shared" si="11"/>
        <v>0</v>
      </c>
      <c r="E353" s="104">
        <f>IFERROR(VLOOKUP(B353,'4SSM'!$B$93:$D$134,3,FALSE),0)</f>
        <v>0</v>
      </c>
      <c r="F353" s="104">
        <f>IFERROR(VLOOKUP(B353,'4SSM'!$F$93:$H$134,3,FALSE),0)</f>
        <v>0</v>
      </c>
      <c r="G353" s="104">
        <f>IFERROR(VLOOKUP(B353,'4SSM'!$J$93:$L$134,3,FALSE),0)</f>
        <v>0</v>
      </c>
      <c r="H353" s="105">
        <f>IFERROR(VLOOKUP(B353,'4SSM'!$N$93:$P$134,3,FALSE),0)</f>
        <v>0</v>
      </c>
      <c r="I353" s="139">
        <f>IFERROR(VLOOKUP(B353,'4SSM'!$R$93:$T$134,3,FALSE),0)</f>
        <v>0</v>
      </c>
      <c r="J353" s="167">
        <f>IFERROR(VLOOKUP(B353,'4SSM'!$V$93:$X$134,3,FALSE),0)</f>
        <v>0</v>
      </c>
    </row>
    <row r="354" spans="1:10" ht="15" customHeight="1">
      <c r="A354" s="114">
        <f>'4SSM'!A52</f>
        <v>0</v>
      </c>
      <c r="B354" s="81">
        <f>'4SSM'!B52</f>
        <v>0</v>
      </c>
      <c r="C354" s="115">
        <f t="shared" si="10"/>
        <v>0</v>
      </c>
      <c r="D354" s="138">
        <f t="shared" si="11"/>
        <v>0</v>
      </c>
      <c r="E354" s="104">
        <f>IFERROR(VLOOKUP(B354,'4SSM'!$B$93:$D$134,3,FALSE),0)</f>
        <v>0</v>
      </c>
      <c r="F354" s="104">
        <f>IFERROR(VLOOKUP(B354,'4SSM'!$F$93:$H$134,3,FALSE),0)</f>
        <v>0</v>
      </c>
      <c r="G354" s="104">
        <f>IFERROR(VLOOKUP(B354,'4SSM'!$J$93:$L$134,3,FALSE),0)</f>
        <v>0</v>
      </c>
      <c r="H354" s="105">
        <f>IFERROR(VLOOKUP(B354,'4SSM'!$N$93:$P$134,3,FALSE),0)</f>
        <v>0</v>
      </c>
      <c r="I354" s="139">
        <f>IFERROR(VLOOKUP(B354,'4SSM'!$R$93:$T$134,3,FALSE),0)</f>
        <v>0</v>
      </c>
      <c r="J354" s="167">
        <f>IFERROR(VLOOKUP(B354,'4SSM'!$V$93:$X$134,3,FALSE),0)</f>
        <v>0</v>
      </c>
    </row>
    <row r="355" spans="1:10" ht="15" customHeight="1">
      <c r="A355" s="114">
        <f>'4SSM'!A53</f>
        <v>0</v>
      </c>
      <c r="B355" s="81">
        <f>'4SSM'!B53</f>
        <v>0</v>
      </c>
      <c r="C355" s="115">
        <f t="shared" si="10"/>
        <v>0</v>
      </c>
      <c r="D355" s="138">
        <f t="shared" si="11"/>
        <v>0</v>
      </c>
      <c r="E355" s="104">
        <f>IFERROR(VLOOKUP(B355,'4SSM'!$B$93:$D$134,3,FALSE),0)</f>
        <v>0</v>
      </c>
      <c r="F355" s="104">
        <f>IFERROR(VLOOKUP(B355,'4SSM'!$F$93:$H$134,3,FALSE),0)</f>
        <v>0</v>
      </c>
      <c r="G355" s="104">
        <f>IFERROR(VLOOKUP(B355,'4SSM'!$J$93:$L$134,3,FALSE),0)</f>
        <v>0</v>
      </c>
      <c r="H355" s="105">
        <f>IFERROR(VLOOKUP(B355,'4SSM'!$N$93:$P$134,3,FALSE),0)</f>
        <v>0</v>
      </c>
      <c r="I355" s="139">
        <f>IFERROR(VLOOKUP(B355,'4SSM'!$R$93:$T$134,3,FALSE),0)</f>
        <v>0</v>
      </c>
      <c r="J355" s="167">
        <f>IFERROR(VLOOKUP(B355,'4SSM'!$V$93:$X$134,3,FALSE),0)</f>
        <v>0</v>
      </c>
    </row>
    <row r="356" spans="1:10" ht="15" customHeight="1">
      <c r="A356" s="114">
        <f>'4SSM'!A54</f>
        <v>0</v>
      </c>
      <c r="B356" s="81">
        <f>'4SSM'!B54</f>
        <v>0</v>
      </c>
      <c r="C356" s="115">
        <f t="shared" si="10"/>
        <v>0</v>
      </c>
      <c r="D356" s="138">
        <f t="shared" si="11"/>
        <v>0</v>
      </c>
      <c r="E356" s="104">
        <f>IFERROR(VLOOKUP(B356,'4SSM'!$B$93:$D$134,3,FALSE),0)</f>
        <v>0</v>
      </c>
      <c r="F356" s="104">
        <f>IFERROR(VLOOKUP(B356,'4SSM'!$F$93:$H$134,3,FALSE),0)</f>
        <v>0</v>
      </c>
      <c r="G356" s="104">
        <f>IFERROR(VLOOKUP(B356,'4SSM'!$J$93:$L$134,3,FALSE),0)</f>
        <v>0</v>
      </c>
      <c r="H356" s="105">
        <f>IFERROR(VLOOKUP(B356,'4SSM'!$N$93:$P$134,3,FALSE),0)</f>
        <v>0</v>
      </c>
      <c r="I356" s="139">
        <f>IFERROR(VLOOKUP(B356,'4SSM'!$R$93:$T$134,3,FALSE),0)</f>
        <v>0</v>
      </c>
      <c r="J356" s="167">
        <f>IFERROR(VLOOKUP(B356,'4SSM'!$V$93:$X$134,3,FALSE),0)</f>
        <v>0</v>
      </c>
    </row>
    <row r="357" spans="1:10" ht="15" customHeight="1">
      <c r="A357" s="114">
        <f>'4SSM'!A55</f>
        <v>0</v>
      </c>
      <c r="B357" s="81">
        <f>'4SSM'!B55</f>
        <v>0</v>
      </c>
      <c r="C357" s="115">
        <f t="shared" si="10"/>
        <v>0</v>
      </c>
      <c r="D357" s="138">
        <f t="shared" si="11"/>
        <v>0</v>
      </c>
      <c r="E357" s="104">
        <f>IFERROR(VLOOKUP(B357,'4SSM'!$B$93:$D$134,3,FALSE),0)</f>
        <v>0</v>
      </c>
      <c r="F357" s="104">
        <f>IFERROR(VLOOKUP(B357,'4SSM'!$F$93:$H$134,3,FALSE),0)</f>
        <v>0</v>
      </c>
      <c r="G357" s="104">
        <f>IFERROR(VLOOKUP(B357,'4SSM'!$J$93:$L$134,3,FALSE),0)</f>
        <v>0</v>
      </c>
      <c r="H357" s="105">
        <f>IFERROR(VLOOKUP(B357,'4SSM'!$N$93:$P$134,3,FALSE),0)</f>
        <v>0</v>
      </c>
      <c r="I357" s="139">
        <f>IFERROR(VLOOKUP(B357,'4SSM'!$R$93:$T$134,3,FALSE),0)</f>
        <v>0</v>
      </c>
      <c r="J357" s="167">
        <f>IFERROR(VLOOKUP(B357,'4SSM'!$V$93:$X$134,3,FALSE),0)</f>
        <v>0</v>
      </c>
    </row>
    <row r="358" spans="1:10" ht="15" customHeight="1">
      <c r="A358" s="114">
        <f>'4SSM'!A56</f>
        <v>0</v>
      </c>
      <c r="B358" s="81">
        <f>'4SSM'!B56</f>
        <v>0</v>
      </c>
      <c r="C358" s="115">
        <f t="shared" si="10"/>
        <v>0</v>
      </c>
      <c r="D358" s="138">
        <f t="shared" si="11"/>
        <v>0</v>
      </c>
      <c r="E358" s="104">
        <f>IFERROR(VLOOKUP(B358,'4SSM'!$B$93:$D$134,3,FALSE),0)</f>
        <v>0</v>
      </c>
      <c r="F358" s="104">
        <f>IFERROR(VLOOKUP(B358,'4SSM'!$F$93:$H$134,3,FALSE),0)</f>
        <v>0</v>
      </c>
      <c r="G358" s="104">
        <f>IFERROR(VLOOKUP(B358,'4SSM'!$J$93:$L$134,3,FALSE),0)</f>
        <v>0</v>
      </c>
      <c r="H358" s="105">
        <f>IFERROR(VLOOKUP(B358,'4SSM'!$N$93:$P$134,3,FALSE),0)</f>
        <v>0</v>
      </c>
      <c r="I358" s="139">
        <f>IFERROR(VLOOKUP(B358,'4SSM'!$R$93:$T$134,3,FALSE),0)</f>
        <v>0</v>
      </c>
      <c r="J358" s="167">
        <f>IFERROR(VLOOKUP(B358,'4SSM'!$V$93:$X$134,3,FALSE),0)</f>
        <v>0</v>
      </c>
    </row>
    <row r="359" spans="1:10" ht="15" customHeight="1">
      <c r="A359" s="114">
        <f>'4SSM'!A57</f>
        <v>0</v>
      </c>
      <c r="B359" s="81">
        <f>'4SSM'!B57</f>
        <v>0</v>
      </c>
      <c r="C359" s="115">
        <f t="shared" si="10"/>
        <v>0</v>
      </c>
      <c r="D359" s="138">
        <f t="shared" si="11"/>
        <v>0</v>
      </c>
      <c r="E359" s="104">
        <f>IFERROR(VLOOKUP(B359,'4SSM'!$B$93:$D$134,3,FALSE),0)</f>
        <v>0</v>
      </c>
      <c r="F359" s="104">
        <f>IFERROR(VLOOKUP(B359,'4SSM'!$F$93:$H$134,3,FALSE),0)</f>
        <v>0</v>
      </c>
      <c r="G359" s="104">
        <f>IFERROR(VLOOKUP(B359,'4SSM'!$J$93:$L$134,3,FALSE),0)</f>
        <v>0</v>
      </c>
      <c r="H359" s="105">
        <f>IFERROR(VLOOKUP(B359,'4SSM'!$N$93:$P$134,3,FALSE),0)</f>
        <v>0</v>
      </c>
      <c r="I359" s="139">
        <f>IFERROR(VLOOKUP(B359,'4SSM'!$R$93:$T$134,3,FALSE),0)</f>
        <v>0</v>
      </c>
      <c r="J359" s="167">
        <f>IFERROR(VLOOKUP(B359,'4SSM'!$V$93:$X$134,3,FALSE),0)</f>
        <v>0</v>
      </c>
    </row>
    <row r="360" spans="1:10" ht="15" customHeight="1">
      <c r="A360" s="114">
        <f>'4SSM'!A58</f>
        <v>0</v>
      </c>
      <c r="B360" s="81">
        <f>'4SSM'!B58</f>
        <v>0</v>
      </c>
      <c r="C360" s="115">
        <f t="shared" si="10"/>
        <v>0</v>
      </c>
      <c r="D360" s="138">
        <f t="shared" si="11"/>
        <v>0</v>
      </c>
      <c r="E360" s="104">
        <f>IFERROR(VLOOKUP(B360,'4SSM'!$B$93:$D$134,3,FALSE),0)</f>
        <v>0</v>
      </c>
      <c r="F360" s="104">
        <f>IFERROR(VLOOKUP(B360,'4SSM'!$F$93:$H$134,3,FALSE),0)</f>
        <v>0</v>
      </c>
      <c r="G360" s="104">
        <f>IFERROR(VLOOKUP(B360,'4SSM'!$J$93:$L$134,3,FALSE),0)</f>
        <v>0</v>
      </c>
      <c r="H360" s="105">
        <f>IFERROR(VLOOKUP(B360,'4SSM'!$N$93:$P$134,3,FALSE),0)</f>
        <v>0</v>
      </c>
      <c r="I360" s="139">
        <f>IFERROR(VLOOKUP(B360,'4SSM'!$R$93:$T$134,3,FALSE),0)</f>
        <v>0</v>
      </c>
      <c r="J360" s="167">
        <f>IFERROR(VLOOKUP(B360,'4SSM'!$V$93:$X$134,3,FALSE),0)</f>
        <v>0</v>
      </c>
    </row>
    <row r="361" spans="1:10" ht="15" customHeight="1">
      <c r="A361" s="114">
        <f>'4SSM'!A59</f>
        <v>0</v>
      </c>
      <c r="B361" s="81">
        <f>'4SSM'!B59</f>
        <v>0</v>
      </c>
      <c r="C361" s="115">
        <f t="shared" si="10"/>
        <v>0</v>
      </c>
      <c r="D361" s="138">
        <f t="shared" si="11"/>
        <v>0</v>
      </c>
      <c r="E361" s="104">
        <f>IFERROR(VLOOKUP(B361,'4SSM'!$B$93:$D$134,3,FALSE),0)</f>
        <v>0</v>
      </c>
      <c r="F361" s="104">
        <f>IFERROR(VLOOKUP(B361,'4SSM'!$F$93:$H$134,3,FALSE),0)</f>
        <v>0</v>
      </c>
      <c r="G361" s="104">
        <f>IFERROR(VLOOKUP(B361,'4SSM'!$J$93:$L$134,3,FALSE),0)</f>
        <v>0</v>
      </c>
      <c r="H361" s="105">
        <f>IFERROR(VLOOKUP(B361,'4SSM'!$N$93:$P$134,3,FALSE),0)</f>
        <v>0</v>
      </c>
      <c r="I361" s="139">
        <f>IFERROR(VLOOKUP(B361,'4SSM'!$R$93:$T$134,3,FALSE),0)</f>
        <v>0</v>
      </c>
      <c r="J361" s="167">
        <f>IFERROR(VLOOKUP(B361,'4SSM'!$V$93:$X$134,3,FALSE),0)</f>
        <v>0</v>
      </c>
    </row>
    <row r="362" spans="1:10" ht="15" hidden="1" customHeight="1">
      <c r="A362" s="114">
        <f>'4SSM'!A60</f>
        <v>0</v>
      </c>
      <c r="B362" s="81">
        <f>'4SSM'!B60</f>
        <v>0</v>
      </c>
      <c r="C362" s="115">
        <f t="shared" ref="C362:C363" si="12">SUM(E362:J362)</f>
        <v>0</v>
      </c>
      <c r="D362" s="138">
        <f t="shared" ref="D362:D363" si="13">SUM(E362:J362)-MIN(E362:G362)</f>
        <v>0</v>
      </c>
      <c r="E362" s="104">
        <f>IFERROR(VLOOKUP(B362,'4SSM'!$B$93:$D$134,3,FALSE),0)</f>
        <v>0</v>
      </c>
      <c r="F362" s="104">
        <f>IFERROR(VLOOKUP(B362,'4SSM'!$F$93:$H$134,3,FALSE),0)</f>
        <v>0</v>
      </c>
      <c r="G362" s="104">
        <f>IFERROR(VLOOKUP(B362,'4SSM'!$J$93:$L$134,3,FALSE),0)</f>
        <v>0</v>
      </c>
      <c r="H362" s="105">
        <f>IFERROR(VLOOKUP(B362,'4SSM'!$N$93:$P$134,3,FALSE),0)</f>
        <v>0</v>
      </c>
      <c r="I362" s="139">
        <f>IFERROR(VLOOKUP(B362,'4SSM'!$R$93:$T$134,3,FALSE),0)</f>
        <v>0</v>
      </c>
      <c r="J362" s="167">
        <f>IFERROR(VLOOKUP(B362,'4SSM'!$V$93:$X$134,3,FALSE),0)</f>
        <v>0</v>
      </c>
    </row>
    <row r="363" spans="1:10" ht="15" hidden="1" customHeight="1">
      <c r="A363" s="114">
        <f>'4SSM'!A61</f>
        <v>0</v>
      </c>
      <c r="B363" s="81">
        <f>'4SSM'!B61</f>
        <v>0</v>
      </c>
      <c r="C363" s="115">
        <f t="shared" si="12"/>
        <v>0</v>
      </c>
      <c r="D363" s="138">
        <f t="shared" si="13"/>
        <v>0</v>
      </c>
      <c r="E363" s="104">
        <f>IFERROR(VLOOKUP(B363,'4SSM'!$B$93:$D$134,3,FALSE),0)</f>
        <v>0</v>
      </c>
      <c r="F363" s="104">
        <f>IFERROR(VLOOKUP(B363,'4SSM'!$F$93:$H$134,3,FALSE),0)</f>
        <v>0</v>
      </c>
      <c r="G363" s="104">
        <f>IFERROR(VLOOKUP(B363,'4SSM'!$J$93:$L$134,3,FALSE),0)</f>
        <v>0</v>
      </c>
      <c r="H363" s="105">
        <f>IFERROR(VLOOKUP(B363,'4SSM'!$N$93:$P$134,3,FALSE),0)</f>
        <v>0</v>
      </c>
      <c r="I363" s="139">
        <f>IFERROR(VLOOKUP(B363,'4SSM'!$R$93:$T$134,3,FALSE),0)</f>
        <v>0</v>
      </c>
      <c r="J363" s="167">
        <f>IFERROR(VLOOKUP(B363,'4SSM'!$V$93:$X$134,3,FALSE),0)</f>
        <v>0</v>
      </c>
    </row>
    <row r="364" spans="1:10" ht="15" customHeight="1"/>
    <row r="365" spans="1:10" ht="15" customHeight="1"/>
    <row r="366" spans="1:10" ht="15" customHeight="1"/>
    <row r="367" spans="1:10" ht="15" customHeight="1"/>
    <row r="368" spans="1:10" ht="15" customHeight="1"/>
    <row r="369" ht="15" customHeight="1"/>
    <row r="370" ht="15" customHeight="1"/>
  </sheetData>
  <autoFilter ref="A5:J5" xr:uid="{00000000-0001-0000-1200-000000000000}">
    <sortState xmlns:xlrd2="http://schemas.microsoft.com/office/spreadsheetml/2017/richdata2" ref="A6:J361">
      <sortCondition descending="1" ref="D5"/>
    </sortState>
  </autoFilter>
  <sortState xmlns:xlrd2="http://schemas.microsoft.com/office/spreadsheetml/2017/richdata2" ref="A6:M57">
    <sortCondition descending="1" ref="D6:D57"/>
    <sortCondition descending="1" ref="C6:C57"/>
  </sortState>
  <mergeCells count="2">
    <mergeCell ref="E2:F2"/>
    <mergeCell ref="B2:D2"/>
  </mergeCells>
  <phoneticPr fontId="0" type="noConversion"/>
  <pageMargins left="0.39370078740157483" right="0.35433070866141736" top="0.17" bottom="0.32" header="0.15" footer="0.27"/>
  <pageSetup paperSize="9" scale="41" fitToHeight="2" orientation="landscape" horizont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41"/>
  <sheetViews>
    <sheetView workbookViewId="0">
      <selection activeCell="E5" sqref="E5"/>
    </sheetView>
  </sheetViews>
  <sheetFormatPr defaultColWidth="8.81640625" defaultRowHeight="12.5"/>
  <cols>
    <col min="1" max="1" width="15.54296875" style="1" customWidth="1"/>
    <col min="2" max="2" width="20.54296875" style="1" customWidth="1"/>
    <col min="3" max="3" width="22.81640625" style="1" customWidth="1"/>
    <col min="4" max="4" width="20.54296875" style="1" customWidth="1"/>
    <col min="5" max="44" width="12.54296875" style="1" customWidth="1"/>
    <col min="45" max="16384" width="8.81640625" style="1"/>
  </cols>
  <sheetData>
    <row r="2" spans="1:14" ht="13">
      <c r="B2" s="32" t="s">
        <v>6</v>
      </c>
      <c r="C2" s="224" t="s">
        <v>22</v>
      </c>
      <c r="D2" s="224"/>
      <c r="F2" s="7"/>
      <c r="N2" s="1" t="s">
        <v>25</v>
      </c>
    </row>
    <row r="4" spans="1:14" ht="13" thickBot="1">
      <c r="A4" s="8"/>
      <c r="B4" s="6"/>
      <c r="C4" s="6"/>
      <c r="D4" s="6"/>
    </row>
    <row r="5" spans="1:14" s="31" customFormat="1" ht="13.5" thickBot="1">
      <c r="A5" s="28" t="s">
        <v>8</v>
      </c>
      <c r="B5" s="29" t="s">
        <v>7</v>
      </c>
      <c r="C5" s="29" t="s">
        <v>9</v>
      </c>
      <c r="D5" s="30" t="s">
        <v>5</v>
      </c>
      <c r="E5" s="28" t="s">
        <v>14</v>
      </c>
      <c r="F5" s="29" t="s">
        <v>0</v>
      </c>
      <c r="G5" s="29" t="s">
        <v>1</v>
      </c>
      <c r="H5" s="29" t="s">
        <v>2</v>
      </c>
      <c r="I5" s="29" t="s">
        <v>3</v>
      </c>
      <c r="J5" s="29" t="s">
        <v>4</v>
      </c>
      <c r="K5" s="29" t="s">
        <v>15</v>
      </c>
      <c r="L5" s="29" t="s">
        <v>16</v>
      </c>
      <c r="M5" s="29" t="s">
        <v>17</v>
      </c>
      <c r="N5" s="30" t="s">
        <v>18</v>
      </c>
    </row>
    <row r="6" spans="1:14" ht="13">
      <c r="A6" s="41"/>
      <c r="B6" s="16"/>
      <c r="C6" s="19"/>
      <c r="D6" s="17">
        <f>E6+F6+G6+H6+I6+J6+K6+L6+M6+N6</f>
        <v>0</v>
      </c>
      <c r="E6" s="20"/>
      <c r="F6" s="37"/>
      <c r="G6" s="38"/>
      <c r="H6" s="38"/>
      <c r="I6" s="18"/>
      <c r="J6" s="18"/>
      <c r="K6" s="18"/>
      <c r="L6" s="18"/>
      <c r="M6" s="18"/>
      <c r="N6" s="21"/>
    </row>
    <row r="7" spans="1:14" ht="13">
      <c r="A7" s="42"/>
      <c r="B7" s="9"/>
      <c r="C7" s="11"/>
      <c r="D7" s="17">
        <f t="shared" ref="D7:D13" si="0">E7+F7+G7+H7+I7+J7+K7+L7+M7+N7</f>
        <v>0</v>
      </c>
      <c r="E7" s="22"/>
      <c r="F7" s="36"/>
      <c r="G7" s="39"/>
      <c r="H7" s="39"/>
      <c r="I7" s="10"/>
      <c r="J7" s="10"/>
      <c r="K7" s="10"/>
      <c r="L7" s="10"/>
      <c r="M7" s="10"/>
      <c r="N7" s="23"/>
    </row>
    <row r="8" spans="1:14" ht="13">
      <c r="A8" s="42"/>
      <c r="B8" s="9"/>
      <c r="C8" s="11"/>
      <c r="D8" s="17">
        <f t="shared" si="0"/>
        <v>0</v>
      </c>
      <c r="E8" s="22"/>
      <c r="F8" s="36"/>
      <c r="G8" s="39"/>
      <c r="H8" s="39"/>
      <c r="I8" s="10"/>
      <c r="J8" s="10"/>
      <c r="K8" s="10"/>
      <c r="L8" s="10"/>
      <c r="M8" s="10"/>
      <c r="N8" s="23"/>
    </row>
    <row r="9" spans="1:14" ht="13">
      <c r="A9" s="42"/>
      <c r="B9" s="9"/>
      <c r="C9" s="11"/>
      <c r="D9" s="17">
        <f t="shared" si="0"/>
        <v>0</v>
      </c>
      <c r="E9" s="22"/>
      <c r="F9" s="36"/>
      <c r="G9" s="39"/>
      <c r="H9" s="39"/>
      <c r="I9" s="10"/>
      <c r="J9" s="10"/>
      <c r="K9" s="10"/>
      <c r="L9" s="10"/>
      <c r="M9" s="10"/>
      <c r="N9" s="23"/>
    </row>
    <row r="10" spans="1:14" ht="13">
      <c r="A10" s="42"/>
      <c r="B10" s="9"/>
      <c r="C10" s="11"/>
      <c r="D10" s="17">
        <f t="shared" si="0"/>
        <v>0</v>
      </c>
      <c r="E10" s="22"/>
      <c r="F10" s="36"/>
      <c r="G10" s="39"/>
      <c r="H10" s="39"/>
      <c r="I10" s="10"/>
      <c r="J10" s="10"/>
      <c r="K10" s="10"/>
      <c r="L10" s="10"/>
      <c r="M10" s="10"/>
      <c r="N10" s="23"/>
    </row>
    <row r="11" spans="1:14" ht="13">
      <c r="A11" s="42"/>
      <c r="B11" s="9"/>
      <c r="C11" s="11"/>
      <c r="D11" s="17">
        <f t="shared" si="0"/>
        <v>0</v>
      </c>
      <c r="E11" s="22"/>
      <c r="F11" s="36"/>
      <c r="G11" s="39"/>
      <c r="H11" s="39"/>
      <c r="I11" s="10"/>
      <c r="J11" s="10"/>
      <c r="K11" s="10"/>
      <c r="L11" s="10"/>
      <c r="M11" s="10"/>
      <c r="N11" s="23"/>
    </row>
    <row r="12" spans="1:14" ht="13">
      <c r="A12" s="42"/>
      <c r="B12" s="9"/>
      <c r="C12" s="11"/>
      <c r="D12" s="17">
        <f t="shared" si="0"/>
        <v>0</v>
      </c>
      <c r="E12" s="22"/>
      <c r="F12" s="36"/>
      <c r="G12" s="39"/>
      <c r="H12" s="39"/>
      <c r="I12" s="10"/>
      <c r="J12" s="10"/>
      <c r="K12" s="10"/>
      <c r="L12" s="10"/>
      <c r="M12" s="10"/>
      <c r="N12" s="23"/>
    </row>
    <row r="13" spans="1:14" ht="13">
      <c r="A13" s="42"/>
      <c r="B13" s="9"/>
      <c r="C13" s="11"/>
      <c r="D13" s="17">
        <f t="shared" si="0"/>
        <v>0</v>
      </c>
      <c r="E13" s="22"/>
      <c r="F13" s="36"/>
      <c r="G13" s="39"/>
      <c r="H13" s="39"/>
      <c r="I13" s="10"/>
      <c r="J13" s="10"/>
      <c r="K13" s="10"/>
      <c r="L13" s="10"/>
      <c r="M13" s="10"/>
      <c r="N13" s="23"/>
    </row>
    <row r="14" spans="1:14" ht="13">
      <c r="A14" s="42"/>
      <c r="B14" s="9"/>
      <c r="C14" s="11"/>
      <c r="D14" s="12"/>
      <c r="E14" s="22"/>
      <c r="F14" s="36"/>
      <c r="G14" s="39"/>
      <c r="H14" s="39"/>
      <c r="I14" s="10"/>
      <c r="J14" s="10"/>
      <c r="K14" s="10"/>
      <c r="L14" s="10"/>
      <c r="M14" s="10"/>
      <c r="N14" s="23"/>
    </row>
    <row r="15" spans="1:14" ht="13">
      <c r="A15" s="42"/>
      <c r="B15" s="9"/>
      <c r="C15" s="11"/>
      <c r="D15" s="12"/>
      <c r="E15" s="22"/>
      <c r="F15" s="36"/>
      <c r="G15" s="39"/>
      <c r="H15" s="39"/>
      <c r="I15" s="10"/>
      <c r="J15" s="10"/>
      <c r="K15" s="10"/>
      <c r="L15" s="10"/>
      <c r="M15" s="10"/>
      <c r="N15" s="23"/>
    </row>
    <row r="16" spans="1:14" ht="13">
      <c r="A16" s="42"/>
      <c r="B16" s="9"/>
      <c r="C16" s="11"/>
      <c r="D16" s="12"/>
      <c r="E16" s="22"/>
      <c r="F16" s="36"/>
      <c r="G16" s="39"/>
      <c r="H16" s="39"/>
      <c r="I16" s="10"/>
      <c r="J16" s="10"/>
      <c r="K16" s="10"/>
      <c r="L16" s="10"/>
      <c r="M16" s="10"/>
      <c r="N16" s="23"/>
    </row>
    <row r="17" spans="1:14" ht="13">
      <c r="A17" s="42"/>
      <c r="B17" s="9"/>
      <c r="C17" s="11"/>
      <c r="D17" s="12"/>
      <c r="E17" s="22"/>
      <c r="F17" s="36"/>
      <c r="G17" s="39"/>
      <c r="H17" s="39"/>
      <c r="I17" s="10"/>
      <c r="J17" s="10"/>
      <c r="K17" s="10"/>
      <c r="L17" s="10"/>
      <c r="M17" s="10"/>
      <c r="N17" s="23"/>
    </row>
    <row r="18" spans="1:14" ht="13">
      <c r="A18" s="42"/>
      <c r="B18" s="9"/>
      <c r="C18" s="11"/>
      <c r="D18" s="12"/>
      <c r="E18" s="22"/>
      <c r="F18" s="36"/>
      <c r="G18" s="39"/>
      <c r="H18" s="39"/>
      <c r="I18" s="10"/>
      <c r="J18" s="10"/>
      <c r="K18" s="10"/>
      <c r="L18" s="10"/>
      <c r="M18" s="10"/>
      <c r="N18" s="23"/>
    </row>
    <row r="19" spans="1:14" ht="13">
      <c r="A19" s="42"/>
      <c r="B19" s="9"/>
      <c r="C19" s="11"/>
      <c r="D19" s="12"/>
      <c r="E19" s="22"/>
      <c r="F19" s="36"/>
      <c r="G19" s="39"/>
      <c r="H19" s="39"/>
      <c r="I19" s="10"/>
      <c r="J19" s="10"/>
      <c r="K19" s="10"/>
      <c r="L19" s="10"/>
      <c r="M19" s="10"/>
      <c r="N19" s="23"/>
    </row>
    <row r="20" spans="1:14" ht="13">
      <c r="A20" s="42"/>
      <c r="B20" s="9"/>
      <c r="C20" s="11"/>
      <c r="D20" s="12"/>
      <c r="E20" s="22"/>
      <c r="F20" s="36"/>
      <c r="G20" s="39"/>
      <c r="H20" s="39"/>
      <c r="I20" s="10"/>
      <c r="J20" s="10"/>
      <c r="K20" s="10"/>
      <c r="L20" s="10"/>
      <c r="M20" s="10"/>
      <c r="N20" s="23"/>
    </row>
    <row r="21" spans="1:14" ht="13">
      <c r="A21" s="42"/>
      <c r="B21" s="9"/>
      <c r="C21" s="11"/>
      <c r="D21" s="12"/>
      <c r="E21" s="22"/>
      <c r="F21" s="36"/>
      <c r="G21" s="39"/>
      <c r="H21" s="39"/>
      <c r="I21" s="10"/>
      <c r="J21" s="10"/>
      <c r="K21" s="10"/>
      <c r="L21" s="10"/>
      <c r="M21" s="10"/>
      <c r="N21" s="23"/>
    </row>
    <row r="22" spans="1:14" ht="13">
      <c r="A22" s="42"/>
      <c r="B22" s="9"/>
      <c r="C22" s="11"/>
      <c r="D22" s="12"/>
      <c r="E22" s="22"/>
      <c r="F22" s="39"/>
      <c r="G22" s="39"/>
      <c r="H22" s="39"/>
      <c r="I22" s="10"/>
      <c r="J22" s="10"/>
      <c r="K22" s="10"/>
      <c r="L22" s="10"/>
      <c r="M22" s="10"/>
      <c r="N22" s="24"/>
    </row>
    <row r="23" spans="1:14" ht="13">
      <c r="A23" s="42"/>
      <c r="B23" s="9"/>
      <c r="C23" s="11"/>
      <c r="D23" s="12"/>
      <c r="E23" s="22"/>
      <c r="F23" s="39"/>
      <c r="G23" s="39"/>
      <c r="H23" s="39"/>
      <c r="I23" s="10"/>
      <c r="J23" s="10"/>
      <c r="K23" s="10"/>
      <c r="L23" s="10"/>
      <c r="M23" s="10"/>
      <c r="N23" s="24"/>
    </row>
    <row r="24" spans="1:14" ht="13">
      <c r="A24" s="42"/>
      <c r="B24" s="9"/>
      <c r="C24" s="11"/>
      <c r="D24" s="12"/>
      <c r="E24" s="22"/>
      <c r="F24" s="39"/>
      <c r="G24" s="39"/>
      <c r="H24" s="39"/>
      <c r="I24" s="10"/>
      <c r="J24" s="10"/>
      <c r="K24" s="10"/>
      <c r="L24" s="10"/>
      <c r="M24" s="10"/>
      <c r="N24" s="24"/>
    </row>
    <row r="25" spans="1:14" ht="13">
      <c r="A25" s="42"/>
      <c r="B25" s="9"/>
      <c r="C25" s="11"/>
      <c r="D25" s="12"/>
      <c r="E25" s="22"/>
      <c r="F25" s="39"/>
      <c r="G25" s="39"/>
      <c r="H25" s="39"/>
      <c r="I25" s="10"/>
      <c r="J25" s="10"/>
      <c r="K25" s="10"/>
      <c r="L25" s="10"/>
      <c r="M25" s="10"/>
      <c r="N25" s="24"/>
    </row>
    <row r="26" spans="1:14" ht="13">
      <c r="A26" s="42"/>
      <c r="B26" s="9"/>
      <c r="C26" s="11"/>
      <c r="D26" s="12"/>
      <c r="E26" s="22"/>
      <c r="F26" s="39"/>
      <c r="G26" s="39"/>
      <c r="H26" s="39"/>
      <c r="I26" s="10"/>
      <c r="J26" s="10"/>
      <c r="K26" s="10"/>
      <c r="L26" s="10"/>
      <c r="M26" s="10"/>
      <c r="N26" s="24"/>
    </row>
    <row r="27" spans="1:14" ht="13">
      <c r="A27" s="42"/>
      <c r="B27" s="9"/>
      <c r="C27" s="11"/>
      <c r="D27" s="12"/>
      <c r="E27" s="22"/>
      <c r="F27" s="39"/>
      <c r="G27" s="39"/>
      <c r="H27" s="39"/>
      <c r="I27" s="10"/>
      <c r="J27" s="10"/>
      <c r="K27" s="10"/>
      <c r="L27" s="10"/>
      <c r="M27" s="10"/>
      <c r="N27" s="24"/>
    </row>
    <row r="28" spans="1:14" ht="13">
      <c r="A28" s="42"/>
      <c r="B28" s="9"/>
      <c r="C28" s="11"/>
      <c r="D28" s="12"/>
      <c r="E28" s="22"/>
      <c r="F28" s="39"/>
      <c r="G28" s="39"/>
      <c r="H28" s="39"/>
      <c r="I28" s="10"/>
      <c r="J28" s="10"/>
      <c r="K28" s="10"/>
      <c r="L28" s="10"/>
      <c r="M28" s="10"/>
      <c r="N28" s="24"/>
    </row>
    <row r="29" spans="1:14" ht="13">
      <c r="A29" s="42"/>
      <c r="B29" s="9"/>
      <c r="C29" s="11"/>
      <c r="D29" s="12"/>
      <c r="E29" s="22"/>
      <c r="F29" s="39"/>
      <c r="G29" s="39"/>
      <c r="H29" s="39"/>
      <c r="I29" s="10"/>
      <c r="J29" s="10"/>
      <c r="K29" s="10"/>
      <c r="L29" s="10"/>
      <c r="M29" s="10"/>
      <c r="N29" s="24"/>
    </row>
    <row r="30" spans="1:14" ht="13">
      <c r="A30" s="42"/>
      <c r="B30" s="9"/>
      <c r="C30" s="11"/>
      <c r="D30" s="12"/>
      <c r="E30" s="22"/>
      <c r="F30" s="39"/>
      <c r="G30" s="39"/>
      <c r="H30" s="39"/>
      <c r="I30" s="10"/>
      <c r="J30" s="10"/>
      <c r="K30" s="10"/>
      <c r="L30" s="10"/>
      <c r="M30" s="10"/>
      <c r="N30" s="24"/>
    </row>
    <row r="31" spans="1:14" ht="13">
      <c r="A31" s="42"/>
      <c r="B31" s="9"/>
      <c r="C31" s="11"/>
      <c r="D31" s="12"/>
      <c r="E31" s="22"/>
      <c r="F31" s="39"/>
      <c r="G31" s="39"/>
      <c r="H31" s="39"/>
      <c r="I31" s="10"/>
      <c r="J31" s="10"/>
      <c r="K31" s="10"/>
      <c r="L31" s="10"/>
      <c r="M31" s="10"/>
      <c r="N31" s="24"/>
    </row>
    <row r="32" spans="1:14" ht="13">
      <c r="A32" s="42"/>
      <c r="B32" s="9"/>
      <c r="C32" s="11"/>
      <c r="D32" s="12"/>
      <c r="E32" s="22"/>
      <c r="F32" s="39"/>
      <c r="G32" s="39"/>
      <c r="H32" s="39"/>
      <c r="I32" s="10"/>
      <c r="J32" s="10"/>
      <c r="K32" s="10"/>
      <c r="L32" s="10"/>
      <c r="M32" s="10"/>
      <c r="N32" s="24"/>
    </row>
    <row r="33" spans="1:14" ht="13">
      <c r="A33" s="42"/>
      <c r="B33" s="9"/>
      <c r="C33" s="11"/>
      <c r="D33" s="12"/>
      <c r="E33" s="22"/>
      <c r="F33" s="39"/>
      <c r="G33" s="39"/>
      <c r="H33" s="39"/>
      <c r="I33" s="10"/>
      <c r="J33" s="10"/>
      <c r="K33" s="10"/>
      <c r="L33" s="10"/>
      <c r="M33" s="10"/>
      <c r="N33" s="24"/>
    </row>
    <row r="34" spans="1:14" ht="13">
      <c r="A34" s="42"/>
      <c r="B34" s="9"/>
      <c r="C34" s="11"/>
      <c r="D34" s="12"/>
      <c r="E34" s="22"/>
      <c r="F34" s="39"/>
      <c r="G34" s="39"/>
      <c r="H34" s="39"/>
      <c r="I34" s="10"/>
      <c r="J34" s="10"/>
      <c r="K34" s="10"/>
      <c r="L34" s="10"/>
      <c r="M34" s="10"/>
      <c r="N34" s="24"/>
    </row>
    <row r="35" spans="1:14" ht="13.5" thickBot="1">
      <c r="A35" s="43"/>
      <c r="B35" s="13"/>
      <c r="C35" s="15"/>
      <c r="D35" s="14"/>
      <c r="E35" s="25"/>
      <c r="F35" s="40"/>
      <c r="G35" s="40"/>
      <c r="H35" s="40"/>
      <c r="I35" s="26"/>
      <c r="J35" s="26"/>
      <c r="K35" s="26"/>
      <c r="L35" s="26"/>
      <c r="M35" s="26"/>
      <c r="N35" s="27"/>
    </row>
    <row r="39" spans="1:14">
      <c r="A39" s="226" t="s">
        <v>19</v>
      </c>
      <c r="B39" s="227"/>
      <c r="C39" s="227"/>
      <c r="D39" s="227"/>
      <c r="F39" s="226" t="s">
        <v>20</v>
      </c>
      <c r="G39" s="227"/>
      <c r="H39" s="227"/>
      <c r="I39" s="227"/>
      <c r="J39" s="227"/>
      <c r="K39" s="227"/>
      <c r="L39" s="227"/>
      <c r="M39" s="227"/>
    </row>
    <row r="40" spans="1:14">
      <c r="A40" s="227"/>
      <c r="B40" s="227"/>
      <c r="C40" s="227"/>
      <c r="D40" s="227"/>
      <c r="F40" s="227"/>
      <c r="G40" s="227"/>
      <c r="H40" s="227"/>
      <c r="I40" s="227"/>
      <c r="J40" s="227"/>
      <c r="K40" s="227"/>
      <c r="L40" s="227"/>
      <c r="M40" s="227"/>
    </row>
    <row r="41" spans="1:14">
      <c r="F41" s="225" t="s">
        <v>23</v>
      </c>
      <c r="G41" s="225"/>
      <c r="H41" s="225"/>
      <c r="I41" s="225"/>
      <c r="J41" s="225"/>
      <c r="K41" s="225"/>
      <c r="L41" s="225"/>
      <c r="M41" s="225"/>
    </row>
  </sheetData>
  <mergeCells count="4">
    <mergeCell ref="C2:D2"/>
    <mergeCell ref="A39:D40"/>
    <mergeCell ref="F39:M40"/>
    <mergeCell ref="F41:M41"/>
  </mergeCells>
  <phoneticPr fontId="0"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4"/>
  <sheetViews>
    <sheetView zoomScaleNormal="100" workbookViewId="0">
      <selection activeCell="H46" sqref="H46"/>
    </sheetView>
  </sheetViews>
  <sheetFormatPr defaultRowHeight="13"/>
  <cols>
    <col min="1" max="4" width="15.54296875" customWidth="1"/>
    <col min="6" max="6" width="24.1796875" customWidth="1"/>
    <col min="7" max="7" width="12.453125" customWidth="1"/>
    <col min="9" max="9" width="16" customWidth="1"/>
    <col min="10" max="10" width="12.1796875" customWidth="1"/>
  </cols>
  <sheetData>
    <row r="1" spans="1:10" ht="15.5">
      <c r="A1" s="228" t="s">
        <v>35</v>
      </c>
      <c r="B1" s="228"/>
      <c r="C1" s="228"/>
      <c r="D1" s="228"/>
      <c r="E1" s="228"/>
      <c r="F1" s="228"/>
      <c r="G1" s="228"/>
      <c r="H1" s="228"/>
      <c r="I1" s="228"/>
      <c r="J1" s="228"/>
    </row>
    <row r="2" spans="1:10">
      <c r="A2" s="229" t="s">
        <v>29</v>
      </c>
      <c r="B2" s="230"/>
      <c r="C2" s="229" t="s">
        <v>28</v>
      </c>
      <c r="D2" s="230"/>
      <c r="E2" s="68" t="s">
        <v>30</v>
      </c>
      <c r="F2" s="68" t="s">
        <v>31</v>
      </c>
      <c r="G2" s="68" t="s">
        <v>32</v>
      </c>
      <c r="H2" s="68" t="s">
        <v>33</v>
      </c>
      <c r="I2" s="68" t="s">
        <v>34</v>
      </c>
      <c r="J2" s="68" t="s">
        <v>33</v>
      </c>
    </row>
    <row r="3" spans="1:10">
      <c r="A3" s="67" t="s">
        <v>27</v>
      </c>
      <c r="B3" s="67" t="s">
        <v>26</v>
      </c>
      <c r="C3" s="67" t="s">
        <v>27</v>
      </c>
      <c r="D3" s="67" t="s">
        <v>26</v>
      </c>
      <c r="E3" s="67"/>
      <c r="F3" s="67"/>
      <c r="G3" s="67"/>
      <c r="H3" s="67"/>
      <c r="I3" s="67"/>
      <c r="J3" s="67"/>
    </row>
    <row r="4" spans="1:10" ht="16" customHeight="1">
      <c r="A4" s="66"/>
      <c r="B4" s="66"/>
      <c r="C4" s="66"/>
      <c r="D4" s="66"/>
      <c r="E4" s="66"/>
      <c r="F4" s="66"/>
      <c r="G4" s="66"/>
      <c r="H4" s="66"/>
      <c r="I4" s="66"/>
      <c r="J4" s="66"/>
    </row>
    <row r="5" spans="1:10" ht="16" customHeight="1">
      <c r="A5" s="66"/>
      <c r="B5" s="66"/>
      <c r="C5" s="66"/>
      <c r="D5" s="66"/>
      <c r="E5" s="66"/>
      <c r="F5" s="66"/>
      <c r="G5" s="66"/>
      <c r="H5" s="66"/>
      <c r="I5" s="66"/>
      <c r="J5" s="66"/>
    </row>
    <row r="6" spans="1:10" ht="16" customHeight="1">
      <c r="A6" s="66"/>
      <c r="B6" s="66"/>
      <c r="C6" s="66"/>
      <c r="D6" s="66"/>
      <c r="E6" s="66"/>
      <c r="F6" s="66"/>
      <c r="G6" s="66"/>
      <c r="H6" s="66"/>
      <c r="I6" s="66"/>
      <c r="J6" s="66"/>
    </row>
    <row r="7" spans="1:10" ht="16" customHeight="1">
      <c r="A7" s="66"/>
      <c r="B7" s="66"/>
      <c r="C7" s="66"/>
      <c r="D7" s="66"/>
      <c r="E7" s="66"/>
      <c r="F7" s="66"/>
      <c r="G7" s="66"/>
      <c r="H7" s="66"/>
      <c r="I7" s="66"/>
      <c r="J7" s="66"/>
    </row>
    <row r="8" spans="1:10" ht="16" customHeight="1">
      <c r="A8" s="66"/>
      <c r="B8" s="66"/>
      <c r="C8" s="66"/>
      <c r="D8" s="66"/>
      <c r="E8" s="66"/>
      <c r="F8" s="66"/>
      <c r="G8" s="66"/>
      <c r="H8" s="66"/>
      <c r="I8" s="66"/>
      <c r="J8" s="66"/>
    </row>
    <row r="9" spans="1:10" ht="16" customHeight="1">
      <c r="A9" s="66"/>
      <c r="B9" s="66"/>
      <c r="C9" s="66"/>
      <c r="D9" s="66"/>
      <c r="E9" s="66"/>
      <c r="F9" s="66"/>
      <c r="G9" s="66"/>
      <c r="H9" s="66"/>
      <c r="I9" s="66"/>
      <c r="J9" s="66"/>
    </row>
    <row r="10" spans="1:10" ht="16" customHeight="1">
      <c r="A10" s="66"/>
      <c r="B10" s="66"/>
      <c r="C10" s="66"/>
      <c r="D10" s="66"/>
      <c r="E10" s="66"/>
      <c r="F10" s="66"/>
      <c r="G10" s="66"/>
      <c r="H10" s="66"/>
      <c r="I10" s="66"/>
      <c r="J10" s="66"/>
    </row>
    <row r="11" spans="1:10" ht="16" customHeight="1">
      <c r="A11" s="66"/>
      <c r="B11" s="66"/>
      <c r="C11" s="66"/>
      <c r="D11" s="66"/>
      <c r="E11" s="66"/>
      <c r="F11" s="66"/>
      <c r="G11" s="66"/>
      <c r="H11" s="66"/>
      <c r="I11" s="66"/>
      <c r="J11" s="66"/>
    </row>
    <row r="12" spans="1:10" ht="16" customHeight="1">
      <c r="A12" s="66"/>
      <c r="B12" s="66"/>
      <c r="C12" s="66"/>
      <c r="D12" s="66"/>
      <c r="E12" s="66"/>
      <c r="F12" s="66"/>
      <c r="G12" s="66"/>
      <c r="H12" s="66"/>
      <c r="I12" s="66"/>
      <c r="J12" s="66"/>
    </row>
    <row r="13" spans="1:10" ht="16" customHeight="1">
      <c r="A13" s="66"/>
      <c r="B13" s="66"/>
      <c r="C13" s="66"/>
      <c r="D13" s="66"/>
      <c r="E13" s="66"/>
      <c r="F13" s="66"/>
      <c r="G13" s="66"/>
      <c r="H13" s="66"/>
      <c r="I13" s="66"/>
      <c r="J13" s="66"/>
    </row>
    <row r="14" spans="1:10" ht="16" customHeight="1">
      <c r="A14" s="66"/>
      <c r="B14" s="66"/>
      <c r="C14" s="66"/>
      <c r="D14" s="66"/>
      <c r="E14" s="66"/>
      <c r="F14" s="66"/>
      <c r="G14" s="66"/>
      <c r="H14" s="66"/>
      <c r="I14" s="66"/>
      <c r="J14" s="66"/>
    </row>
    <row r="15" spans="1:10" ht="16" customHeight="1">
      <c r="A15" s="66"/>
      <c r="B15" s="66"/>
      <c r="C15" s="66"/>
      <c r="D15" s="66"/>
      <c r="E15" s="66"/>
      <c r="F15" s="66"/>
      <c r="G15" s="66"/>
      <c r="H15" s="66"/>
      <c r="I15" s="66"/>
      <c r="J15" s="66"/>
    </row>
    <row r="16" spans="1:10" ht="16" customHeight="1">
      <c r="A16" s="66"/>
      <c r="B16" s="66"/>
      <c r="C16" s="66"/>
      <c r="D16" s="66"/>
      <c r="E16" s="66"/>
      <c r="F16" s="66"/>
      <c r="G16" s="66"/>
      <c r="H16" s="66"/>
      <c r="I16" s="66"/>
      <c r="J16" s="66"/>
    </row>
    <row r="17" spans="1:10" ht="16" customHeight="1">
      <c r="A17" s="66"/>
      <c r="B17" s="66"/>
      <c r="C17" s="66"/>
      <c r="D17" s="66"/>
      <c r="E17" s="66"/>
      <c r="F17" s="66"/>
      <c r="G17" s="66"/>
      <c r="H17" s="66"/>
      <c r="I17" s="66"/>
      <c r="J17" s="66"/>
    </row>
    <row r="18" spans="1:10" ht="16" customHeight="1">
      <c r="A18" s="66"/>
      <c r="B18" s="66"/>
      <c r="C18" s="66"/>
      <c r="D18" s="66"/>
      <c r="E18" s="66"/>
      <c r="F18" s="66"/>
      <c r="G18" s="66"/>
      <c r="H18" s="66"/>
      <c r="I18" s="66"/>
      <c r="J18" s="66"/>
    </row>
    <row r="19" spans="1:10" ht="16" customHeight="1">
      <c r="A19" s="66"/>
      <c r="B19" s="66"/>
      <c r="C19" s="66"/>
      <c r="D19" s="66"/>
      <c r="E19" s="66"/>
      <c r="F19" s="66"/>
      <c r="G19" s="66"/>
      <c r="H19" s="66"/>
      <c r="I19" s="66"/>
      <c r="J19" s="66"/>
    </row>
    <row r="20" spans="1:10" ht="16" customHeight="1">
      <c r="A20" s="66"/>
      <c r="B20" s="66"/>
      <c r="C20" s="66"/>
      <c r="D20" s="66"/>
      <c r="E20" s="66"/>
      <c r="F20" s="66"/>
      <c r="G20" s="66"/>
      <c r="H20" s="66"/>
      <c r="I20" s="66"/>
      <c r="J20" s="66"/>
    </row>
    <row r="21" spans="1:10" ht="16" customHeight="1">
      <c r="A21" s="66"/>
      <c r="B21" s="66"/>
      <c r="C21" s="66"/>
      <c r="D21" s="66"/>
      <c r="E21" s="66"/>
      <c r="F21" s="66"/>
      <c r="G21" s="66"/>
      <c r="H21" s="66"/>
      <c r="I21" s="66"/>
      <c r="J21" s="66"/>
    </row>
    <row r="22" spans="1:10" ht="16" customHeight="1">
      <c r="A22" s="66"/>
      <c r="B22" s="66"/>
      <c r="C22" s="66"/>
      <c r="D22" s="66"/>
      <c r="E22" s="66"/>
      <c r="F22" s="66"/>
      <c r="G22" s="66"/>
      <c r="H22" s="66"/>
      <c r="I22" s="66"/>
      <c r="J22" s="66"/>
    </row>
    <row r="23" spans="1:10" ht="16" customHeight="1">
      <c r="A23" s="66"/>
      <c r="B23" s="66"/>
      <c r="C23" s="66"/>
      <c r="D23" s="66"/>
      <c r="E23" s="66"/>
      <c r="F23" s="66"/>
      <c r="G23" s="66"/>
      <c r="H23" s="66"/>
      <c r="I23" s="66"/>
      <c r="J23" s="66"/>
    </row>
    <row r="24" spans="1:10" ht="16" customHeight="1">
      <c r="A24" s="66"/>
      <c r="B24" s="66"/>
      <c r="C24" s="66"/>
      <c r="D24" s="66"/>
      <c r="E24" s="66"/>
      <c r="F24" s="66"/>
      <c r="G24" s="66"/>
      <c r="H24" s="66"/>
      <c r="I24" s="66"/>
      <c r="J24" s="66"/>
    </row>
    <row r="25" spans="1:10" ht="16" customHeight="1">
      <c r="A25" s="66"/>
      <c r="B25" s="66"/>
      <c r="C25" s="66"/>
      <c r="D25" s="66"/>
      <c r="E25" s="66"/>
      <c r="F25" s="66"/>
      <c r="G25" s="66"/>
      <c r="H25" s="66"/>
      <c r="I25" s="66"/>
      <c r="J25" s="66"/>
    </row>
    <row r="26" spans="1:10" ht="16" customHeight="1">
      <c r="A26" s="66"/>
      <c r="B26" s="66"/>
      <c r="C26" s="66"/>
      <c r="D26" s="66"/>
      <c r="E26" s="66"/>
      <c r="F26" s="66"/>
      <c r="G26" s="66"/>
      <c r="H26" s="66"/>
      <c r="I26" s="66"/>
      <c r="J26" s="66"/>
    </row>
    <row r="27" spans="1:10" ht="16" customHeight="1">
      <c r="A27" s="66"/>
      <c r="B27" s="66"/>
      <c r="C27" s="66"/>
      <c r="D27" s="66"/>
      <c r="E27" s="66"/>
      <c r="F27" s="66"/>
      <c r="G27" s="66"/>
      <c r="H27" s="66"/>
      <c r="I27" s="66"/>
      <c r="J27" s="66"/>
    </row>
    <row r="28" spans="1:10" ht="16" customHeight="1">
      <c r="A28" s="66"/>
      <c r="B28" s="66"/>
      <c r="C28" s="66"/>
      <c r="D28" s="66"/>
      <c r="E28" s="66"/>
      <c r="F28" s="66"/>
      <c r="G28" s="66"/>
      <c r="H28" s="66"/>
      <c r="I28" s="66"/>
      <c r="J28" s="66"/>
    </row>
    <row r="29" spans="1:10" ht="16" customHeight="1">
      <c r="A29" s="66"/>
      <c r="B29" s="66"/>
      <c r="C29" s="66"/>
      <c r="D29" s="66"/>
      <c r="E29" s="66"/>
      <c r="F29" s="66"/>
      <c r="G29" s="66"/>
      <c r="H29" s="66"/>
      <c r="I29" s="66"/>
      <c r="J29" s="66"/>
    </row>
    <row r="30" spans="1:10" ht="16" customHeight="1">
      <c r="A30" s="66"/>
      <c r="B30" s="66"/>
      <c r="C30" s="66"/>
      <c r="D30" s="66"/>
      <c r="E30" s="66"/>
      <c r="F30" s="66"/>
      <c r="G30" s="66"/>
      <c r="H30" s="66"/>
      <c r="I30" s="66"/>
      <c r="J30" s="66"/>
    </row>
    <row r="31" spans="1:10" ht="16" customHeight="1">
      <c r="A31" s="66"/>
      <c r="B31" s="66"/>
      <c r="C31" s="66"/>
      <c r="D31" s="66"/>
      <c r="E31" s="66"/>
      <c r="F31" s="66"/>
      <c r="G31" s="66"/>
      <c r="H31" s="66"/>
      <c r="I31" s="66"/>
      <c r="J31" s="66"/>
    </row>
    <row r="32" spans="1:10" ht="16" customHeight="1">
      <c r="A32" s="66"/>
      <c r="B32" s="66"/>
      <c r="C32" s="66"/>
      <c r="D32" s="66"/>
      <c r="E32" s="66"/>
      <c r="F32" s="66"/>
      <c r="G32" s="66"/>
      <c r="H32" s="66"/>
      <c r="I32" s="66"/>
      <c r="J32" s="66"/>
    </row>
    <row r="34" spans="1:6" ht="14.5">
      <c r="A34" s="71" t="s">
        <v>45</v>
      </c>
      <c r="B34" s="66"/>
      <c r="C34" s="66"/>
      <c r="D34" s="66"/>
      <c r="E34" s="66"/>
      <c r="F34" s="66"/>
    </row>
    <row r="35" spans="1:6" ht="14.5">
      <c r="A35" s="72" t="s">
        <v>33</v>
      </c>
      <c r="B35" s="73" t="s">
        <v>46</v>
      </c>
      <c r="C35" s="72" t="s">
        <v>47</v>
      </c>
      <c r="D35" s="73" t="s">
        <v>48</v>
      </c>
      <c r="E35" s="73" t="s">
        <v>30</v>
      </c>
      <c r="F35" s="73" t="s">
        <v>49</v>
      </c>
    </row>
    <row r="36" spans="1:6" ht="14.5">
      <c r="A36" s="73"/>
      <c r="B36" s="73"/>
      <c r="C36" s="73"/>
      <c r="D36" s="73"/>
      <c r="E36" s="73"/>
      <c r="F36" s="73"/>
    </row>
    <row r="37" spans="1:6" ht="14.5">
      <c r="A37" s="74"/>
      <c r="B37" s="73"/>
      <c r="C37" s="73"/>
      <c r="D37" s="73"/>
      <c r="E37" s="73"/>
      <c r="F37" s="73"/>
    </row>
    <row r="38" spans="1:6" ht="14.5">
      <c r="A38" s="74"/>
      <c r="B38" s="73"/>
      <c r="C38" s="73"/>
      <c r="D38" s="73"/>
      <c r="E38" s="73"/>
      <c r="F38" s="73"/>
    </row>
    <row r="39" spans="1:6" ht="14.5">
      <c r="A39" s="74"/>
      <c r="B39" s="73"/>
      <c r="C39" s="73"/>
      <c r="D39" s="73"/>
      <c r="E39" s="73"/>
      <c r="F39" s="73"/>
    </row>
    <row r="40" spans="1:6" ht="14.5">
      <c r="A40" s="74"/>
      <c r="B40" s="73"/>
      <c r="C40" s="73"/>
      <c r="D40" s="73"/>
      <c r="E40" s="73"/>
      <c r="F40" s="73"/>
    </row>
    <row r="41" spans="1:6" ht="14.5">
      <c r="A41" s="74"/>
      <c r="B41" s="74"/>
      <c r="C41" s="73"/>
      <c r="D41" s="74"/>
      <c r="E41" s="74"/>
      <c r="F41" s="73"/>
    </row>
    <row r="42" spans="1:6" ht="14.5">
      <c r="A42" s="74"/>
      <c r="B42" s="73"/>
      <c r="C42" s="73"/>
      <c r="D42" s="73"/>
      <c r="E42" s="73"/>
      <c r="F42" s="73"/>
    </row>
    <row r="43" spans="1:6" ht="14.5">
      <c r="A43" s="74"/>
      <c r="B43" s="73"/>
      <c r="C43" s="73"/>
      <c r="D43" s="73"/>
      <c r="E43" s="73"/>
      <c r="F43" s="73"/>
    </row>
    <row r="44" spans="1:6" ht="14.5">
      <c r="A44" s="74"/>
      <c r="B44" s="73"/>
      <c r="C44" s="73"/>
      <c r="D44" s="73"/>
      <c r="E44" s="73"/>
      <c r="F44" s="73"/>
    </row>
    <row r="45" spans="1:6" ht="14.5">
      <c r="A45" s="74"/>
      <c r="B45" s="73"/>
      <c r="C45" s="73"/>
      <c r="D45" s="73"/>
      <c r="E45" s="73"/>
      <c r="F45" s="75"/>
    </row>
    <row r="46" spans="1:6" ht="14.5">
      <c r="A46" s="74"/>
      <c r="B46" s="73"/>
      <c r="C46" s="73"/>
      <c r="D46" s="73"/>
      <c r="E46" s="73"/>
      <c r="F46" s="73"/>
    </row>
    <row r="47" spans="1:6" ht="14.5">
      <c r="A47" s="74"/>
      <c r="B47" s="73"/>
      <c r="C47" s="73"/>
      <c r="D47" s="73"/>
      <c r="E47" s="73"/>
      <c r="F47" s="73"/>
    </row>
    <row r="48" spans="1:6" ht="14.5">
      <c r="A48" s="74"/>
      <c r="B48" s="73"/>
      <c r="C48" s="73"/>
      <c r="D48" s="73"/>
      <c r="E48" s="73"/>
      <c r="F48" s="73"/>
    </row>
    <row r="49" spans="1:6" ht="14.5">
      <c r="A49" s="74"/>
      <c r="B49" s="73"/>
      <c r="C49" s="73"/>
      <c r="D49" s="73"/>
      <c r="E49" s="73"/>
      <c r="F49" s="73"/>
    </row>
    <row r="50" spans="1:6" ht="14.5">
      <c r="A50" s="74"/>
      <c r="B50" s="74"/>
      <c r="C50" s="74"/>
      <c r="D50" s="74"/>
      <c r="E50" s="74"/>
      <c r="F50" s="74"/>
    </row>
    <row r="51" spans="1:6" ht="14.5">
      <c r="A51" s="73"/>
      <c r="B51" s="73"/>
      <c r="C51" s="73"/>
      <c r="D51" s="73"/>
      <c r="E51" s="73"/>
      <c r="F51" s="73"/>
    </row>
    <row r="52" spans="1:6" ht="14.5">
      <c r="A52" s="74"/>
      <c r="B52" s="74"/>
      <c r="C52" s="73"/>
      <c r="D52" s="74"/>
      <c r="E52" s="74"/>
      <c r="F52" s="74"/>
    </row>
    <row r="53" spans="1:6" ht="14.5">
      <c r="A53" s="74"/>
      <c r="B53" s="73"/>
      <c r="C53" s="73"/>
      <c r="D53" s="74"/>
      <c r="E53" s="74"/>
      <c r="F53" s="74"/>
    </row>
    <row r="54" spans="1:6" ht="14.5">
      <c r="A54" s="74"/>
      <c r="B54" s="73"/>
      <c r="C54" s="73"/>
      <c r="D54" s="74"/>
      <c r="E54" s="74"/>
      <c r="F54" s="74"/>
    </row>
    <row r="55" spans="1:6" ht="14.5">
      <c r="A55" s="74"/>
      <c r="B55" s="74"/>
      <c r="C55" s="73"/>
      <c r="D55" s="74"/>
      <c r="E55" s="74"/>
      <c r="F55" s="74"/>
    </row>
    <row r="56" spans="1:6" ht="14.5">
      <c r="A56" s="74"/>
      <c r="B56" s="74"/>
      <c r="C56" s="73"/>
      <c r="D56" s="74"/>
      <c r="E56" s="74"/>
      <c r="F56" s="74"/>
    </row>
    <row r="57" spans="1:6" ht="14.5">
      <c r="A57" s="74"/>
      <c r="B57" s="73"/>
      <c r="C57" s="73"/>
      <c r="D57" s="74"/>
      <c r="E57" s="74"/>
      <c r="F57" s="74"/>
    </row>
    <row r="58" spans="1:6" ht="14.5">
      <c r="A58" s="74"/>
      <c r="B58" s="74"/>
      <c r="C58" s="73"/>
      <c r="D58" s="74"/>
      <c r="E58" s="74"/>
      <c r="F58" s="74"/>
    </row>
    <row r="59" spans="1:6" ht="14.5">
      <c r="A59" s="74"/>
      <c r="B59" s="73"/>
      <c r="C59" s="73"/>
      <c r="D59" s="73"/>
      <c r="E59" s="73"/>
      <c r="F59" s="73"/>
    </row>
    <row r="60" spans="1:6" ht="14.5">
      <c r="A60" s="74"/>
      <c r="B60" s="73"/>
      <c r="C60" s="73"/>
      <c r="D60" s="74"/>
      <c r="E60" s="74"/>
      <c r="F60" s="74"/>
    </row>
    <row r="61" spans="1:6" ht="14.5">
      <c r="A61" s="74"/>
      <c r="B61" s="73"/>
      <c r="C61" s="73"/>
      <c r="D61" s="74"/>
      <c r="E61" s="74"/>
      <c r="F61" s="74"/>
    </row>
    <row r="62" spans="1:6" ht="14.5">
      <c r="A62" s="74"/>
      <c r="B62" s="73"/>
      <c r="C62" s="73"/>
      <c r="D62" s="74"/>
      <c r="E62" s="74"/>
      <c r="F62" s="74"/>
    </row>
    <row r="63" spans="1:6" ht="14.5">
      <c r="A63" s="74"/>
      <c r="B63" s="73"/>
      <c r="C63" s="73"/>
      <c r="D63" s="74"/>
      <c r="E63" s="74"/>
      <c r="F63" s="74"/>
    </row>
    <row r="64" spans="1:6" ht="14.5">
      <c r="A64" s="74"/>
      <c r="B64" s="73"/>
      <c r="C64" s="73"/>
      <c r="D64" s="73"/>
      <c r="E64" s="73"/>
      <c r="F64" s="73"/>
    </row>
  </sheetData>
  <mergeCells count="3">
    <mergeCell ref="A1:J1"/>
    <mergeCell ref="C2:D2"/>
    <mergeCell ref="A2:B2"/>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7EA8-FD26-4294-A5FB-2FE72EA9678B}">
  <dimension ref="A1:E406"/>
  <sheetViews>
    <sheetView zoomScaleNormal="100" workbookViewId="0">
      <pane ySplit="1" topLeftCell="A334" activePane="bottomLeft" state="frozen"/>
      <selection pane="bottomLeft" activeCell="B351" sqref="B351"/>
    </sheetView>
  </sheetViews>
  <sheetFormatPr defaultColWidth="9.1796875" defaultRowHeight="12.5"/>
  <cols>
    <col min="1" max="1" width="14.81640625" style="112" bestFit="1" customWidth="1"/>
    <col min="2" max="2" width="13" style="112" bestFit="1" customWidth="1"/>
    <col min="3" max="3" width="12.81640625" style="112" bestFit="1" customWidth="1"/>
    <col min="4" max="4" width="26.54296875" style="112" bestFit="1" customWidth="1"/>
    <col min="5" max="5" width="32.1796875" style="112" bestFit="1" customWidth="1"/>
    <col min="6" max="16384" width="9.1796875" style="112"/>
  </cols>
  <sheetData>
    <row r="1" spans="1:5" ht="13">
      <c r="A1" s="111" t="s">
        <v>71</v>
      </c>
      <c r="B1" s="111" t="s">
        <v>479</v>
      </c>
      <c r="C1" s="111" t="s">
        <v>72</v>
      </c>
      <c r="D1" s="111" t="s">
        <v>73</v>
      </c>
      <c r="E1" s="111"/>
    </row>
    <row r="2" spans="1:5" ht="14.5">
      <c r="A2" s="192">
        <v>122696</v>
      </c>
      <c r="B2" s="192" t="s">
        <v>331</v>
      </c>
      <c r="C2" s="192" t="s">
        <v>231</v>
      </c>
      <c r="D2" s="112" t="str">
        <f t="shared" ref="D2:D65" si="0">CONCATENATE(B2," ",C2)</f>
        <v>Clint Abel</v>
      </c>
    </row>
    <row r="3" spans="1:5" ht="14.5">
      <c r="A3" s="192">
        <v>122697</v>
      </c>
      <c r="B3" s="192" t="s">
        <v>162</v>
      </c>
      <c r="C3" s="192" t="s">
        <v>231</v>
      </c>
      <c r="D3" s="112" t="str">
        <f t="shared" si="0"/>
        <v>Riley Abel</v>
      </c>
    </row>
    <row r="4" spans="1:5" ht="14.5">
      <c r="A4" s="192">
        <v>121773</v>
      </c>
      <c r="B4" s="192" t="s">
        <v>297</v>
      </c>
      <c r="C4" s="192" t="s">
        <v>329</v>
      </c>
      <c r="D4" s="112" t="str">
        <f t="shared" si="0"/>
        <v>Jason Agresta</v>
      </c>
    </row>
    <row r="5" spans="1:5" ht="14.5">
      <c r="A5" s="192">
        <v>121068</v>
      </c>
      <c r="B5" s="192" t="s">
        <v>315</v>
      </c>
      <c r="C5" s="192" t="s">
        <v>75</v>
      </c>
      <c r="D5" s="112" t="str">
        <f t="shared" si="0"/>
        <v>Mathew Algie</v>
      </c>
    </row>
    <row r="6" spans="1:5" ht="14.5">
      <c r="A6" s="192">
        <v>121069</v>
      </c>
      <c r="B6" s="192" t="s">
        <v>74</v>
      </c>
      <c r="C6" s="192" t="s">
        <v>75</v>
      </c>
      <c r="D6" s="112" t="str">
        <f t="shared" si="0"/>
        <v>John Algie</v>
      </c>
    </row>
    <row r="7" spans="1:5" ht="14.5">
      <c r="A7" s="192">
        <v>133991</v>
      </c>
      <c r="B7" s="192" t="s">
        <v>805</v>
      </c>
      <c r="C7" s="192" t="s">
        <v>802</v>
      </c>
      <c r="D7" s="112" t="str">
        <f t="shared" si="0"/>
        <v>Hassaan Alihabib</v>
      </c>
    </row>
    <row r="8" spans="1:5" ht="14.5">
      <c r="A8" s="192">
        <v>107442</v>
      </c>
      <c r="B8" s="192" t="s">
        <v>178</v>
      </c>
      <c r="C8" s="192" t="s">
        <v>1021</v>
      </c>
      <c r="D8" s="112" t="str">
        <f t="shared" si="0"/>
        <v>Cameron Allen</v>
      </c>
    </row>
    <row r="9" spans="1:5" ht="14.5">
      <c r="A9" s="192">
        <v>134754</v>
      </c>
      <c r="B9" s="192" t="s">
        <v>1042</v>
      </c>
      <c r="C9" s="192" t="s">
        <v>1021</v>
      </c>
      <c r="D9" s="112" t="str">
        <f t="shared" si="0"/>
        <v>Jensen Allen</v>
      </c>
    </row>
    <row r="10" spans="1:5" ht="14.5">
      <c r="A10" s="192">
        <v>132272</v>
      </c>
      <c r="B10" s="195" t="s">
        <v>332</v>
      </c>
      <c r="C10" s="192" t="s">
        <v>333</v>
      </c>
      <c r="D10" s="112" t="str">
        <f t="shared" si="0"/>
        <v>Shayne Ashdown</v>
      </c>
    </row>
    <row r="11" spans="1:5" ht="14.5">
      <c r="A11" s="192">
        <v>132273</v>
      </c>
      <c r="B11" s="192" t="s">
        <v>172</v>
      </c>
      <c r="C11" s="192" t="s">
        <v>333</v>
      </c>
      <c r="D11" s="112" t="str">
        <f t="shared" si="0"/>
        <v>Mason Ashdown</v>
      </c>
    </row>
    <row r="12" spans="1:5" ht="14.5">
      <c r="A12" s="192">
        <v>104475</v>
      </c>
      <c r="B12" s="192" t="s">
        <v>334</v>
      </c>
      <c r="C12" s="192" t="s">
        <v>335</v>
      </c>
      <c r="D12" s="112" t="str">
        <f t="shared" si="0"/>
        <v>Jeremy Atkins</v>
      </c>
    </row>
    <row r="13" spans="1:5" ht="14.5">
      <c r="A13" s="192">
        <v>133697</v>
      </c>
      <c r="B13" s="192" t="s">
        <v>291</v>
      </c>
      <c r="C13" s="192" t="s">
        <v>335</v>
      </c>
      <c r="D13" s="112" t="str">
        <f t="shared" si="0"/>
        <v>Harvey Atkins</v>
      </c>
    </row>
    <row r="14" spans="1:5" ht="14.5">
      <c r="A14" s="192">
        <v>133714</v>
      </c>
      <c r="B14" s="195" t="s">
        <v>830</v>
      </c>
      <c r="C14" s="192" t="s">
        <v>789</v>
      </c>
      <c r="D14" s="112" t="str">
        <f t="shared" si="0"/>
        <v>Alexandra Attree</v>
      </c>
    </row>
    <row r="15" spans="1:5" ht="14.5">
      <c r="A15" s="192">
        <v>134666</v>
      </c>
      <c r="B15" s="192" t="s">
        <v>354</v>
      </c>
      <c r="C15" s="192" t="s">
        <v>1013</v>
      </c>
      <c r="D15" s="112" t="str">
        <f t="shared" si="0"/>
        <v>Ben Avallone</v>
      </c>
    </row>
    <row r="16" spans="1:5" ht="14.5">
      <c r="A16" s="192">
        <v>134674</v>
      </c>
      <c r="B16" s="192" t="s">
        <v>1036</v>
      </c>
      <c r="C16" s="192" t="s">
        <v>1013</v>
      </c>
      <c r="D16" s="112" t="str">
        <f t="shared" si="0"/>
        <v>Lorenzo Avallone</v>
      </c>
    </row>
    <row r="17" spans="1:4" ht="14.5">
      <c r="A17" s="192">
        <v>133839</v>
      </c>
      <c r="B17" s="192" t="s">
        <v>353</v>
      </c>
      <c r="C17" s="192" t="s">
        <v>795</v>
      </c>
      <c r="D17" s="112" t="str">
        <f t="shared" si="0"/>
        <v>David Ayoub</v>
      </c>
    </row>
    <row r="18" spans="1:4" ht="14.5">
      <c r="A18" s="192">
        <v>133924</v>
      </c>
      <c r="B18" s="192" t="s">
        <v>97</v>
      </c>
      <c r="C18" s="192" t="s">
        <v>795</v>
      </c>
      <c r="D18" s="112" t="str">
        <f t="shared" si="0"/>
        <v>Joshua Ayoub</v>
      </c>
    </row>
    <row r="19" spans="1:4" ht="14.5">
      <c r="A19" s="192">
        <v>131459</v>
      </c>
      <c r="B19" s="192" t="s">
        <v>372</v>
      </c>
      <c r="C19" s="192" t="s">
        <v>1018</v>
      </c>
      <c r="D19" s="112" t="str">
        <f t="shared" si="0"/>
        <v>Christian Ayrouth</v>
      </c>
    </row>
    <row r="20" spans="1:4" ht="14.5">
      <c r="A20" s="192">
        <v>133426</v>
      </c>
      <c r="B20" s="192" t="s">
        <v>693</v>
      </c>
      <c r="C20" s="192" t="s">
        <v>753</v>
      </c>
      <c r="D20" s="112" t="str">
        <f t="shared" si="0"/>
        <v>Gabriela Azzi</v>
      </c>
    </row>
    <row r="21" spans="1:4" ht="14.5">
      <c r="A21" s="192">
        <v>134687</v>
      </c>
      <c r="B21" s="192" t="s">
        <v>1040</v>
      </c>
      <c r="C21" s="192" t="s">
        <v>146</v>
      </c>
      <c r="D21" s="112" t="str">
        <f t="shared" si="0"/>
        <v>Grahame Bailey</v>
      </c>
    </row>
    <row r="22" spans="1:4" ht="14.5">
      <c r="A22" s="192">
        <v>134704</v>
      </c>
      <c r="B22" s="192" t="s">
        <v>76</v>
      </c>
      <c r="C22" s="192" t="s">
        <v>146</v>
      </c>
      <c r="D22" s="112" t="str">
        <f t="shared" si="0"/>
        <v>Luke Bailey</v>
      </c>
    </row>
    <row r="23" spans="1:4" ht="14.5">
      <c r="A23" s="192">
        <v>132195</v>
      </c>
      <c r="B23" s="192" t="s">
        <v>336</v>
      </c>
      <c r="C23" s="192" t="s">
        <v>337</v>
      </c>
      <c r="D23" s="112" t="str">
        <f t="shared" si="0"/>
        <v>Lydia Balat</v>
      </c>
    </row>
    <row r="24" spans="1:4" ht="14.5">
      <c r="A24" s="192">
        <v>123814</v>
      </c>
      <c r="B24" s="192" t="s">
        <v>113</v>
      </c>
      <c r="C24" s="192" t="s">
        <v>147</v>
      </c>
      <c r="D24" s="112" t="str">
        <f t="shared" si="0"/>
        <v>Daniel Banks</v>
      </c>
    </row>
    <row r="25" spans="1:4" ht="14.5">
      <c r="A25" s="192">
        <v>124299</v>
      </c>
      <c r="B25" s="192" t="s">
        <v>160</v>
      </c>
      <c r="C25" s="192" t="s">
        <v>161</v>
      </c>
      <c r="D25" s="112" t="str">
        <f t="shared" si="0"/>
        <v>Vasili Baralos</v>
      </c>
    </row>
    <row r="26" spans="1:4" ht="14.5">
      <c r="A26" s="192">
        <v>133009</v>
      </c>
      <c r="B26" s="192" t="s">
        <v>314</v>
      </c>
      <c r="C26" s="192" t="s">
        <v>876</v>
      </c>
      <c r="D26" s="112" t="str">
        <f t="shared" si="0"/>
        <v>Adam Barnes</v>
      </c>
    </row>
    <row r="27" spans="1:4" ht="14.5">
      <c r="A27" s="192">
        <v>133010</v>
      </c>
      <c r="B27" s="192" t="s">
        <v>166</v>
      </c>
      <c r="C27" s="192" t="s">
        <v>876</v>
      </c>
      <c r="D27" s="112" t="str">
        <f t="shared" si="0"/>
        <v>Hudson Barnes</v>
      </c>
    </row>
    <row r="28" spans="1:4" ht="14.5">
      <c r="A28" s="192">
        <v>100270</v>
      </c>
      <c r="B28" s="192" t="s">
        <v>313</v>
      </c>
      <c r="C28" s="192" t="s">
        <v>114</v>
      </c>
      <c r="D28" s="112" t="str">
        <f t="shared" si="0"/>
        <v>Nicholas Becker</v>
      </c>
    </row>
    <row r="29" spans="1:4" ht="14.5">
      <c r="A29" s="192">
        <v>102554</v>
      </c>
      <c r="B29" s="192" t="s">
        <v>338</v>
      </c>
      <c r="C29" s="192" t="s">
        <v>114</v>
      </c>
      <c r="D29" s="112" t="str">
        <f t="shared" si="0"/>
        <v>Russell Becker</v>
      </c>
    </row>
    <row r="30" spans="1:4" ht="14.5">
      <c r="A30" s="192">
        <v>132738</v>
      </c>
      <c r="B30" s="192" t="s">
        <v>162</v>
      </c>
      <c r="C30" s="192" t="s">
        <v>666</v>
      </c>
      <c r="D30" s="112" t="str">
        <f t="shared" si="0"/>
        <v>Riley Bedford</v>
      </c>
    </row>
    <row r="31" spans="1:4" ht="14.5">
      <c r="A31" s="192">
        <v>130276</v>
      </c>
      <c r="B31" s="195" t="s">
        <v>339</v>
      </c>
      <c r="C31" s="192" t="s">
        <v>340</v>
      </c>
      <c r="D31" s="112" t="str">
        <f t="shared" si="0"/>
        <v>Colin Beever</v>
      </c>
    </row>
    <row r="32" spans="1:4" ht="14.5">
      <c r="A32" s="192">
        <v>130277</v>
      </c>
      <c r="B32" s="192" t="s">
        <v>99</v>
      </c>
      <c r="C32" s="192" t="s">
        <v>340</v>
      </c>
      <c r="D32" s="112" t="str">
        <f t="shared" si="0"/>
        <v>Mitchell Beever</v>
      </c>
    </row>
    <row r="33" spans="1:4" ht="14.5">
      <c r="A33" s="192">
        <v>100030</v>
      </c>
      <c r="B33" s="192" t="s">
        <v>97</v>
      </c>
      <c r="C33" s="192" t="s">
        <v>101</v>
      </c>
      <c r="D33" s="112" t="str">
        <f t="shared" si="0"/>
        <v>Joshua Benaud</v>
      </c>
    </row>
    <row r="34" spans="1:4" ht="14.5">
      <c r="A34" s="192">
        <v>131688</v>
      </c>
      <c r="B34" s="192" t="s">
        <v>468</v>
      </c>
      <c r="C34" s="192" t="s">
        <v>610</v>
      </c>
      <c r="D34" s="112" t="str">
        <f t="shared" si="0"/>
        <v>Dave Bennetts</v>
      </c>
    </row>
    <row r="35" spans="1:4" ht="14.5">
      <c r="A35" s="192">
        <v>131726</v>
      </c>
      <c r="B35" s="192" t="s">
        <v>123</v>
      </c>
      <c r="C35" s="192" t="s">
        <v>610</v>
      </c>
      <c r="D35" s="112" t="str">
        <f t="shared" si="0"/>
        <v>Tom Bennetts</v>
      </c>
    </row>
    <row r="36" spans="1:4" ht="14.5">
      <c r="A36" s="192">
        <v>132508</v>
      </c>
      <c r="B36" s="192" t="s">
        <v>343</v>
      </c>
      <c r="C36" s="192" t="s">
        <v>344</v>
      </c>
      <c r="D36" s="112" t="str">
        <f t="shared" si="0"/>
        <v>Karlo Bergman</v>
      </c>
    </row>
    <row r="37" spans="1:4" ht="14.5">
      <c r="A37" s="192">
        <v>133585</v>
      </c>
      <c r="B37" s="192" t="s">
        <v>427</v>
      </c>
      <c r="C37" s="192" t="s">
        <v>778</v>
      </c>
      <c r="D37" s="112" t="str">
        <f t="shared" si="0"/>
        <v>Matthew Berrell</v>
      </c>
    </row>
    <row r="38" spans="1:4" ht="14.5">
      <c r="A38" s="192">
        <v>133741</v>
      </c>
      <c r="B38" s="192" t="s">
        <v>90</v>
      </c>
      <c r="C38" s="192" t="s">
        <v>778</v>
      </c>
      <c r="D38" s="112" t="str">
        <f t="shared" si="0"/>
        <v>Samuel Berrell</v>
      </c>
    </row>
    <row r="39" spans="1:4" ht="14.5">
      <c r="A39" s="192">
        <v>134041</v>
      </c>
      <c r="B39" s="192" t="s">
        <v>806</v>
      </c>
      <c r="C39" s="192" t="s">
        <v>778</v>
      </c>
      <c r="D39" s="112" t="str">
        <f t="shared" si="0"/>
        <v>Evelyn Berrell</v>
      </c>
    </row>
    <row r="40" spans="1:4" ht="14.5">
      <c r="A40" s="192">
        <v>134352</v>
      </c>
      <c r="B40" s="192" t="s">
        <v>314</v>
      </c>
      <c r="C40" s="192" t="s">
        <v>1016</v>
      </c>
      <c r="D40" s="112" t="str">
        <f t="shared" si="0"/>
        <v>Adam Bitmead</v>
      </c>
    </row>
    <row r="41" spans="1:4" ht="14.5">
      <c r="A41" s="192">
        <v>134364</v>
      </c>
      <c r="B41" s="192" t="s">
        <v>1032</v>
      </c>
      <c r="C41" s="192" t="s">
        <v>1016</v>
      </c>
      <c r="D41" s="112" t="str">
        <f t="shared" si="0"/>
        <v>Toni Bitmead</v>
      </c>
    </row>
    <row r="42" spans="1:4" ht="14.5">
      <c r="A42" s="192">
        <v>134365</v>
      </c>
      <c r="B42" s="192" t="s">
        <v>414</v>
      </c>
      <c r="C42" s="192" t="s">
        <v>1016</v>
      </c>
      <c r="D42" s="112" t="str">
        <f t="shared" si="0"/>
        <v>Dean Bitmead</v>
      </c>
    </row>
    <row r="43" spans="1:4" ht="14.5">
      <c r="A43" s="192">
        <v>133879</v>
      </c>
      <c r="B43" s="192" t="s">
        <v>369</v>
      </c>
      <c r="C43" s="192" t="s">
        <v>803</v>
      </c>
      <c r="D43" s="112" t="str">
        <f t="shared" si="0"/>
        <v>Paul Boatwright</v>
      </c>
    </row>
    <row r="44" spans="1:4" ht="14.5">
      <c r="A44" s="192">
        <v>134012</v>
      </c>
      <c r="B44" s="192" t="s">
        <v>807</v>
      </c>
      <c r="C44" s="192" t="s">
        <v>803</v>
      </c>
      <c r="D44" s="112" t="str">
        <f t="shared" si="0"/>
        <v>Jackie Boatwright</v>
      </c>
    </row>
    <row r="45" spans="1:4" ht="14.5">
      <c r="A45" s="192">
        <v>133586</v>
      </c>
      <c r="B45" s="192" t="s">
        <v>485</v>
      </c>
      <c r="C45" s="192" t="s">
        <v>779</v>
      </c>
      <c r="D45" s="112" t="str">
        <f t="shared" si="0"/>
        <v>Brett Bode</v>
      </c>
    </row>
    <row r="46" spans="1:4" ht="14.5">
      <c r="A46" s="192">
        <v>132877</v>
      </c>
      <c r="B46" s="192" t="s">
        <v>371</v>
      </c>
      <c r="C46" s="192" t="s">
        <v>346</v>
      </c>
      <c r="D46" s="112" t="str">
        <f t="shared" si="0"/>
        <v>Grant Booth</v>
      </c>
    </row>
    <row r="47" spans="1:4" ht="14.5">
      <c r="A47" s="192">
        <v>121319</v>
      </c>
      <c r="B47" s="192" t="s">
        <v>84</v>
      </c>
      <c r="C47" s="192" t="s">
        <v>328</v>
      </c>
      <c r="D47" s="112" t="str">
        <f t="shared" si="0"/>
        <v>Lachlan Bourke</v>
      </c>
    </row>
    <row r="48" spans="1:4" ht="14.5">
      <c r="A48" s="192">
        <v>132866</v>
      </c>
      <c r="B48" s="192" t="s">
        <v>502</v>
      </c>
      <c r="C48" s="192" t="s">
        <v>489</v>
      </c>
      <c r="D48" s="112" t="str">
        <f t="shared" si="0"/>
        <v>Elliot Bowen</v>
      </c>
    </row>
    <row r="49" spans="1:4" ht="14.5">
      <c r="A49" s="192">
        <v>132888</v>
      </c>
      <c r="B49" s="192" t="s">
        <v>493</v>
      </c>
      <c r="C49" s="192" t="s">
        <v>489</v>
      </c>
      <c r="D49" s="112" t="str">
        <f t="shared" si="0"/>
        <v>Nelson Bowen</v>
      </c>
    </row>
    <row r="50" spans="1:4" ht="14.5">
      <c r="A50" s="192">
        <v>121762</v>
      </c>
      <c r="B50" s="192" t="s">
        <v>348</v>
      </c>
      <c r="C50" s="192" t="s">
        <v>349</v>
      </c>
      <c r="D50" s="112" t="str">
        <f t="shared" si="0"/>
        <v>Owen Bragg</v>
      </c>
    </row>
    <row r="51" spans="1:4" ht="14.5">
      <c r="A51" s="192">
        <v>102991</v>
      </c>
      <c r="B51" s="192" t="s">
        <v>350</v>
      </c>
      <c r="C51" s="192" t="s">
        <v>351</v>
      </c>
      <c r="D51" s="112" t="str">
        <f t="shared" si="0"/>
        <v>Tony Bregonje</v>
      </c>
    </row>
    <row r="52" spans="1:4" ht="14.5">
      <c r="A52" s="192">
        <v>110721</v>
      </c>
      <c r="B52" s="192" t="s">
        <v>808</v>
      </c>
      <c r="C52" s="192" t="s">
        <v>351</v>
      </c>
      <c r="D52" s="112" t="str">
        <f t="shared" si="0"/>
        <v>Amy Bregonje</v>
      </c>
    </row>
    <row r="53" spans="1:4" ht="14.5">
      <c r="A53" s="192">
        <v>112233</v>
      </c>
      <c r="B53" s="192" t="s">
        <v>492</v>
      </c>
      <c r="C53" s="192" t="s">
        <v>485</v>
      </c>
      <c r="D53" s="112" t="str">
        <f t="shared" si="0"/>
        <v>Steven Brett</v>
      </c>
    </row>
    <row r="54" spans="1:4" ht="14.5">
      <c r="A54" s="192">
        <v>131248</v>
      </c>
      <c r="B54" s="192" t="s">
        <v>85</v>
      </c>
      <c r="C54" s="192" t="s">
        <v>485</v>
      </c>
      <c r="D54" s="112" t="str">
        <f t="shared" si="0"/>
        <v>James Brett</v>
      </c>
    </row>
    <row r="55" spans="1:4" ht="14.5">
      <c r="A55" s="192">
        <v>133966</v>
      </c>
      <c r="B55" s="192" t="s">
        <v>809</v>
      </c>
      <c r="C55" s="192" t="s">
        <v>601</v>
      </c>
      <c r="D55" s="112" t="str">
        <f t="shared" si="0"/>
        <v>Matilda Bridge</v>
      </c>
    </row>
    <row r="56" spans="1:4" ht="14.5">
      <c r="A56" s="192">
        <v>131415</v>
      </c>
      <c r="B56" s="192" t="s">
        <v>316</v>
      </c>
      <c r="C56" s="192" t="s">
        <v>352</v>
      </c>
      <c r="D56" s="112" t="str">
        <f t="shared" si="0"/>
        <v>Nathan Brown</v>
      </c>
    </row>
    <row r="57" spans="1:4" ht="14.5">
      <c r="A57" s="192">
        <v>133655</v>
      </c>
      <c r="B57" s="192" t="s">
        <v>810</v>
      </c>
      <c r="C57" s="192" t="s">
        <v>785</v>
      </c>
      <c r="D57" s="112" t="str">
        <f t="shared" si="0"/>
        <v>Michelle Bruhn</v>
      </c>
    </row>
    <row r="58" spans="1:4" ht="14.5">
      <c r="A58" s="192">
        <v>108585</v>
      </c>
      <c r="B58" s="192" t="s">
        <v>111</v>
      </c>
      <c r="C58" s="192" t="s">
        <v>966</v>
      </c>
      <c r="D58" s="112" t="str">
        <f t="shared" si="0"/>
        <v>Lewis Buhagiar</v>
      </c>
    </row>
    <row r="59" spans="1:4" ht="14.5">
      <c r="A59" s="192">
        <v>130137</v>
      </c>
      <c r="B59" s="192" t="s">
        <v>1025</v>
      </c>
      <c r="C59" s="192" t="s">
        <v>1020</v>
      </c>
      <c r="D59" s="112" t="str">
        <f t="shared" si="0"/>
        <v>Bobby Burns</v>
      </c>
    </row>
    <row r="60" spans="1:4" ht="14.5">
      <c r="A60" s="192">
        <v>134194</v>
      </c>
      <c r="B60" s="192" t="s">
        <v>1030</v>
      </c>
      <c r="C60" s="192" t="s">
        <v>1020</v>
      </c>
      <c r="D60" s="112" t="str">
        <f t="shared" si="0"/>
        <v>Letitia Burns</v>
      </c>
    </row>
    <row r="61" spans="1:4" ht="14.5">
      <c r="A61" s="192">
        <v>131076</v>
      </c>
      <c r="B61" s="192" t="s">
        <v>355</v>
      </c>
      <c r="C61" s="192" t="s">
        <v>356</v>
      </c>
      <c r="D61" s="112" t="str">
        <f t="shared" si="0"/>
        <v>Hemalatha Carasala</v>
      </c>
    </row>
    <row r="62" spans="1:4" ht="14.5">
      <c r="A62" s="192">
        <v>133128</v>
      </c>
      <c r="B62" s="192" t="s">
        <v>687</v>
      </c>
      <c r="C62" s="192" t="s">
        <v>616</v>
      </c>
      <c r="D62" s="112" t="str">
        <f t="shared" si="0"/>
        <v>Patrick Catanzariti</v>
      </c>
    </row>
    <row r="63" spans="1:4" ht="14.5">
      <c r="A63" s="192">
        <v>131502</v>
      </c>
      <c r="B63" s="192" t="s">
        <v>353</v>
      </c>
      <c r="C63" s="192" t="s">
        <v>783</v>
      </c>
      <c r="D63" s="112" t="str">
        <f t="shared" si="0"/>
        <v>David Cavaco</v>
      </c>
    </row>
    <row r="64" spans="1:4" ht="14.5">
      <c r="A64" s="192">
        <v>133636</v>
      </c>
      <c r="B64" s="192" t="s">
        <v>411</v>
      </c>
      <c r="C64" s="192" t="s">
        <v>783</v>
      </c>
      <c r="D64" s="112" t="str">
        <f t="shared" si="0"/>
        <v>Romeo Cavaco</v>
      </c>
    </row>
    <row r="65" spans="1:4" ht="14.5">
      <c r="A65" s="192">
        <v>134263</v>
      </c>
      <c r="B65" s="192" t="s">
        <v>890</v>
      </c>
      <c r="C65" s="192" t="s">
        <v>877</v>
      </c>
      <c r="D65" s="112" t="str">
        <f t="shared" si="0"/>
        <v>Jenson Chiarella</v>
      </c>
    </row>
    <row r="66" spans="1:4" ht="14.5">
      <c r="A66" s="192">
        <v>134088</v>
      </c>
      <c r="B66" s="192" t="s">
        <v>113</v>
      </c>
      <c r="C66" s="192" t="s">
        <v>843</v>
      </c>
      <c r="D66" s="112" t="str">
        <f t="shared" ref="D66:D129" si="1">CONCATENATE(B66," ",C66)</f>
        <v>Daniel Cloake</v>
      </c>
    </row>
    <row r="67" spans="1:4" ht="14.5">
      <c r="A67" s="192">
        <v>122729</v>
      </c>
      <c r="B67" s="192" t="s">
        <v>118</v>
      </c>
      <c r="C67" s="192" t="s">
        <v>780</v>
      </c>
      <c r="D67" s="112" t="str">
        <f t="shared" si="1"/>
        <v>Jack Coaldrake</v>
      </c>
    </row>
    <row r="68" spans="1:4" ht="14.5">
      <c r="A68" s="192">
        <v>132754</v>
      </c>
      <c r="B68" s="192" t="s">
        <v>102</v>
      </c>
      <c r="C68" s="192" t="s">
        <v>490</v>
      </c>
      <c r="D68" s="112" t="str">
        <f t="shared" si="1"/>
        <v>Oliver Cole</v>
      </c>
    </row>
    <row r="69" spans="1:4" ht="14.5">
      <c r="A69" s="192">
        <v>110678</v>
      </c>
      <c r="B69" s="192" t="s">
        <v>312</v>
      </c>
      <c r="C69" s="192" t="s">
        <v>326</v>
      </c>
      <c r="D69" s="112" t="str">
        <f t="shared" si="1"/>
        <v>Brandon Colling</v>
      </c>
    </row>
    <row r="70" spans="1:4" ht="14.5">
      <c r="A70" s="192">
        <v>101785</v>
      </c>
      <c r="B70" s="192" t="s">
        <v>159</v>
      </c>
      <c r="C70" s="192" t="s">
        <v>283</v>
      </c>
      <c r="D70" s="112" t="str">
        <f t="shared" si="1"/>
        <v>Timothy Colombrita</v>
      </c>
    </row>
    <row r="71" spans="1:4" ht="14.5">
      <c r="A71" s="192">
        <v>123532</v>
      </c>
      <c r="B71" s="192" t="s">
        <v>150</v>
      </c>
      <c r="C71" s="192" t="s">
        <v>110</v>
      </c>
      <c r="D71" s="112" t="str">
        <f t="shared" si="1"/>
        <v>Jeffrey Cooper</v>
      </c>
    </row>
    <row r="72" spans="1:4" ht="14.5">
      <c r="A72" s="192">
        <v>134172</v>
      </c>
      <c r="B72" s="192" t="s">
        <v>474</v>
      </c>
      <c r="C72" s="192" t="s">
        <v>110</v>
      </c>
      <c r="D72" s="112" t="str">
        <f t="shared" si="1"/>
        <v>Scott Cooper</v>
      </c>
    </row>
    <row r="73" spans="1:4" ht="14.5">
      <c r="A73" s="192">
        <v>134173</v>
      </c>
      <c r="B73" s="192" t="s">
        <v>309</v>
      </c>
      <c r="C73" s="192" t="s">
        <v>110</v>
      </c>
      <c r="D73" s="112" t="str">
        <f t="shared" si="1"/>
        <v>Andrew Cooper</v>
      </c>
    </row>
    <row r="74" spans="1:4" ht="14.5">
      <c r="A74" s="192">
        <v>134232</v>
      </c>
      <c r="B74" s="195" t="s">
        <v>884</v>
      </c>
      <c r="C74" s="192" t="s">
        <v>110</v>
      </c>
      <c r="D74" s="112" t="str">
        <f t="shared" si="1"/>
        <v>Elizabeth Cooper</v>
      </c>
    </row>
    <row r="75" spans="1:4" ht="14.5">
      <c r="A75" s="192">
        <v>133506</v>
      </c>
      <c r="B75" s="192" t="s">
        <v>478</v>
      </c>
      <c r="C75" s="192" t="s">
        <v>757</v>
      </c>
      <c r="D75" s="112" t="str">
        <f t="shared" si="1"/>
        <v>Hollie Coutts</v>
      </c>
    </row>
    <row r="76" spans="1:4" ht="14.5">
      <c r="A76" s="192">
        <v>133270</v>
      </c>
      <c r="B76" s="192" t="s">
        <v>700</v>
      </c>
      <c r="C76" s="192" t="s">
        <v>134</v>
      </c>
      <c r="D76" s="112" t="str">
        <f t="shared" si="1"/>
        <v>Kannon Crawshay</v>
      </c>
    </row>
    <row r="77" spans="1:4" ht="14.5">
      <c r="A77" s="192">
        <v>124190</v>
      </c>
      <c r="B77" s="192" t="s">
        <v>359</v>
      </c>
      <c r="C77" s="192" t="s">
        <v>153</v>
      </c>
      <c r="D77" s="112" t="str">
        <f t="shared" si="1"/>
        <v>Gabriella Cribbin</v>
      </c>
    </row>
    <row r="78" spans="1:4" ht="14.5">
      <c r="A78" s="192">
        <v>124191</v>
      </c>
      <c r="B78" s="192" t="s">
        <v>307</v>
      </c>
      <c r="C78" s="192" t="s">
        <v>153</v>
      </c>
      <c r="D78" s="112" t="str">
        <f t="shared" si="1"/>
        <v>Robert Cribbin</v>
      </c>
    </row>
    <row r="79" spans="1:4" ht="14.5">
      <c r="A79" s="192">
        <v>132974</v>
      </c>
      <c r="B79" s="192" t="s">
        <v>675</v>
      </c>
      <c r="C79" s="192" t="s">
        <v>153</v>
      </c>
      <c r="D79" s="112" t="str">
        <f t="shared" si="1"/>
        <v>Brianna Cribbin</v>
      </c>
    </row>
    <row r="80" spans="1:4" ht="14.5">
      <c r="A80" s="192">
        <v>132846</v>
      </c>
      <c r="B80" s="192" t="s">
        <v>811</v>
      </c>
      <c r="C80" s="192" t="s">
        <v>799</v>
      </c>
      <c r="D80" s="112" t="str">
        <f t="shared" si="1"/>
        <v>Jessica Crow</v>
      </c>
    </row>
    <row r="81" spans="1:4" ht="14.5">
      <c r="A81" s="192">
        <v>109002</v>
      </c>
      <c r="B81" s="192" t="s">
        <v>360</v>
      </c>
      <c r="C81" s="192" t="s">
        <v>105</v>
      </c>
      <c r="D81" s="112" t="str">
        <f t="shared" si="1"/>
        <v>Simon Dartell</v>
      </c>
    </row>
    <row r="82" spans="1:4" ht="14.5">
      <c r="A82" s="192">
        <v>111999</v>
      </c>
      <c r="B82" s="192" t="s">
        <v>104</v>
      </c>
      <c r="C82" s="192" t="s">
        <v>105</v>
      </c>
      <c r="D82" s="112" t="str">
        <f t="shared" si="1"/>
        <v>Sam Dartell</v>
      </c>
    </row>
    <row r="83" spans="1:4" ht="14.5">
      <c r="A83" s="192">
        <v>134170</v>
      </c>
      <c r="B83" s="192" t="s">
        <v>315</v>
      </c>
      <c r="C83" s="192" t="s">
        <v>854</v>
      </c>
      <c r="D83" s="112" t="str">
        <f t="shared" si="1"/>
        <v>Mathew Davis</v>
      </c>
    </row>
    <row r="84" spans="1:4" ht="14.5">
      <c r="A84" s="192">
        <v>134176</v>
      </c>
      <c r="B84" s="192" t="s">
        <v>863</v>
      </c>
      <c r="C84" s="192" t="s">
        <v>854</v>
      </c>
      <c r="D84" s="112" t="str">
        <f t="shared" si="1"/>
        <v>Raffi Davis</v>
      </c>
    </row>
    <row r="85" spans="1:4" ht="14.5">
      <c r="A85" s="192">
        <v>134177</v>
      </c>
      <c r="B85" s="192" t="s">
        <v>864</v>
      </c>
      <c r="C85" s="192" t="s">
        <v>854</v>
      </c>
      <c r="D85" s="112" t="str">
        <f t="shared" si="1"/>
        <v>Quinn Davis</v>
      </c>
    </row>
    <row r="86" spans="1:4" ht="14.5">
      <c r="A86" s="192">
        <v>134178</v>
      </c>
      <c r="B86" s="192" t="s">
        <v>820</v>
      </c>
      <c r="C86" s="192" t="s">
        <v>854</v>
      </c>
      <c r="D86" s="112" t="str">
        <f t="shared" si="1"/>
        <v>Megan Davis</v>
      </c>
    </row>
    <row r="87" spans="1:4" ht="14.5">
      <c r="A87" s="192">
        <v>124383</v>
      </c>
      <c r="B87" s="192" t="s">
        <v>118</v>
      </c>
      <c r="C87" s="192" t="s">
        <v>277</v>
      </c>
      <c r="D87" s="112" t="str">
        <f t="shared" si="1"/>
        <v>Jack De Boynton</v>
      </c>
    </row>
    <row r="88" spans="1:4" ht="14.5">
      <c r="A88" s="192">
        <v>133299</v>
      </c>
      <c r="B88" s="192" t="s">
        <v>680</v>
      </c>
      <c r="C88" s="192" t="s">
        <v>277</v>
      </c>
      <c r="D88" s="112" t="str">
        <f t="shared" si="1"/>
        <v>Charli De Boynton</v>
      </c>
    </row>
    <row r="89" spans="1:4" ht="14.5">
      <c r="A89" s="192">
        <v>112200</v>
      </c>
      <c r="B89" s="192" t="s">
        <v>308</v>
      </c>
      <c r="C89" s="192" t="s">
        <v>756</v>
      </c>
      <c r="D89" s="112" t="str">
        <f t="shared" si="1"/>
        <v>Dominic De Nova</v>
      </c>
    </row>
    <row r="90" spans="1:4" ht="14.5">
      <c r="A90" s="192">
        <v>123571</v>
      </c>
      <c r="B90" s="192" t="s">
        <v>451</v>
      </c>
      <c r="C90" s="192" t="s">
        <v>756</v>
      </c>
      <c r="D90" s="112" t="str">
        <f t="shared" si="1"/>
        <v>Ayrton De Nova</v>
      </c>
    </row>
    <row r="91" spans="1:4" ht="14.5">
      <c r="A91" s="192">
        <v>130702</v>
      </c>
      <c r="B91" s="195" t="s">
        <v>302</v>
      </c>
      <c r="C91" s="192" t="s">
        <v>759</v>
      </c>
      <c r="D91" s="112" t="str">
        <f t="shared" si="1"/>
        <v>Jamie Deamer</v>
      </c>
    </row>
    <row r="92" spans="1:4" ht="14.5">
      <c r="A92" s="192">
        <v>134680</v>
      </c>
      <c r="B92" s="192" t="s">
        <v>1037</v>
      </c>
      <c r="C92" s="192" t="s">
        <v>1014</v>
      </c>
      <c r="D92" s="112" t="str">
        <f t="shared" si="1"/>
        <v>Chad Delia</v>
      </c>
    </row>
    <row r="93" spans="1:4" ht="14.5">
      <c r="A93" s="192">
        <v>134681</v>
      </c>
      <c r="B93" s="192" t="s">
        <v>1038</v>
      </c>
      <c r="C93" s="192" t="s">
        <v>1014</v>
      </c>
      <c r="D93" s="112" t="str">
        <f t="shared" si="1"/>
        <v>Charlize Delia</v>
      </c>
    </row>
    <row r="94" spans="1:4" ht="14.5">
      <c r="A94" s="192">
        <v>107705</v>
      </c>
      <c r="B94" s="192" t="s">
        <v>77</v>
      </c>
      <c r="C94" s="192" t="s">
        <v>128</v>
      </c>
      <c r="D94" s="112" t="str">
        <f t="shared" si="1"/>
        <v>Harrison Dengate</v>
      </c>
    </row>
    <row r="95" spans="1:4" ht="14.5">
      <c r="A95" s="192">
        <v>132360</v>
      </c>
      <c r="B95" s="192" t="s">
        <v>74</v>
      </c>
      <c r="C95" s="192" t="s">
        <v>363</v>
      </c>
      <c r="D95" s="112" t="str">
        <f t="shared" si="1"/>
        <v>John Dixon</v>
      </c>
    </row>
    <row r="96" spans="1:4" ht="14.5">
      <c r="A96" s="192">
        <v>132366</v>
      </c>
      <c r="B96" s="192" t="s">
        <v>364</v>
      </c>
      <c r="C96" s="192" t="s">
        <v>363</v>
      </c>
      <c r="D96" s="112" t="str">
        <f t="shared" si="1"/>
        <v>Julie Dixon</v>
      </c>
    </row>
    <row r="97" spans="1:4" ht="14.5">
      <c r="A97" s="192">
        <v>133575</v>
      </c>
      <c r="B97" s="192" t="s">
        <v>811</v>
      </c>
      <c r="C97" s="192" t="s">
        <v>776</v>
      </c>
      <c r="D97" s="112" t="str">
        <f t="shared" si="1"/>
        <v>Jessica Doak</v>
      </c>
    </row>
    <row r="98" spans="1:4" ht="14.5">
      <c r="A98" s="192">
        <v>133576</v>
      </c>
      <c r="B98" s="192" t="s">
        <v>310</v>
      </c>
      <c r="C98" s="192" t="s">
        <v>776</v>
      </c>
      <c r="D98" s="112" t="str">
        <f t="shared" si="1"/>
        <v>Zac Doak</v>
      </c>
    </row>
    <row r="99" spans="1:4" ht="14.5">
      <c r="A99" s="192">
        <v>133583</v>
      </c>
      <c r="B99" s="192" t="s">
        <v>303</v>
      </c>
      <c r="C99" s="192" t="s">
        <v>776</v>
      </c>
      <c r="D99" s="112" t="str">
        <f t="shared" si="1"/>
        <v>Ethan Doak</v>
      </c>
    </row>
    <row r="100" spans="1:4" ht="14.5">
      <c r="A100" s="192">
        <v>132703</v>
      </c>
      <c r="B100" s="195" t="s">
        <v>491</v>
      </c>
      <c r="C100" s="192" t="s">
        <v>484</v>
      </c>
      <c r="D100" s="112" t="str">
        <f t="shared" si="1"/>
        <v>Kiel Dolenc</v>
      </c>
    </row>
    <row r="101" spans="1:4" ht="14.5">
      <c r="A101" s="192">
        <v>132705</v>
      </c>
      <c r="B101" s="192" t="s">
        <v>497</v>
      </c>
      <c r="C101" s="192" t="s">
        <v>484</v>
      </c>
      <c r="D101" s="112" t="str">
        <f t="shared" si="1"/>
        <v>Jai Dolenc</v>
      </c>
    </row>
    <row r="102" spans="1:4" ht="14.5">
      <c r="A102" s="192">
        <v>133738</v>
      </c>
      <c r="B102" s="192" t="s">
        <v>307</v>
      </c>
      <c r="C102" s="192" t="s">
        <v>484</v>
      </c>
      <c r="D102" s="112" t="str">
        <f t="shared" si="1"/>
        <v>Robert Dolenc</v>
      </c>
    </row>
    <row r="103" spans="1:4" ht="14.5">
      <c r="A103" s="192">
        <v>133511</v>
      </c>
      <c r="B103" s="192" t="s">
        <v>437</v>
      </c>
      <c r="C103" s="192" t="s">
        <v>791</v>
      </c>
      <c r="D103" s="112" t="str">
        <f t="shared" si="1"/>
        <v>Mark Donaghey</v>
      </c>
    </row>
    <row r="104" spans="1:4" ht="14.5">
      <c r="A104" s="192">
        <v>133578</v>
      </c>
      <c r="B104" s="192" t="s">
        <v>812</v>
      </c>
      <c r="C104" s="192" t="s">
        <v>791</v>
      </c>
      <c r="D104" s="112" t="str">
        <f t="shared" si="1"/>
        <v>Kane Donaghey</v>
      </c>
    </row>
    <row r="105" spans="1:4" ht="14.5">
      <c r="A105" s="192">
        <v>103424</v>
      </c>
      <c r="B105" s="192" t="s">
        <v>318</v>
      </c>
      <c r="C105" s="192" t="s">
        <v>164</v>
      </c>
      <c r="D105" s="112" t="str">
        <f t="shared" si="1"/>
        <v>Stephen Donley</v>
      </c>
    </row>
    <row r="106" spans="1:4" ht="14.5">
      <c r="A106" s="192">
        <v>104079</v>
      </c>
      <c r="B106" s="192" t="s">
        <v>371</v>
      </c>
      <c r="C106" s="192" t="s">
        <v>164</v>
      </c>
      <c r="D106" s="112" t="str">
        <f t="shared" si="1"/>
        <v>Grant Donley</v>
      </c>
    </row>
    <row r="107" spans="1:4" ht="14.5">
      <c r="A107" s="192">
        <v>133402</v>
      </c>
      <c r="B107" s="195" t="s">
        <v>1023</v>
      </c>
      <c r="C107" s="192" t="s">
        <v>164</v>
      </c>
      <c r="D107" s="112" t="str">
        <f t="shared" si="1"/>
        <v>Kai Donley</v>
      </c>
    </row>
    <row r="108" spans="1:4" ht="14.5">
      <c r="A108" s="192">
        <v>130878</v>
      </c>
      <c r="B108" s="192" t="s">
        <v>290</v>
      </c>
      <c r="C108" s="192" t="s">
        <v>276</v>
      </c>
      <c r="D108" s="112" t="str">
        <f t="shared" si="1"/>
        <v>Callum Donnelly</v>
      </c>
    </row>
    <row r="109" spans="1:4" ht="14.5">
      <c r="A109" s="192">
        <v>121786</v>
      </c>
      <c r="B109" s="192" t="s">
        <v>287</v>
      </c>
      <c r="C109" s="192" t="s">
        <v>365</v>
      </c>
      <c r="D109" s="112" t="str">
        <f t="shared" si="1"/>
        <v>George Doueihi</v>
      </c>
    </row>
    <row r="110" spans="1:4" ht="14.5">
      <c r="A110" s="192">
        <v>133373</v>
      </c>
      <c r="B110" s="192" t="s">
        <v>339</v>
      </c>
      <c r="C110" s="192" t="s">
        <v>670</v>
      </c>
      <c r="D110" s="112" t="str">
        <f t="shared" si="1"/>
        <v>Colin Drane</v>
      </c>
    </row>
    <row r="111" spans="1:4" ht="14.5">
      <c r="A111" s="192">
        <v>113176</v>
      </c>
      <c r="B111" s="192" t="s">
        <v>113</v>
      </c>
      <c r="C111" s="192" t="s">
        <v>671</v>
      </c>
      <c r="D111" s="112" t="str">
        <f t="shared" si="1"/>
        <v>Daniel Driscoll</v>
      </c>
    </row>
    <row r="112" spans="1:4" ht="14.5">
      <c r="A112" s="192">
        <v>122605</v>
      </c>
      <c r="B112" s="192" t="s">
        <v>353</v>
      </c>
      <c r="C112" s="192" t="s">
        <v>671</v>
      </c>
      <c r="D112" s="112" t="str">
        <f t="shared" si="1"/>
        <v>David Driscoll</v>
      </c>
    </row>
    <row r="113" spans="1:4" ht="14.5">
      <c r="A113" s="192">
        <v>109291</v>
      </c>
      <c r="B113" s="192" t="s">
        <v>373</v>
      </c>
      <c r="C113" s="192" t="s">
        <v>792</v>
      </c>
      <c r="D113" s="112" t="str">
        <f t="shared" si="1"/>
        <v>Richard Drooger</v>
      </c>
    </row>
    <row r="114" spans="1:4" ht="14.5">
      <c r="A114" s="192">
        <v>122120</v>
      </c>
      <c r="B114" s="192" t="s">
        <v>813</v>
      </c>
      <c r="C114" s="192" t="s">
        <v>792</v>
      </c>
      <c r="D114" s="112" t="str">
        <f t="shared" si="1"/>
        <v>Stanley Drooger</v>
      </c>
    </row>
    <row r="115" spans="1:4" ht="14.5">
      <c r="A115" s="192">
        <v>121596</v>
      </c>
      <c r="B115" s="192" t="s">
        <v>368</v>
      </c>
      <c r="C115" s="192" t="s">
        <v>367</v>
      </c>
      <c r="D115" s="112" t="str">
        <f t="shared" si="1"/>
        <v>Amalie Dunlop</v>
      </c>
    </row>
    <row r="116" spans="1:4" ht="14.5">
      <c r="A116" s="192">
        <v>133959</v>
      </c>
      <c r="B116" s="192" t="s">
        <v>82</v>
      </c>
      <c r="C116" s="192" t="s">
        <v>874</v>
      </c>
      <c r="D116" s="112" t="str">
        <f t="shared" si="1"/>
        <v>Blake Early</v>
      </c>
    </row>
    <row r="117" spans="1:4" ht="14.5">
      <c r="A117" s="192">
        <v>130979</v>
      </c>
      <c r="B117" s="192" t="s">
        <v>353</v>
      </c>
      <c r="C117" s="192" t="s">
        <v>232</v>
      </c>
      <c r="D117" s="112" t="str">
        <f t="shared" si="1"/>
        <v>David East</v>
      </c>
    </row>
    <row r="118" spans="1:4" ht="14.5">
      <c r="A118" s="192">
        <v>121081</v>
      </c>
      <c r="B118" s="192" t="s">
        <v>1024</v>
      </c>
      <c r="C118" s="192" t="s">
        <v>879</v>
      </c>
      <c r="D118" s="112" t="str">
        <f t="shared" si="1"/>
        <v>Kieran Eccles</v>
      </c>
    </row>
    <row r="119" spans="1:4" ht="14.5">
      <c r="A119" s="192">
        <v>134298</v>
      </c>
      <c r="B119" s="192" t="s">
        <v>892</v>
      </c>
      <c r="C119" s="192" t="s">
        <v>879</v>
      </c>
      <c r="D119" s="112" t="str">
        <f t="shared" si="1"/>
        <v>Sidonie Eccles</v>
      </c>
    </row>
    <row r="120" spans="1:4" ht="14.5">
      <c r="A120" s="192">
        <v>121284</v>
      </c>
      <c r="B120" s="192" t="s">
        <v>366</v>
      </c>
      <c r="C120" s="192" t="s">
        <v>107</v>
      </c>
      <c r="D120" s="112" t="str">
        <f t="shared" si="1"/>
        <v>Martin Emr</v>
      </c>
    </row>
    <row r="121" spans="1:4" ht="14.5">
      <c r="A121" s="192">
        <v>123379</v>
      </c>
      <c r="B121" s="192" t="s">
        <v>106</v>
      </c>
      <c r="C121" s="192" t="s">
        <v>107</v>
      </c>
      <c r="D121" s="112" t="str">
        <f t="shared" si="1"/>
        <v>Bethany Emr</v>
      </c>
    </row>
    <row r="122" spans="1:4" ht="14.5">
      <c r="A122" s="192">
        <v>102357</v>
      </c>
      <c r="B122" s="192" t="s">
        <v>353</v>
      </c>
      <c r="C122" s="192" t="s">
        <v>370</v>
      </c>
      <c r="D122" s="112" t="str">
        <f t="shared" si="1"/>
        <v>David Endres</v>
      </c>
    </row>
    <row r="123" spans="1:4" ht="14.5">
      <c r="A123" s="192">
        <v>120202</v>
      </c>
      <c r="B123" s="192" t="s">
        <v>441</v>
      </c>
      <c r="C123" s="192" t="s">
        <v>596</v>
      </c>
      <c r="D123" s="112" t="str">
        <f t="shared" si="1"/>
        <v>Adrian Estasy</v>
      </c>
    </row>
    <row r="124" spans="1:4" ht="14.5">
      <c r="A124" s="192">
        <v>120266</v>
      </c>
      <c r="B124" s="192" t="s">
        <v>372</v>
      </c>
      <c r="C124" s="192" t="s">
        <v>596</v>
      </c>
      <c r="D124" s="112" t="str">
        <f t="shared" si="1"/>
        <v>Christian Estasy</v>
      </c>
    </row>
    <row r="125" spans="1:4" ht="14.5">
      <c r="A125" s="192">
        <v>120267</v>
      </c>
      <c r="B125" s="192" t="s">
        <v>102</v>
      </c>
      <c r="C125" s="192" t="s">
        <v>596</v>
      </c>
      <c r="D125" s="112" t="str">
        <f t="shared" si="1"/>
        <v>Oliver Estasy</v>
      </c>
    </row>
    <row r="126" spans="1:4" ht="14.5">
      <c r="A126" s="192">
        <v>132726</v>
      </c>
      <c r="B126" s="192" t="s">
        <v>468</v>
      </c>
      <c r="C126" s="192" t="s">
        <v>793</v>
      </c>
      <c r="D126" s="112" t="str">
        <f t="shared" si="1"/>
        <v>Dave Evans</v>
      </c>
    </row>
    <row r="127" spans="1:4" ht="14.5">
      <c r="A127" s="192">
        <v>132843</v>
      </c>
      <c r="B127" s="192" t="s">
        <v>427</v>
      </c>
      <c r="C127" s="192" t="s">
        <v>793</v>
      </c>
      <c r="D127" s="112" t="str">
        <f t="shared" si="1"/>
        <v>Matthew Evans</v>
      </c>
    </row>
    <row r="128" spans="1:4" ht="14.5">
      <c r="A128" s="192">
        <v>133656</v>
      </c>
      <c r="B128" s="192" t="s">
        <v>290</v>
      </c>
      <c r="C128" s="192" t="s">
        <v>786</v>
      </c>
      <c r="D128" s="112" t="str">
        <f t="shared" si="1"/>
        <v>Callum Falconer</v>
      </c>
    </row>
    <row r="129" spans="1:4" ht="14.5">
      <c r="A129" s="192">
        <v>131924</v>
      </c>
      <c r="B129" s="192" t="s">
        <v>113</v>
      </c>
      <c r="C129" s="192" t="s">
        <v>875</v>
      </c>
      <c r="D129" s="112" t="str">
        <f t="shared" si="1"/>
        <v>Daniel Foot</v>
      </c>
    </row>
    <row r="130" spans="1:4" ht="14.5">
      <c r="A130" s="192">
        <v>132439</v>
      </c>
      <c r="B130" s="192" t="s">
        <v>889</v>
      </c>
      <c r="C130" s="192" t="s">
        <v>875</v>
      </c>
      <c r="D130" s="112" t="str">
        <f t="shared" ref="D130:D193" si="2">CONCATENATE(B130," ",C130)</f>
        <v>Samantha Foot</v>
      </c>
    </row>
    <row r="131" spans="1:4" ht="14.5">
      <c r="A131" s="192">
        <v>132440</v>
      </c>
      <c r="B131" s="192" t="s">
        <v>890</v>
      </c>
      <c r="C131" s="192" t="s">
        <v>875</v>
      </c>
      <c r="D131" s="112" t="str">
        <f t="shared" si="2"/>
        <v>Jenson Foot</v>
      </c>
    </row>
    <row r="132" spans="1:4" ht="14.5">
      <c r="A132" s="192">
        <v>131743</v>
      </c>
      <c r="B132" s="192" t="s">
        <v>85</v>
      </c>
      <c r="C132" s="192" t="s">
        <v>191</v>
      </c>
      <c r="D132" s="112" t="str">
        <f t="shared" si="2"/>
        <v>James Ford</v>
      </c>
    </row>
    <row r="133" spans="1:4" ht="14.5">
      <c r="A133" s="192">
        <v>132667</v>
      </c>
      <c r="B133" s="192" t="s">
        <v>118</v>
      </c>
      <c r="C133" s="192" t="s">
        <v>476</v>
      </c>
      <c r="D133" s="112" t="str">
        <f t="shared" si="2"/>
        <v>Jack Gammie</v>
      </c>
    </row>
    <row r="134" spans="1:4" ht="14.5">
      <c r="A134" s="192">
        <v>109318</v>
      </c>
      <c r="B134" s="192" t="s">
        <v>91</v>
      </c>
      <c r="C134" s="192" t="s">
        <v>755</v>
      </c>
      <c r="D134" s="112" t="str">
        <f t="shared" si="2"/>
        <v>Christopher Gardiner</v>
      </c>
    </row>
    <row r="135" spans="1:4" ht="14.5">
      <c r="A135" s="192">
        <v>131078</v>
      </c>
      <c r="B135" s="192" t="s">
        <v>348</v>
      </c>
      <c r="C135" s="192" t="s">
        <v>486</v>
      </c>
      <c r="D135" s="112" t="str">
        <f t="shared" si="2"/>
        <v>Owen Garland</v>
      </c>
    </row>
    <row r="136" spans="1:4" ht="14.5">
      <c r="A136" s="192">
        <v>132721</v>
      </c>
      <c r="B136" s="192" t="s">
        <v>498</v>
      </c>
      <c r="C136" s="192" t="s">
        <v>486</v>
      </c>
      <c r="D136" s="112" t="str">
        <f t="shared" si="2"/>
        <v>Henry Garland</v>
      </c>
    </row>
    <row r="137" spans="1:4" ht="14.5">
      <c r="A137" s="192">
        <v>134198</v>
      </c>
      <c r="B137" s="192" t="s">
        <v>887</v>
      </c>
      <c r="C137" s="192" t="s">
        <v>486</v>
      </c>
      <c r="D137" s="112" t="str">
        <f t="shared" si="2"/>
        <v>Heidi Garland</v>
      </c>
    </row>
    <row r="138" spans="1:4" ht="14.5">
      <c r="A138" s="192">
        <v>131760</v>
      </c>
      <c r="B138" s="192" t="s">
        <v>319</v>
      </c>
      <c r="C138" s="192" t="s">
        <v>281</v>
      </c>
      <c r="D138" s="112" t="str">
        <f t="shared" si="2"/>
        <v>Michael Gauci</v>
      </c>
    </row>
    <row r="139" spans="1:4" ht="14.5">
      <c r="A139" s="192">
        <v>131986</v>
      </c>
      <c r="B139" s="192" t="s">
        <v>85</v>
      </c>
      <c r="C139" s="192" t="s">
        <v>281</v>
      </c>
      <c r="D139" s="112" t="str">
        <f t="shared" si="2"/>
        <v>James Gauci</v>
      </c>
    </row>
    <row r="140" spans="1:4" ht="14.5">
      <c r="A140" s="192">
        <v>134018</v>
      </c>
      <c r="B140" s="192" t="s">
        <v>814</v>
      </c>
      <c r="C140" s="192" t="s">
        <v>281</v>
      </c>
      <c r="D140" s="112" t="str">
        <f t="shared" si="2"/>
        <v>Aneta Gauci</v>
      </c>
    </row>
    <row r="141" spans="1:4" ht="14.5">
      <c r="A141" s="192">
        <v>134023</v>
      </c>
      <c r="B141" s="192" t="s">
        <v>815</v>
      </c>
      <c r="C141" s="192" t="s">
        <v>281</v>
      </c>
      <c r="D141" s="112" t="str">
        <f t="shared" si="2"/>
        <v>Armani Gauci</v>
      </c>
    </row>
    <row r="142" spans="1:4" ht="14.5">
      <c r="A142" s="192">
        <v>131962</v>
      </c>
      <c r="B142" s="192" t="s">
        <v>76</v>
      </c>
      <c r="C142" s="192" t="s">
        <v>375</v>
      </c>
      <c r="D142" s="112" t="str">
        <f t="shared" si="2"/>
        <v>Luke Gillespie</v>
      </c>
    </row>
    <row r="143" spans="1:4" ht="14.5">
      <c r="A143" s="192">
        <v>133068</v>
      </c>
      <c r="B143" s="192" t="s">
        <v>289</v>
      </c>
      <c r="C143" s="192" t="s">
        <v>375</v>
      </c>
      <c r="D143" s="112" t="str">
        <f t="shared" si="2"/>
        <v>Nate Gillespie</v>
      </c>
    </row>
    <row r="144" spans="1:4" ht="14.5">
      <c r="A144" s="192">
        <v>133420</v>
      </c>
      <c r="B144" s="192" t="s">
        <v>91</v>
      </c>
      <c r="C144" s="192" t="s">
        <v>751</v>
      </c>
      <c r="D144" s="112" t="str">
        <f t="shared" si="2"/>
        <v>Christopher Gomez</v>
      </c>
    </row>
    <row r="145" spans="1:4" ht="14.5">
      <c r="A145" s="192">
        <v>133421</v>
      </c>
      <c r="B145" s="192" t="s">
        <v>236</v>
      </c>
      <c r="C145" s="192" t="s">
        <v>751</v>
      </c>
      <c r="D145" s="112" t="str">
        <f t="shared" si="2"/>
        <v>Harry Gomez</v>
      </c>
    </row>
    <row r="146" spans="1:4" ht="14.5">
      <c r="A146" s="192">
        <v>103772</v>
      </c>
      <c r="B146" s="192" t="s">
        <v>87</v>
      </c>
      <c r="C146" s="192" t="s">
        <v>126</v>
      </c>
      <c r="D146" s="112" t="str">
        <f t="shared" si="2"/>
        <v>Bradley Goodman</v>
      </c>
    </row>
    <row r="147" spans="1:4" ht="14.5">
      <c r="A147" s="192">
        <v>104337</v>
      </c>
      <c r="B147" s="192" t="s">
        <v>376</v>
      </c>
      <c r="C147" s="192" t="s">
        <v>126</v>
      </c>
      <c r="D147" s="112" t="str">
        <f t="shared" si="2"/>
        <v>Connor Goodman</v>
      </c>
    </row>
    <row r="148" spans="1:4" ht="14.5">
      <c r="A148" s="192">
        <v>122425</v>
      </c>
      <c r="B148" s="192" t="s">
        <v>91</v>
      </c>
      <c r="C148" s="192" t="s">
        <v>126</v>
      </c>
      <c r="D148" s="112" t="str">
        <f t="shared" si="2"/>
        <v>Christopher Goodman</v>
      </c>
    </row>
    <row r="149" spans="1:4" ht="14.5">
      <c r="A149" s="192">
        <v>122459</v>
      </c>
      <c r="B149" s="192" t="s">
        <v>173</v>
      </c>
      <c r="C149" s="192" t="s">
        <v>126</v>
      </c>
      <c r="D149" s="112" t="str">
        <f t="shared" si="2"/>
        <v>Max Goodman</v>
      </c>
    </row>
    <row r="150" spans="1:4" ht="14.5">
      <c r="A150" s="192">
        <v>132099</v>
      </c>
      <c r="B150" s="192" t="s">
        <v>353</v>
      </c>
      <c r="C150" s="192" t="s">
        <v>126</v>
      </c>
      <c r="D150" s="112" t="str">
        <f t="shared" si="2"/>
        <v>David Goodman</v>
      </c>
    </row>
    <row r="151" spans="1:4" ht="14.5">
      <c r="A151" s="192">
        <v>132141</v>
      </c>
      <c r="B151" s="192" t="s">
        <v>377</v>
      </c>
      <c r="C151" s="192" t="s">
        <v>126</v>
      </c>
      <c r="D151" s="112" t="str">
        <f t="shared" si="2"/>
        <v>Mellissa Goodman</v>
      </c>
    </row>
    <row r="152" spans="1:4" ht="14.5">
      <c r="A152" s="192">
        <v>131005</v>
      </c>
      <c r="B152" s="192" t="s">
        <v>316</v>
      </c>
      <c r="C152" s="192" t="s">
        <v>282</v>
      </c>
      <c r="D152" s="112" t="str">
        <f t="shared" si="2"/>
        <v>Nathan Gotch</v>
      </c>
    </row>
    <row r="153" spans="1:4" ht="14.5">
      <c r="A153" s="192">
        <v>131006</v>
      </c>
      <c r="B153" s="192" t="s">
        <v>111</v>
      </c>
      <c r="C153" s="192" t="s">
        <v>282</v>
      </c>
      <c r="D153" s="112" t="str">
        <f t="shared" si="2"/>
        <v>Lewis Gotch</v>
      </c>
    </row>
    <row r="154" spans="1:4" ht="14.5">
      <c r="A154" s="192">
        <v>133624</v>
      </c>
      <c r="B154" s="192" t="s">
        <v>816</v>
      </c>
      <c r="C154" s="192" t="s">
        <v>784</v>
      </c>
      <c r="D154" s="112" t="str">
        <f t="shared" si="2"/>
        <v>Kristy Gray</v>
      </c>
    </row>
    <row r="155" spans="1:4" ht="14.5">
      <c r="A155" s="192">
        <v>133625</v>
      </c>
      <c r="B155" s="195" t="s">
        <v>76</v>
      </c>
      <c r="C155" s="192" t="s">
        <v>784</v>
      </c>
      <c r="D155" s="112" t="str">
        <f t="shared" si="2"/>
        <v>Luke Gray</v>
      </c>
    </row>
    <row r="156" spans="1:4" ht="14.5">
      <c r="A156" s="192">
        <v>123472</v>
      </c>
      <c r="B156" s="192" t="s">
        <v>77</v>
      </c>
      <c r="C156" s="192" t="s">
        <v>100</v>
      </c>
      <c r="D156" s="112" t="str">
        <f t="shared" si="2"/>
        <v>Harrison Grima</v>
      </c>
    </row>
    <row r="157" spans="1:4" ht="14.5">
      <c r="A157" s="192">
        <v>123484</v>
      </c>
      <c r="B157" s="192" t="s">
        <v>381</v>
      </c>
      <c r="C157" s="192" t="s">
        <v>100</v>
      </c>
      <c r="D157" s="112" t="str">
        <f t="shared" si="2"/>
        <v>Damien Grima</v>
      </c>
    </row>
    <row r="158" spans="1:4" ht="14.5">
      <c r="A158" s="192">
        <v>133932</v>
      </c>
      <c r="B158" s="192" t="s">
        <v>817</v>
      </c>
      <c r="C158" s="192" t="s">
        <v>797</v>
      </c>
      <c r="D158" s="112" t="str">
        <f t="shared" si="2"/>
        <v>Lou Grozdanovski</v>
      </c>
    </row>
    <row r="159" spans="1:4" ht="14.5">
      <c r="A159" s="192">
        <v>133938</v>
      </c>
      <c r="B159" s="192" t="s">
        <v>818</v>
      </c>
      <c r="C159" s="192" t="s">
        <v>797</v>
      </c>
      <c r="D159" s="112" t="str">
        <f t="shared" si="2"/>
        <v>Chloe Grozdanovski</v>
      </c>
    </row>
    <row r="160" spans="1:4" ht="14.5">
      <c r="A160" s="192">
        <v>120167</v>
      </c>
      <c r="B160" s="192" t="s">
        <v>303</v>
      </c>
      <c r="C160" s="192" t="s">
        <v>382</v>
      </c>
      <c r="D160" s="112" t="str">
        <f t="shared" si="2"/>
        <v>Ethan Guest</v>
      </c>
    </row>
    <row r="161" spans="1:4" ht="14.5">
      <c r="A161" s="192">
        <v>111230</v>
      </c>
      <c r="B161" s="192" t="s">
        <v>121</v>
      </c>
      <c r="C161" s="192" t="s">
        <v>275</v>
      </c>
      <c r="D161" s="112" t="str">
        <f t="shared" si="2"/>
        <v>Logan Gurney</v>
      </c>
    </row>
    <row r="162" spans="1:4" ht="14.5">
      <c r="A162" s="192">
        <v>111231</v>
      </c>
      <c r="B162" s="192" t="s">
        <v>111</v>
      </c>
      <c r="C162" s="192" t="s">
        <v>275</v>
      </c>
      <c r="D162" s="112" t="str">
        <f t="shared" si="2"/>
        <v>Lewis Gurney</v>
      </c>
    </row>
    <row r="163" spans="1:4" ht="14.5">
      <c r="A163" s="192">
        <v>131686</v>
      </c>
      <c r="B163" s="192" t="s">
        <v>383</v>
      </c>
      <c r="C163" s="192" t="s">
        <v>275</v>
      </c>
      <c r="D163" s="112" t="str">
        <f t="shared" si="2"/>
        <v>Corey Gurney</v>
      </c>
    </row>
    <row r="164" spans="1:4" ht="14.5">
      <c r="A164" s="192">
        <v>133989</v>
      </c>
      <c r="B164" s="192" t="s">
        <v>819</v>
      </c>
      <c r="C164" s="192" t="s">
        <v>801</v>
      </c>
      <c r="D164" s="112" t="str">
        <f t="shared" si="2"/>
        <v>Ali Habib</v>
      </c>
    </row>
    <row r="165" spans="1:4" ht="14.5">
      <c r="A165" s="192">
        <v>124310</v>
      </c>
      <c r="B165" s="192" t="s">
        <v>156</v>
      </c>
      <c r="C165" s="192" t="s">
        <v>124</v>
      </c>
      <c r="D165" s="112" t="str">
        <f t="shared" si="2"/>
        <v>Jacob Harris</v>
      </c>
    </row>
    <row r="166" spans="1:4" ht="14.5">
      <c r="A166" s="192">
        <v>100036</v>
      </c>
      <c r="B166" s="192" t="s">
        <v>285</v>
      </c>
      <c r="C166" s="192" t="s">
        <v>384</v>
      </c>
      <c r="D166" s="112" t="str">
        <f t="shared" si="2"/>
        <v>Thomas Hearn</v>
      </c>
    </row>
    <row r="167" spans="1:4" ht="14.5">
      <c r="A167" s="192">
        <v>132155</v>
      </c>
      <c r="B167" s="192" t="s">
        <v>1028</v>
      </c>
      <c r="C167" s="192" t="s">
        <v>972</v>
      </c>
      <c r="D167" s="112" t="str">
        <f t="shared" si="2"/>
        <v>Hon Ho</v>
      </c>
    </row>
    <row r="168" spans="1:4" ht="14.5">
      <c r="A168" s="192">
        <v>134441</v>
      </c>
      <c r="B168" s="192" t="s">
        <v>1035</v>
      </c>
      <c r="C168" s="192" t="s">
        <v>972</v>
      </c>
      <c r="D168" s="112" t="str">
        <f t="shared" si="2"/>
        <v>Alyssa Ho</v>
      </c>
    </row>
    <row r="169" spans="1:4" ht="14.5">
      <c r="A169" s="192">
        <v>134075</v>
      </c>
      <c r="B169" s="192" t="s">
        <v>485</v>
      </c>
      <c r="C169" s="192" t="s">
        <v>656</v>
      </c>
      <c r="D169" s="112" t="str">
        <f t="shared" si="2"/>
        <v>Brett Hobson</v>
      </c>
    </row>
    <row r="170" spans="1:4" ht="14.5">
      <c r="A170" s="192">
        <v>131814</v>
      </c>
      <c r="B170" s="192" t="s">
        <v>490</v>
      </c>
      <c r="C170" s="192" t="s">
        <v>614</v>
      </c>
      <c r="D170" s="112" t="str">
        <f t="shared" si="2"/>
        <v>Cole Hogan</v>
      </c>
    </row>
    <row r="171" spans="1:4" ht="14.5">
      <c r="A171" s="192">
        <v>131024</v>
      </c>
      <c r="B171" s="192" t="s">
        <v>386</v>
      </c>
      <c r="C171" s="192" t="s">
        <v>225</v>
      </c>
      <c r="D171" s="112" t="str">
        <f t="shared" si="2"/>
        <v>Tammie Hotz</v>
      </c>
    </row>
    <row r="172" spans="1:4" ht="14.5">
      <c r="A172" s="192">
        <v>131047</v>
      </c>
      <c r="B172" s="192" t="s">
        <v>298</v>
      </c>
      <c r="C172" s="192" t="s">
        <v>225</v>
      </c>
      <c r="D172" s="112" t="str">
        <f t="shared" si="2"/>
        <v>Evan Hotz</v>
      </c>
    </row>
    <row r="173" spans="1:4" ht="14.5">
      <c r="A173" s="192">
        <v>131331</v>
      </c>
      <c r="B173" s="192" t="s">
        <v>82</v>
      </c>
      <c r="C173" s="192" t="s">
        <v>225</v>
      </c>
      <c r="D173" s="112" t="str">
        <f t="shared" si="2"/>
        <v>Blake Hotz</v>
      </c>
    </row>
    <row r="174" spans="1:4" ht="14.5">
      <c r="A174" s="192">
        <v>130319</v>
      </c>
      <c r="B174" s="192" t="s">
        <v>178</v>
      </c>
      <c r="C174" s="192" t="s">
        <v>228</v>
      </c>
      <c r="D174" s="112" t="str">
        <f t="shared" si="2"/>
        <v>Cameron House</v>
      </c>
    </row>
    <row r="175" spans="1:4" ht="14.5">
      <c r="A175" s="192">
        <v>130320</v>
      </c>
      <c r="B175" s="192" t="s">
        <v>110</v>
      </c>
      <c r="C175" s="192" t="s">
        <v>228</v>
      </c>
      <c r="D175" s="112" t="str">
        <f t="shared" si="2"/>
        <v>Cooper House</v>
      </c>
    </row>
    <row r="176" spans="1:4" ht="14.5">
      <c r="A176" s="192">
        <v>132758</v>
      </c>
      <c r="B176" s="192" t="s">
        <v>79</v>
      </c>
      <c r="C176" s="192" t="s">
        <v>228</v>
      </c>
      <c r="D176" s="112" t="str">
        <f t="shared" si="2"/>
        <v>Jordan House</v>
      </c>
    </row>
    <row r="177" spans="1:4" ht="14.5">
      <c r="A177" s="192">
        <v>133726</v>
      </c>
      <c r="B177" s="192" t="s">
        <v>831</v>
      </c>
      <c r="C177" s="192" t="s">
        <v>228</v>
      </c>
      <c r="D177" s="112" t="str">
        <f t="shared" si="2"/>
        <v>Karla House</v>
      </c>
    </row>
    <row r="178" spans="1:4" ht="14.5">
      <c r="A178" s="192">
        <v>134148</v>
      </c>
      <c r="B178" s="192" t="s">
        <v>858</v>
      </c>
      <c r="C178" s="192" t="s">
        <v>847</v>
      </c>
      <c r="D178" s="112" t="str">
        <f t="shared" si="2"/>
        <v>Gisele Howell</v>
      </c>
    </row>
    <row r="179" spans="1:4" ht="14.5">
      <c r="A179" s="192">
        <v>122669</v>
      </c>
      <c r="B179" s="192" t="s">
        <v>289</v>
      </c>
      <c r="C179" s="192" t="s">
        <v>187</v>
      </c>
      <c r="D179" s="112" t="str">
        <f t="shared" si="2"/>
        <v>Nate Hughes</v>
      </c>
    </row>
    <row r="180" spans="1:4" ht="14.5">
      <c r="A180" s="192">
        <v>111393</v>
      </c>
      <c r="B180" s="192" t="s">
        <v>146</v>
      </c>
      <c r="C180" s="192" t="s">
        <v>387</v>
      </c>
      <c r="D180" s="112" t="str">
        <f t="shared" si="2"/>
        <v>Bailey Humphreys</v>
      </c>
    </row>
    <row r="181" spans="1:4" ht="14.5">
      <c r="A181" s="192">
        <v>110754</v>
      </c>
      <c r="B181" s="192" t="s">
        <v>97</v>
      </c>
      <c r="C181" s="192" t="s">
        <v>78</v>
      </c>
      <c r="D181" s="112" t="str">
        <f t="shared" si="2"/>
        <v>Joshua Hunter</v>
      </c>
    </row>
    <row r="182" spans="1:4" ht="14.5">
      <c r="A182" s="192">
        <v>120098</v>
      </c>
      <c r="B182" s="192" t="s">
        <v>369</v>
      </c>
      <c r="C182" s="192" t="s">
        <v>78</v>
      </c>
      <c r="D182" s="112" t="str">
        <f t="shared" si="2"/>
        <v>Paul Hunter</v>
      </c>
    </row>
    <row r="183" spans="1:4" ht="14.5">
      <c r="A183" s="192">
        <v>134327</v>
      </c>
      <c r="B183" s="192" t="s">
        <v>427</v>
      </c>
      <c r="C183" s="192" t="s">
        <v>78</v>
      </c>
      <c r="D183" s="112" t="str">
        <f t="shared" si="2"/>
        <v>Matthew Hunter</v>
      </c>
    </row>
    <row r="184" spans="1:4" ht="14.5">
      <c r="A184" s="192">
        <v>133561</v>
      </c>
      <c r="B184" s="192" t="s">
        <v>85</v>
      </c>
      <c r="C184" s="192" t="s">
        <v>774</v>
      </c>
      <c r="D184" s="112" t="str">
        <f t="shared" si="2"/>
        <v>James Isaacs</v>
      </c>
    </row>
    <row r="185" spans="1:4" ht="14.5">
      <c r="A185" s="192">
        <v>123228</v>
      </c>
      <c r="B185" s="192" t="s">
        <v>117</v>
      </c>
      <c r="C185" s="192" t="s">
        <v>108</v>
      </c>
      <c r="D185" s="112" t="str">
        <f t="shared" si="2"/>
        <v>Kurtis Jackson</v>
      </c>
    </row>
    <row r="186" spans="1:4" ht="14.5">
      <c r="A186" s="192">
        <v>123371</v>
      </c>
      <c r="B186" s="192" t="s">
        <v>97</v>
      </c>
      <c r="C186" s="192" t="s">
        <v>108</v>
      </c>
      <c r="D186" s="112" t="str">
        <f t="shared" si="2"/>
        <v>Joshua Jackson</v>
      </c>
    </row>
    <row r="187" spans="1:4" ht="14.5">
      <c r="A187" s="192">
        <v>123284</v>
      </c>
      <c r="B187" s="192" t="s">
        <v>345</v>
      </c>
      <c r="C187" s="192" t="s">
        <v>115</v>
      </c>
      <c r="D187" s="112" t="str">
        <f t="shared" si="2"/>
        <v>Darren Jenkins</v>
      </c>
    </row>
    <row r="188" spans="1:4" ht="14.5">
      <c r="A188" s="192">
        <v>123285</v>
      </c>
      <c r="B188" s="192" t="s">
        <v>80</v>
      </c>
      <c r="C188" s="192" t="s">
        <v>115</v>
      </c>
      <c r="D188" s="112" t="str">
        <f t="shared" si="2"/>
        <v>Tyler Jenkins</v>
      </c>
    </row>
    <row r="189" spans="1:4" ht="14.5">
      <c r="A189" s="192">
        <v>123286</v>
      </c>
      <c r="B189" s="192" t="s">
        <v>116</v>
      </c>
      <c r="C189" s="192" t="s">
        <v>115</v>
      </c>
      <c r="D189" s="112" t="str">
        <f t="shared" si="2"/>
        <v>Kody Jenkins</v>
      </c>
    </row>
    <row r="190" spans="1:4" ht="14.5">
      <c r="A190" s="192">
        <v>132657</v>
      </c>
      <c r="B190" s="192" t="s">
        <v>87</v>
      </c>
      <c r="C190" s="192" t="s">
        <v>115</v>
      </c>
      <c r="D190" s="112" t="str">
        <f t="shared" si="2"/>
        <v>Bradley Jenkins</v>
      </c>
    </row>
    <row r="191" spans="1:4" ht="14.5">
      <c r="A191" s="192">
        <v>132658</v>
      </c>
      <c r="B191" s="192" t="s">
        <v>477</v>
      </c>
      <c r="C191" s="192" t="s">
        <v>115</v>
      </c>
      <c r="D191" s="112" t="str">
        <f t="shared" si="2"/>
        <v>Charlie Jenkins</v>
      </c>
    </row>
    <row r="192" spans="1:4" ht="14.5">
      <c r="A192" s="192">
        <v>132659</v>
      </c>
      <c r="B192" s="192" t="s">
        <v>478</v>
      </c>
      <c r="C192" s="192" t="s">
        <v>115</v>
      </c>
      <c r="D192" s="112" t="str">
        <f t="shared" si="2"/>
        <v>Hollie Jenkins</v>
      </c>
    </row>
    <row r="193" spans="1:4" ht="14.5">
      <c r="A193" s="192">
        <v>134067</v>
      </c>
      <c r="B193" s="192" t="s">
        <v>820</v>
      </c>
      <c r="C193" s="192" t="s">
        <v>115</v>
      </c>
      <c r="D193" s="112" t="str">
        <f t="shared" si="2"/>
        <v>Megan Jenkins</v>
      </c>
    </row>
    <row r="194" spans="1:4" ht="14.5">
      <c r="A194" s="192">
        <v>107969</v>
      </c>
      <c r="B194" s="192" t="s">
        <v>91</v>
      </c>
      <c r="C194" s="192" t="s">
        <v>390</v>
      </c>
      <c r="D194" s="112" t="str">
        <f t="shared" ref="D194:D257" si="3">CONCATENATE(B194," ",C194)</f>
        <v>Christopher Kapp</v>
      </c>
    </row>
    <row r="195" spans="1:4" ht="14.5">
      <c r="A195" s="192">
        <v>123072</v>
      </c>
      <c r="B195" s="192" t="s">
        <v>380</v>
      </c>
      <c r="C195" s="192" t="s">
        <v>390</v>
      </c>
      <c r="D195" s="112" t="str">
        <f t="shared" si="3"/>
        <v>Amelia Kapp</v>
      </c>
    </row>
    <row r="196" spans="1:4" ht="14.5">
      <c r="A196" s="192">
        <v>133425</v>
      </c>
      <c r="B196" s="192" t="s">
        <v>764</v>
      </c>
      <c r="C196" s="192" t="s">
        <v>752</v>
      </c>
      <c r="D196" s="112" t="str">
        <f t="shared" si="3"/>
        <v>Yolanta Karbowski</v>
      </c>
    </row>
    <row r="197" spans="1:4" ht="14.5">
      <c r="A197" s="192">
        <v>133926</v>
      </c>
      <c r="B197" s="192" t="s">
        <v>152</v>
      </c>
      <c r="C197" s="192" t="s">
        <v>796</v>
      </c>
      <c r="D197" s="112" t="str">
        <f t="shared" si="3"/>
        <v>Marcus Kazzi</v>
      </c>
    </row>
    <row r="198" spans="1:4" ht="14.5">
      <c r="A198" s="192">
        <v>124407</v>
      </c>
      <c r="B198" s="192" t="s">
        <v>152</v>
      </c>
      <c r="C198" s="192" t="s">
        <v>167</v>
      </c>
      <c r="D198" s="112" t="str">
        <f t="shared" si="3"/>
        <v>Marcus Kemal</v>
      </c>
    </row>
    <row r="199" spans="1:4" ht="14.5">
      <c r="A199" s="192">
        <v>133582</v>
      </c>
      <c r="B199" s="192" t="s">
        <v>417</v>
      </c>
      <c r="C199" s="192" t="s">
        <v>777</v>
      </c>
      <c r="D199" s="112" t="str">
        <f t="shared" si="3"/>
        <v>Shane Kent</v>
      </c>
    </row>
    <row r="200" spans="1:4" ht="14.5">
      <c r="A200" s="192">
        <v>133584</v>
      </c>
      <c r="B200" s="192" t="s">
        <v>821</v>
      </c>
      <c r="C200" s="192" t="s">
        <v>777</v>
      </c>
      <c r="D200" s="112" t="str">
        <f t="shared" si="3"/>
        <v>Brooklyn Kent</v>
      </c>
    </row>
    <row r="201" spans="1:4" ht="14.5">
      <c r="A201" s="192">
        <v>131634</v>
      </c>
      <c r="B201" s="192" t="s">
        <v>85</v>
      </c>
      <c r="C201" s="192" t="s">
        <v>617</v>
      </c>
      <c r="D201" s="112" t="str">
        <f t="shared" si="3"/>
        <v>James Keraunos</v>
      </c>
    </row>
    <row r="202" spans="1:4" ht="14.5">
      <c r="A202" s="192">
        <v>131229</v>
      </c>
      <c r="B202" s="192" t="s">
        <v>394</v>
      </c>
      <c r="C202" s="192" t="s">
        <v>393</v>
      </c>
      <c r="D202" s="112" t="str">
        <f t="shared" si="3"/>
        <v>Zacharia Kerr</v>
      </c>
    </row>
    <row r="203" spans="1:4" ht="14.5">
      <c r="A203" s="192">
        <v>131695</v>
      </c>
      <c r="B203" s="195" t="s">
        <v>285</v>
      </c>
      <c r="C203" s="192" t="s">
        <v>284</v>
      </c>
      <c r="D203" s="112" t="str">
        <f t="shared" si="3"/>
        <v>Thomas Khouri</v>
      </c>
    </row>
    <row r="204" spans="1:4" ht="14.5">
      <c r="A204" s="192">
        <v>134110</v>
      </c>
      <c r="B204" s="192" t="s">
        <v>309</v>
      </c>
      <c r="C204" s="192" t="s">
        <v>845</v>
      </c>
      <c r="D204" s="112" t="str">
        <f t="shared" si="3"/>
        <v>Andrew Kita</v>
      </c>
    </row>
    <row r="205" spans="1:4" ht="14.5">
      <c r="A205" s="192">
        <v>134112</v>
      </c>
      <c r="B205" s="192" t="s">
        <v>857</v>
      </c>
      <c r="C205" s="192" t="s">
        <v>845</v>
      </c>
      <c r="D205" s="112" t="str">
        <f t="shared" si="3"/>
        <v>Oriana Kita</v>
      </c>
    </row>
    <row r="206" spans="1:4" ht="14.5">
      <c r="A206" s="192">
        <v>133410</v>
      </c>
      <c r="B206" s="195" t="s">
        <v>1022</v>
      </c>
      <c r="C206" s="192" t="s">
        <v>1019</v>
      </c>
      <c r="D206" s="112" t="str">
        <f t="shared" si="3"/>
        <v>Valerie Knezevic Donley</v>
      </c>
    </row>
    <row r="207" spans="1:4" ht="14.5">
      <c r="A207" s="192">
        <v>123634</v>
      </c>
      <c r="B207" s="192" t="s">
        <v>80</v>
      </c>
      <c r="C207" s="192" t="s">
        <v>81</v>
      </c>
      <c r="D207" s="112" t="str">
        <f t="shared" si="3"/>
        <v>Tyler Koenig</v>
      </c>
    </row>
    <row r="208" spans="1:4" ht="14.5">
      <c r="A208" s="192">
        <v>132321</v>
      </c>
      <c r="B208" s="192" t="s">
        <v>691</v>
      </c>
      <c r="C208" s="192" t="s">
        <v>855</v>
      </c>
      <c r="D208" s="112" t="str">
        <f t="shared" si="3"/>
        <v>Tim Kolloff</v>
      </c>
    </row>
    <row r="209" spans="1:4" ht="14.5">
      <c r="A209" s="192">
        <v>102523</v>
      </c>
      <c r="B209" s="192" t="s">
        <v>395</v>
      </c>
      <c r="C209" s="192" t="s">
        <v>396</v>
      </c>
      <c r="D209" s="112" t="str">
        <f t="shared" si="3"/>
        <v>Dimitri Kozlinski</v>
      </c>
    </row>
    <row r="210" spans="1:4" ht="14.5">
      <c r="A210" s="192">
        <v>132683</v>
      </c>
      <c r="B210" s="192" t="s">
        <v>319</v>
      </c>
      <c r="C210" s="192" t="s">
        <v>481</v>
      </c>
      <c r="D210" s="112" t="str">
        <f t="shared" si="3"/>
        <v>Michael Kuster</v>
      </c>
    </row>
    <row r="211" spans="1:4" ht="14.5">
      <c r="A211" s="192">
        <v>132684</v>
      </c>
      <c r="B211" s="192" t="s">
        <v>495</v>
      </c>
      <c r="C211" s="192" t="s">
        <v>481</v>
      </c>
      <c r="D211" s="112" t="str">
        <f t="shared" si="3"/>
        <v>Luka Kuster</v>
      </c>
    </row>
    <row r="212" spans="1:4" ht="14.5">
      <c r="A212" s="192">
        <v>133363</v>
      </c>
      <c r="B212" s="192" t="s">
        <v>822</v>
      </c>
      <c r="C212" s="192" t="s">
        <v>481</v>
      </c>
      <c r="D212" s="112" t="str">
        <f t="shared" si="3"/>
        <v>Tanya Kuster</v>
      </c>
    </row>
    <row r="213" spans="1:4" ht="14.5">
      <c r="A213" s="192">
        <v>120892</v>
      </c>
      <c r="B213" s="195" t="s">
        <v>309</v>
      </c>
      <c r="C213" s="192" t="s">
        <v>397</v>
      </c>
      <c r="D213" s="112" t="str">
        <f t="shared" si="3"/>
        <v>Andrew Lake</v>
      </c>
    </row>
    <row r="214" spans="1:4" ht="14.5">
      <c r="A214" s="192">
        <v>114670</v>
      </c>
      <c r="B214" s="192" t="s">
        <v>74</v>
      </c>
      <c r="C214" s="192" t="s">
        <v>659</v>
      </c>
      <c r="D214" s="112" t="str">
        <f t="shared" si="3"/>
        <v>John Lambden</v>
      </c>
    </row>
    <row r="215" spans="1:4" ht="14.5">
      <c r="A215" s="192">
        <v>134094</v>
      </c>
      <c r="B215" s="192" t="s">
        <v>373</v>
      </c>
      <c r="C215" s="192" t="s">
        <v>871</v>
      </c>
      <c r="D215" s="112" t="str">
        <f t="shared" si="3"/>
        <v>Richard Larkins</v>
      </c>
    </row>
    <row r="216" spans="1:4" ht="14.5">
      <c r="A216" s="192">
        <v>122084</v>
      </c>
      <c r="B216" s="192" t="s">
        <v>398</v>
      </c>
      <c r="C216" s="192" t="s">
        <v>399</v>
      </c>
      <c r="D216" s="112" t="str">
        <f t="shared" si="3"/>
        <v>Trent Lavelle</v>
      </c>
    </row>
    <row r="217" spans="1:4" ht="14.5">
      <c r="A217" s="192">
        <v>130735</v>
      </c>
      <c r="B217" s="192" t="s">
        <v>291</v>
      </c>
      <c r="C217" s="192" t="s">
        <v>226</v>
      </c>
      <c r="D217" s="112" t="str">
        <f t="shared" si="3"/>
        <v>Harvey Lazarevic</v>
      </c>
    </row>
    <row r="218" spans="1:4" ht="14.5">
      <c r="A218" s="192">
        <v>133933</v>
      </c>
      <c r="B218" s="192" t="s">
        <v>861</v>
      </c>
      <c r="C218" s="192" t="s">
        <v>325</v>
      </c>
      <c r="D218" s="112" t="str">
        <f t="shared" si="3"/>
        <v>Shih-Hung Lee</v>
      </c>
    </row>
    <row r="219" spans="1:4" ht="14.5">
      <c r="A219" s="192">
        <v>121255</v>
      </c>
      <c r="B219" s="192" t="s">
        <v>354</v>
      </c>
      <c r="C219" s="192" t="s">
        <v>111</v>
      </c>
      <c r="D219" s="112" t="str">
        <f t="shared" si="3"/>
        <v>Ben Lewis</v>
      </c>
    </row>
    <row r="220" spans="1:4" ht="14.5">
      <c r="A220" s="192">
        <v>132137</v>
      </c>
      <c r="B220" s="192" t="s">
        <v>885</v>
      </c>
      <c r="C220" s="192" t="s">
        <v>872</v>
      </c>
      <c r="D220" s="112" t="str">
        <f t="shared" si="3"/>
        <v>Binkui Li</v>
      </c>
    </row>
    <row r="221" spans="1:4" ht="14.5">
      <c r="A221" s="192">
        <v>134183</v>
      </c>
      <c r="B221" s="192" t="s">
        <v>886</v>
      </c>
      <c r="C221" s="192" t="s">
        <v>872</v>
      </c>
      <c r="D221" s="112" t="str">
        <f t="shared" si="3"/>
        <v>Esther Li</v>
      </c>
    </row>
    <row r="222" spans="1:4" ht="14.5">
      <c r="A222" s="192">
        <v>108546</v>
      </c>
      <c r="B222" s="192" t="s">
        <v>400</v>
      </c>
      <c r="C222" s="192" t="s">
        <v>401</v>
      </c>
      <c r="D222" s="112" t="str">
        <f t="shared" si="3"/>
        <v>Dan Lindsay</v>
      </c>
    </row>
    <row r="223" spans="1:4" ht="14.5">
      <c r="A223" s="192">
        <v>130120</v>
      </c>
      <c r="B223" s="192" t="s">
        <v>402</v>
      </c>
      <c r="C223" s="192" t="s">
        <v>401</v>
      </c>
      <c r="D223" s="112" t="str">
        <f t="shared" si="3"/>
        <v>Dylan Lindsay</v>
      </c>
    </row>
    <row r="224" spans="1:4" ht="14.5">
      <c r="A224" s="192">
        <v>133962</v>
      </c>
      <c r="B224" s="192" t="s">
        <v>500</v>
      </c>
      <c r="C224" s="192" t="s">
        <v>853</v>
      </c>
      <c r="D224" s="112" t="str">
        <f t="shared" si="3"/>
        <v>Phillip Livingstone</v>
      </c>
    </row>
    <row r="225" spans="1:5" ht="14.5">
      <c r="A225" s="192">
        <v>133963</v>
      </c>
      <c r="B225" s="192" t="s">
        <v>862</v>
      </c>
      <c r="C225" s="192" t="s">
        <v>853</v>
      </c>
      <c r="D225" s="112" t="str">
        <f t="shared" si="3"/>
        <v>Eleanor Livingstone</v>
      </c>
    </row>
    <row r="226" spans="1:5" ht="14.5">
      <c r="A226" s="192">
        <v>107171</v>
      </c>
      <c r="B226" s="192" t="s">
        <v>92</v>
      </c>
      <c r="C226" s="192" t="s">
        <v>969</v>
      </c>
      <c r="D226" s="112" t="str">
        <f t="shared" si="3"/>
        <v>William Lowing</v>
      </c>
    </row>
    <row r="227" spans="1:5" ht="14.5">
      <c r="A227" s="192">
        <v>112950</v>
      </c>
      <c r="B227" s="192" t="s">
        <v>437</v>
      </c>
      <c r="C227" s="192" t="s">
        <v>969</v>
      </c>
      <c r="D227" s="112" t="str">
        <f t="shared" si="3"/>
        <v>Mark Lowing</v>
      </c>
    </row>
    <row r="228" spans="1:5" ht="14.5">
      <c r="A228" s="192">
        <v>107907</v>
      </c>
      <c r="B228" s="192" t="s">
        <v>174</v>
      </c>
      <c r="C228" s="192" t="s">
        <v>168</v>
      </c>
      <c r="D228" s="112" t="str">
        <f t="shared" si="3"/>
        <v>Mitch Lozina</v>
      </c>
    </row>
    <row r="229" spans="1:5" ht="14.5">
      <c r="A229" s="192">
        <v>121796</v>
      </c>
      <c r="B229" s="192" t="s">
        <v>84</v>
      </c>
      <c r="C229" s="192" t="s">
        <v>83</v>
      </c>
      <c r="D229" s="112" t="str">
        <f t="shared" si="3"/>
        <v>Lachlan Lynch</v>
      </c>
    </row>
    <row r="230" spans="1:5" ht="14.5">
      <c r="A230" s="192">
        <v>121366</v>
      </c>
      <c r="B230" s="192" t="s">
        <v>499</v>
      </c>
      <c r="C230" s="192" t="s">
        <v>129</v>
      </c>
      <c r="D230" s="112" t="str">
        <f t="shared" si="3"/>
        <v>Kayne MacDonald</v>
      </c>
    </row>
    <row r="231" spans="1:5" ht="14.5">
      <c r="A231" s="192">
        <v>130077</v>
      </c>
      <c r="B231" s="192" t="s">
        <v>113</v>
      </c>
      <c r="C231" s="192" t="s">
        <v>278</v>
      </c>
      <c r="D231" s="112" t="str">
        <f t="shared" si="3"/>
        <v>Daniel Mackie</v>
      </c>
    </row>
    <row r="232" spans="1:5" ht="14.5">
      <c r="A232" s="192">
        <v>131952</v>
      </c>
      <c r="B232" s="192" t="s">
        <v>177</v>
      </c>
      <c r="C232" s="192" t="s">
        <v>278</v>
      </c>
      <c r="D232" s="112" t="str">
        <f t="shared" si="3"/>
        <v>Liam Mackie</v>
      </c>
    </row>
    <row r="233" spans="1:5" ht="14.5">
      <c r="A233" s="192">
        <v>131953</v>
      </c>
      <c r="B233" s="192" t="s">
        <v>110</v>
      </c>
      <c r="C233" s="192" t="s">
        <v>278</v>
      </c>
      <c r="D233" s="112" t="str">
        <f t="shared" si="3"/>
        <v>Cooper Mackie</v>
      </c>
    </row>
    <row r="234" spans="1:5" ht="14.5">
      <c r="A234" s="192">
        <v>132704</v>
      </c>
      <c r="B234" s="192" t="s">
        <v>496</v>
      </c>
      <c r="C234" s="192" t="s">
        <v>483</v>
      </c>
      <c r="D234" s="112" t="str">
        <f t="shared" si="3"/>
        <v>Bruno Martino</v>
      </c>
    </row>
    <row r="235" spans="1:5" ht="14.5">
      <c r="A235" s="192">
        <v>100343</v>
      </c>
      <c r="B235" s="192" t="s">
        <v>358</v>
      </c>
      <c r="C235" s="192" t="s">
        <v>406</v>
      </c>
      <c r="D235" s="112" t="str">
        <f t="shared" si="3"/>
        <v>Pamela Mathews</v>
      </c>
    </row>
    <row r="236" spans="1:5" ht="14.5">
      <c r="A236" s="192">
        <v>134375</v>
      </c>
      <c r="B236" s="192" t="s">
        <v>156</v>
      </c>
      <c r="C236" s="192" t="s">
        <v>970</v>
      </c>
      <c r="D236" s="112" t="str">
        <f t="shared" si="3"/>
        <v>Jacob McAndrew</v>
      </c>
    </row>
    <row r="237" spans="1:5" ht="14.5">
      <c r="A237" s="192">
        <v>134423</v>
      </c>
      <c r="B237" s="192" t="s">
        <v>434</v>
      </c>
      <c r="C237" s="192" t="s">
        <v>970</v>
      </c>
      <c r="D237" s="112" t="str">
        <f t="shared" si="3"/>
        <v>Elijah McAndrew</v>
      </c>
    </row>
    <row r="238" spans="1:5" ht="14.5">
      <c r="A238" s="192">
        <v>134331</v>
      </c>
      <c r="B238" s="192" t="s">
        <v>353</v>
      </c>
      <c r="C238" s="192" t="s">
        <v>880</v>
      </c>
      <c r="D238" s="112" t="str">
        <f t="shared" si="3"/>
        <v>David McEwan</v>
      </c>
    </row>
    <row r="239" spans="1:5" ht="14.5">
      <c r="A239" s="192">
        <v>134333</v>
      </c>
      <c r="B239" s="192" t="s">
        <v>888</v>
      </c>
      <c r="C239" s="192" t="s">
        <v>880</v>
      </c>
      <c r="D239" s="187" t="str">
        <f t="shared" si="3"/>
        <v>Ian McEwan</v>
      </c>
      <c r="E239" s="187"/>
    </row>
    <row r="240" spans="1:5" ht="14.5">
      <c r="A240" s="192">
        <v>134657</v>
      </c>
      <c r="B240" s="192" t="s">
        <v>121</v>
      </c>
      <c r="C240" s="192" t="s">
        <v>1012</v>
      </c>
      <c r="D240" s="112" t="str">
        <f t="shared" si="3"/>
        <v>Logan McInerney</v>
      </c>
    </row>
    <row r="241" spans="1:4" ht="14.5">
      <c r="A241" s="192">
        <v>132201</v>
      </c>
      <c r="B241" s="192" t="s">
        <v>93</v>
      </c>
      <c r="C241" s="192" t="s">
        <v>279</v>
      </c>
      <c r="D241" s="112" t="str">
        <f t="shared" si="3"/>
        <v>Matt Mepham</v>
      </c>
    </row>
    <row r="242" spans="1:4" ht="14.5">
      <c r="A242" s="192">
        <v>132202</v>
      </c>
      <c r="B242" s="192" t="s">
        <v>148</v>
      </c>
      <c r="C242" s="192" t="s">
        <v>279</v>
      </c>
      <c r="D242" s="112" t="str">
        <f t="shared" si="3"/>
        <v>Noah Mepham</v>
      </c>
    </row>
    <row r="243" spans="1:4" ht="14.5">
      <c r="A243" s="192">
        <v>132381</v>
      </c>
      <c r="B243" s="192" t="s">
        <v>172</v>
      </c>
      <c r="C243" s="192" t="s">
        <v>279</v>
      </c>
      <c r="D243" s="112" t="str">
        <f t="shared" si="3"/>
        <v>Mason Mepham</v>
      </c>
    </row>
    <row r="244" spans="1:4" ht="14.5">
      <c r="A244" s="192">
        <v>122847</v>
      </c>
      <c r="B244" s="192" t="s">
        <v>381</v>
      </c>
      <c r="C244" s="192" t="s">
        <v>410</v>
      </c>
      <c r="D244" s="112" t="str">
        <f t="shared" si="3"/>
        <v>Damien Meyer</v>
      </c>
    </row>
    <row r="245" spans="1:4" ht="14.5">
      <c r="A245" s="192">
        <v>133019</v>
      </c>
      <c r="B245" s="192" t="s">
        <v>823</v>
      </c>
      <c r="C245" s="192" t="s">
        <v>787</v>
      </c>
      <c r="D245" s="112" t="str">
        <f t="shared" si="3"/>
        <v>Milan Mikac</v>
      </c>
    </row>
    <row r="246" spans="1:4" ht="14.5">
      <c r="A246" s="192">
        <v>133666</v>
      </c>
      <c r="B246" s="192" t="s">
        <v>295</v>
      </c>
      <c r="C246" s="192" t="s">
        <v>787</v>
      </c>
      <c r="D246" s="112" t="str">
        <f t="shared" si="3"/>
        <v>Lukas Mikac</v>
      </c>
    </row>
    <row r="247" spans="1:4" ht="14.5">
      <c r="A247" s="192">
        <v>120868</v>
      </c>
      <c r="B247" s="192" t="s">
        <v>287</v>
      </c>
      <c r="C247" s="192" t="s">
        <v>273</v>
      </c>
      <c r="D247" s="112" t="str">
        <f t="shared" si="3"/>
        <v>George Miles</v>
      </c>
    </row>
    <row r="248" spans="1:4" ht="14.5">
      <c r="A248" s="192">
        <v>120907</v>
      </c>
      <c r="B248" s="192" t="s">
        <v>319</v>
      </c>
      <c r="C248" s="192" t="s">
        <v>273</v>
      </c>
      <c r="D248" s="112" t="str">
        <f t="shared" si="3"/>
        <v>Michael Miles</v>
      </c>
    </row>
    <row r="249" spans="1:4" ht="14.5">
      <c r="A249" s="192">
        <v>131001</v>
      </c>
      <c r="B249" s="192" t="s">
        <v>77</v>
      </c>
      <c r="C249" s="192" t="s">
        <v>273</v>
      </c>
      <c r="D249" s="112" t="str">
        <f t="shared" si="3"/>
        <v>Harrison Miles</v>
      </c>
    </row>
    <row r="250" spans="1:4" ht="14.5">
      <c r="A250" s="192">
        <v>134358</v>
      </c>
      <c r="B250" s="192" t="s">
        <v>1031</v>
      </c>
      <c r="C250" s="192" t="s">
        <v>273</v>
      </c>
      <c r="D250" s="112" t="str">
        <f t="shared" si="3"/>
        <v>Tomas Miles</v>
      </c>
    </row>
    <row r="251" spans="1:4" ht="14.5">
      <c r="A251" s="192">
        <v>121889</v>
      </c>
      <c r="B251" s="192" t="s">
        <v>684</v>
      </c>
      <c r="C251" s="192" t="s">
        <v>602</v>
      </c>
      <c r="D251" s="112" t="str">
        <f t="shared" si="3"/>
        <v>Lachie Mineeff</v>
      </c>
    </row>
    <row r="252" spans="1:4" ht="14.5">
      <c r="A252" s="192">
        <v>121891</v>
      </c>
      <c r="B252" s="192" t="s">
        <v>683</v>
      </c>
      <c r="C252" s="192" t="s">
        <v>602</v>
      </c>
      <c r="D252" s="112" t="str">
        <f t="shared" si="3"/>
        <v>Neil Mineeff</v>
      </c>
    </row>
    <row r="253" spans="1:4" ht="14.5">
      <c r="A253" s="192">
        <v>121825</v>
      </c>
      <c r="B253" s="192" t="s">
        <v>110</v>
      </c>
      <c r="C253" s="192" t="s">
        <v>99</v>
      </c>
      <c r="D253" s="112" t="str">
        <f t="shared" si="3"/>
        <v>Cooper Mitchell</v>
      </c>
    </row>
    <row r="254" spans="1:4" ht="14.5">
      <c r="A254" s="192">
        <v>123579</v>
      </c>
      <c r="B254" s="192" t="s">
        <v>77</v>
      </c>
      <c r="C254" s="192" t="s">
        <v>472</v>
      </c>
      <c r="D254" s="112" t="str">
        <f t="shared" si="3"/>
        <v>Harrison Morabito</v>
      </c>
    </row>
    <row r="255" spans="1:4" ht="14.5">
      <c r="A255" s="192">
        <v>130637</v>
      </c>
      <c r="B255" s="192" t="s">
        <v>85</v>
      </c>
      <c r="C255" s="192" t="s">
        <v>320</v>
      </c>
      <c r="D255" s="112" t="str">
        <f t="shared" si="3"/>
        <v>James Morgan</v>
      </c>
    </row>
    <row r="256" spans="1:4" ht="14.5">
      <c r="A256" s="192">
        <v>130640</v>
      </c>
      <c r="B256" s="192" t="s">
        <v>299</v>
      </c>
      <c r="C256" s="192" t="s">
        <v>320</v>
      </c>
      <c r="D256" s="112" t="str">
        <f t="shared" si="3"/>
        <v>Maximus Morgan</v>
      </c>
    </row>
    <row r="257" spans="1:4" ht="14.5">
      <c r="A257" s="192">
        <v>130641</v>
      </c>
      <c r="B257" s="192" t="s">
        <v>300</v>
      </c>
      <c r="C257" s="192" t="s">
        <v>320</v>
      </c>
      <c r="D257" s="112" t="str">
        <f t="shared" si="3"/>
        <v>Nicolas Morgan</v>
      </c>
    </row>
    <row r="258" spans="1:4" ht="14.5">
      <c r="A258" s="192">
        <v>132700</v>
      </c>
      <c r="B258" s="192" t="s">
        <v>865</v>
      </c>
      <c r="C258" s="192" t="s">
        <v>320</v>
      </c>
      <c r="D258" s="112" t="str">
        <f t="shared" ref="D258:D321" si="4">CONCATENATE(B258," ",C258)</f>
        <v>Ryley Morgan</v>
      </c>
    </row>
    <row r="259" spans="1:4" ht="14.5">
      <c r="A259" s="192">
        <v>133084</v>
      </c>
      <c r="B259" s="192" t="s">
        <v>832</v>
      </c>
      <c r="C259" s="192" t="s">
        <v>782</v>
      </c>
      <c r="D259" s="112" t="str">
        <f t="shared" si="4"/>
        <v>Danial Morris</v>
      </c>
    </row>
    <row r="260" spans="1:4" ht="14.5">
      <c r="A260" s="192">
        <v>133085</v>
      </c>
      <c r="B260" s="192" t="s">
        <v>92</v>
      </c>
      <c r="C260" s="192" t="s">
        <v>782</v>
      </c>
      <c r="D260" s="112" t="str">
        <f t="shared" si="4"/>
        <v>William Morris</v>
      </c>
    </row>
    <row r="261" spans="1:4" ht="14.5">
      <c r="A261" s="192">
        <v>131301</v>
      </c>
      <c r="B261" s="192" t="s">
        <v>859</v>
      </c>
      <c r="C261" s="192" t="s">
        <v>850</v>
      </c>
      <c r="D261" s="112" t="str">
        <f t="shared" si="4"/>
        <v>Giovanni Muskardin</v>
      </c>
    </row>
    <row r="262" spans="1:4" ht="14.5">
      <c r="A262" s="192">
        <v>130117</v>
      </c>
      <c r="B262" s="192" t="s">
        <v>173</v>
      </c>
      <c r="C262" s="192" t="s">
        <v>324</v>
      </c>
      <c r="D262" s="112" t="str">
        <f t="shared" si="4"/>
        <v>Max Nader</v>
      </c>
    </row>
    <row r="263" spans="1:4" ht="14.5">
      <c r="A263" s="192">
        <v>121386</v>
      </c>
      <c r="B263" s="195" t="s">
        <v>99</v>
      </c>
      <c r="C263" s="192" t="s">
        <v>412</v>
      </c>
      <c r="D263" s="112" t="str">
        <f t="shared" si="4"/>
        <v>Mitchell Nicholls</v>
      </c>
    </row>
    <row r="264" spans="1:4" ht="14.5">
      <c r="A264" s="192">
        <v>130107</v>
      </c>
      <c r="B264" s="195" t="s">
        <v>92</v>
      </c>
      <c r="C264" s="192" t="s">
        <v>412</v>
      </c>
      <c r="D264" s="112" t="str">
        <f t="shared" si="4"/>
        <v>William Nicholls</v>
      </c>
    </row>
    <row r="265" spans="1:4" ht="14.5">
      <c r="A265" s="192">
        <v>132912</v>
      </c>
      <c r="B265" s="195" t="s">
        <v>674</v>
      </c>
      <c r="C265" s="192" t="s">
        <v>412</v>
      </c>
      <c r="D265" s="112" t="str">
        <f t="shared" si="4"/>
        <v>Sebastian Nicholls</v>
      </c>
    </row>
    <row r="266" spans="1:4" ht="14.5">
      <c r="A266" s="192">
        <v>133668</v>
      </c>
      <c r="B266" s="195" t="s">
        <v>74</v>
      </c>
      <c r="C266" s="192" t="s">
        <v>788</v>
      </c>
      <c r="D266" s="112" t="str">
        <f t="shared" si="4"/>
        <v>John Oates</v>
      </c>
    </row>
    <row r="267" spans="1:4" ht="14.5">
      <c r="A267" s="192">
        <v>131364</v>
      </c>
      <c r="B267" s="192" t="s">
        <v>295</v>
      </c>
      <c r="C267" s="192" t="s">
        <v>102</v>
      </c>
      <c r="D267" s="112" t="str">
        <f t="shared" si="4"/>
        <v>Lukas Oliver</v>
      </c>
    </row>
    <row r="268" spans="1:4" ht="14.5">
      <c r="A268" s="192">
        <v>131758</v>
      </c>
      <c r="B268" s="192" t="s">
        <v>413</v>
      </c>
      <c r="C268" s="192" t="s">
        <v>102</v>
      </c>
      <c r="D268" s="112" t="str">
        <f t="shared" si="4"/>
        <v>Levi Oliver</v>
      </c>
    </row>
    <row r="269" spans="1:4" ht="14.5">
      <c r="A269" s="192">
        <v>133336</v>
      </c>
      <c r="B269" s="192" t="s">
        <v>319</v>
      </c>
      <c r="C269" s="192" t="s">
        <v>773</v>
      </c>
      <c r="D269" s="112" t="str">
        <f t="shared" si="4"/>
        <v>Michael Padovan</v>
      </c>
    </row>
    <row r="270" spans="1:4" ht="14.5">
      <c r="A270" s="192">
        <v>133559</v>
      </c>
      <c r="B270" s="192" t="s">
        <v>236</v>
      </c>
      <c r="C270" s="192" t="s">
        <v>773</v>
      </c>
      <c r="D270" s="112" t="str">
        <f t="shared" si="4"/>
        <v>Harry Padovan</v>
      </c>
    </row>
    <row r="271" spans="1:4" ht="14.5">
      <c r="A271" s="192">
        <v>133560</v>
      </c>
      <c r="B271" s="192" t="s">
        <v>824</v>
      </c>
      <c r="C271" s="192" t="s">
        <v>773</v>
      </c>
      <c r="D271" s="112" t="str">
        <f t="shared" si="4"/>
        <v>Hugo Padovan</v>
      </c>
    </row>
    <row r="272" spans="1:4" ht="14.5">
      <c r="A272" s="192">
        <v>121409</v>
      </c>
      <c r="B272" s="192" t="s">
        <v>318</v>
      </c>
      <c r="C272" s="192" t="s">
        <v>415</v>
      </c>
      <c r="D272" s="112" t="str">
        <f t="shared" si="4"/>
        <v>Stephen Payne</v>
      </c>
    </row>
    <row r="273" spans="1:4" ht="14.5">
      <c r="A273" s="192">
        <v>133550</v>
      </c>
      <c r="B273" s="195" t="s">
        <v>315</v>
      </c>
      <c r="C273" s="192" t="s">
        <v>416</v>
      </c>
      <c r="D273" s="112" t="str">
        <f t="shared" si="4"/>
        <v>Mathew Pearce</v>
      </c>
    </row>
    <row r="274" spans="1:4" ht="14.5">
      <c r="A274" s="192">
        <v>133551</v>
      </c>
      <c r="B274" s="195" t="s">
        <v>92</v>
      </c>
      <c r="C274" s="192" t="s">
        <v>416</v>
      </c>
      <c r="D274" s="112" t="str">
        <f t="shared" si="4"/>
        <v>William Pearce</v>
      </c>
    </row>
    <row r="275" spans="1:4" ht="14.5">
      <c r="A275" s="192">
        <v>123278</v>
      </c>
      <c r="B275" s="192" t="s">
        <v>166</v>
      </c>
      <c r="C275" s="192" t="s">
        <v>239</v>
      </c>
      <c r="D275" s="112" t="str">
        <f t="shared" si="4"/>
        <v>Hudson Petta</v>
      </c>
    </row>
    <row r="276" spans="1:4" ht="14.5">
      <c r="A276" s="192">
        <v>123281</v>
      </c>
      <c r="B276" s="192" t="s">
        <v>685</v>
      </c>
      <c r="C276" s="192" t="s">
        <v>607</v>
      </c>
      <c r="D276" s="112" t="str">
        <f t="shared" si="4"/>
        <v>adam petta</v>
      </c>
    </row>
    <row r="277" spans="1:4" ht="14.5">
      <c r="A277" s="192">
        <v>120304</v>
      </c>
      <c r="B277" s="192" t="s">
        <v>418</v>
      </c>
      <c r="C277" s="192" t="s">
        <v>89</v>
      </c>
      <c r="D277" s="112" t="str">
        <f t="shared" si="4"/>
        <v>Todd Phillips</v>
      </c>
    </row>
    <row r="278" spans="1:4" ht="14.5">
      <c r="A278" s="192">
        <v>120305</v>
      </c>
      <c r="B278" s="192" t="s">
        <v>90</v>
      </c>
      <c r="C278" s="192" t="s">
        <v>89</v>
      </c>
      <c r="D278" s="112" t="str">
        <f t="shared" si="4"/>
        <v>Samuel Phillips</v>
      </c>
    </row>
    <row r="279" spans="1:4" ht="14.5">
      <c r="A279" s="192">
        <v>121835</v>
      </c>
      <c r="B279" s="192" t="s">
        <v>88</v>
      </c>
      <c r="C279" s="192" t="s">
        <v>89</v>
      </c>
      <c r="D279" s="112" t="str">
        <f t="shared" si="4"/>
        <v>Charles Phillips</v>
      </c>
    </row>
    <row r="280" spans="1:4" ht="14.5">
      <c r="A280" s="192">
        <v>111977</v>
      </c>
      <c r="B280" s="192" t="s">
        <v>417</v>
      </c>
      <c r="C280" s="192" t="s">
        <v>790</v>
      </c>
      <c r="D280" s="112" t="str">
        <f t="shared" si="4"/>
        <v>Shane Pinter</v>
      </c>
    </row>
    <row r="281" spans="1:4" ht="14.5">
      <c r="A281" s="192">
        <v>130433</v>
      </c>
      <c r="B281" s="195" t="s">
        <v>314</v>
      </c>
      <c r="C281" s="192" t="s">
        <v>419</v>
      </c>
      <c r="D281" s="112" t="str">
        <f t="shared" si="4"/>
        <v>Adam Pisula</v>
      </c>
    </row>
    <row r="282" spans="1:4" ht="14.5">
      <c r="A282" s="192">
        <v>130435</v>
      </c>
      <c r="B282" s="192" t="s">
        <v>420</v>
      </c>
      <c r="C282" s="192" t="s">
        <v>419</v>
      </c>
      <c r="D282" s="112" t="str">
        <f t="shared" si="4"/>
        <v>Isla Pisula</v>
      </c>
    </row>
    <row r="283" spans="1:4" ht="14.5">
      <c r="A283" s="192">
        <v>109893</v>
      </c>
      <c r="B283" s="192" t="s">
        <v>385</v>
      </c>
      <c r="C283" s="192" t="s">
        <v>775</v>
      </c>
      <c r="D283" s="112" t="str">
        <f t="shared" si="4"/>
        <v>Peter Pontello</v>
      </c>
    </row>
    <row r="284" spans="1:4" ht="14.5">
      <c r="A284" s="192">
        <v>131089</v>
      </c>
      <c r="B284" s="192" t="s">
        <v>306</v>
      </c>
      <c r="C284" s="192" t="s">
        <v>323</v>
      </c>
      <c r="D284" s="112" t="str">
        <f t="shared" si="4"/>
        <v>Rishi Pothori</v>
      </c>
    </row>
    <row r="285" spans="1:4" ht="14.5">
      <c r="A285" s="192">
        <v>134225</v>
      </c>
      <c r="B285" s="192" t="s">
        <v>888</v>
      </c>
      <c r="C285" s="192" t="s">
        <v>873</v>
      </c>
      <c r="D285" s="112" t="str">
        <f t="shared" si="4"/>
        <v>Ian Raaff</v>
      </c>
    </row>
    <row r="286" spans="1:4" ht="14.5">
      <c r="A286" s="192">
        <v>101315</v>
      </c>
      <c r="B286" s="192" t="s">
        <v>310</v>
      </c>
      <c r="C286" s="192" t="s">
        <v>423</v>
      </c>
      <c r="D286" s="112" t="str">
        <f t="shared" si="4"/>
        <v>Zac Raddatz</v>
      </c>
    </row>
    <row r="287" spans="1:4" ht="14.5">
      <c r="A287" s="192">
        <v>123092</v>
      </c>
      <c r="B287" s="192" t="s">
        <v>123</v>
      </c>
      <c r="C287" s="192" t="s">
        <v>122</v>
      </c>
      <c r="D287" s="112" t="str">
        <f t="shared" si="4"/>
        <v>Tom Rendall</v>
      </c>
    </row>
    <row r="288" spans="1:4" ht="14.5">
      <c r="A288" s="192">
        <v>133988</v>
      </c>
      <c r="B288" s="192" t="s">
        <v>825</v>
      </c>
      <c r="C288" s="192" t="s">
        <v>800</v>
      </c>
      <c r="D288" s="112" t="str">
        <f t="shared" si="4"/>
        <v>Tina Reslan</v>
      </c>
    </row>
    <row r="289" spans="1:5" ht="14.5">
      <c r="A289" s="192">
        <v>106249</v>
      </c>
      <c r="B289" s="192" t="s">
        <v>425</v>
      </c>
      <c r="C289" s="192" t="s">
        <v>426</v>
      </c>
      <c r="D289" s="112" t="str">
        <f t="shared" si="4"/>
        <v>Romel Reyes</v>
      </c>
    </row>
    <row r="290" spans="1:5" ht="14.5">
      <c r="A290" s="192">
        <v>123672</v>
      </c>
      <c r="B290" s="192" t="s">
        <v>97</v>
      </c>
      <c r="C290" s="192" t="s">
        <v>772</v>
      </c>
      <c r="D290" s="112" t="str">
        <f t="shared" si="4"/>
        <v>Joshua Reynolds</v>
      </c>
    </row>
    <row r="291" spans="1:5" ht="14.5">
      <c r="A291" s="192">
        <v>123673</v>
      </c>
      <c r="B291" s="192" t="s">
        <v>369</v>
      </c>
      <c r="C291" s="192" t="s">
        <v>772</v>
      </c>
      <c r="D291" s="112" t="str">
        <f t="shared" si="4"/>
        <v>Paul Reynolds</v>
      </c>
    </row>
    <row r="292" spans="1:5" ht="14.5">
      <c r="A292" s="192">
        <v>134027</v>
      </c>
      <c r="B292" s="192" t="s">
        <v>309</v>
      </c>
      <c r="C292" s="192" t="s">
        <v>471</v>
      </c>
      <c r="D292" s="112" t="str">
        <f t="shared" si="4"/>
        <v>Andrew Rhodes</v>
      </c>
    </row>
    <row r="293" spans="1:5" ht="14.5">
      <c r="A293" s="192">
        <v>134030</v>
      </c>
      <c r="B293" s="192" t="s">
        <v>307</v>
      </c>
      <c r="C293" s="192" t="s">
        <v>471</v>
      </c>
      <c r="D293" s="112" t="str">
        <f t="shared" si="4"/>
        <v>Robert Rhodes</v>
      </c>
    </row>
    <row r="294" spans="1:5" ht="14.5">
      <c r="A294" s="192">
        <v>134031</v>
      </c>
      <c r="B294" s="192" t="s">
        <v>826</v>
      </c>
      <c r="C294" s="192" t="s">
        <v>471</v>
      </c>
      <c r="D294" s="112" t="str">
        <f t="shared" si="4"/>
        <v>Tamika Rhodes</v>
      </c>
    </row>
    <row r="295" spans="1:5" ht="14.5">
      <c r="A295" s="192">
        <v>134415</v>
      </c>
      <c r="B295" s="192" t="s">
        <v>1034</v>
      </c>
      <c r="C295" s="192" t="s">
        <v>428</v>
      </c>
      <c r="D295" s="112" t="str">
        <f t="shared" si="4"/>
        <v>Stig Richards</v>
      </c>
    </row>
    <row r="296" spans="1:5" ht="14.5">
      <c r="A296" s="192">
        <v>130415</v>
      </c>
      <c r="B296" s="192" t="s">
        <v>288</v>
      </c>
      <c r="C296" s="192" t="s">
        <v>274</v>
      </c>
      <c r="D296" s="187" t="str">
        <f t="shared" si="4"/>
        <v>Drew Robins</v>
      </c>
      <c r="E296" s="187"/>
    </row>
    <row r="297" spans="1:5" ht="14.5">
      <c r="A297" s="192">
        <v>130421</v>
      </c>
      <c r="B297" s="192" t="s">
        <v>422</v>
      </c>
      <c r="C297" s="192" t="s">
        <v>158</v>
      </c>
      <c r="D297" s="112" t="str">
        <f t="shared" si="4"/>
        <v>Reece Robinson</v>
      </c>
    </row>
    <row r="298" spans="1:5" ht="14.5">
      <c r="A298" s="192">
        <v>130430</v>
      </c>
      <c r="B298" s="192" t="s">
        <v>175</v>
      </c>
      <c r="C298" s="192" t="s">
        <v>158</v>
      </c>
      <c r="D298" s="112" t="str">
        <f t="shared" si="4"/>
        <v>Heath Robinson</v>
      </c>
    </row>
    <row r="299" spans="1:5" ht="14.5">
      <c r="A299" s="192">
        <v>131360</v>
      </c>
      <c r="B299" s="192" t="s">
        <v>429</v>
      </c>
      <c r="C299" s="192" t="s">
        <v>158</v>
      </c>
      <c r="D299" s="112" t="str">
        <f t="shared" si="4"/>
        <v>Reed Robinson</v>
      </c>
    </row>
    <row r="300" spans="1:5" ht="14.5">
      <c r="A300" s="192">
        <v>131361</v>
      </c>
      <c r="B300" s="192" t="s">
        <v>289</v>
      </c>
      <c r="C300" s="192" t="s">
        <v>158</v>
      </c>
      <c r="D300" s="112" t="str">
        <f t="shared" si="4"/>
        <v>Nate Robinson</v>
      </c>
    </row>
    <row r="301" spans="1:5" ht="14.5">
      <c r="A301" s="192">
        <v>133250</v>
      </c>
      <c r="B301" s="192" t="s">
        <v>827</v>
      </c>
      <c r="C301" s="192" t="s">
        <v>158</v>
      </c>
      <c r="D301" s="112" t="str">
        <f t="shared" si="4"/>
        <v>Emmett Robinson</v>
      </c>
    </row>
    <row r="302" spans="1:5" ht="14.5">
      <c r="A302" s="192">
        <v>131189</v>
      </c>
      <c r="B302" s="192" t="s">
        <v>74</v>
      </c>
      <c r="C302" s="192" t="s">
        <v>430</v>
      </c>
      <c r="D302" s="112" t="str">
        <f t="shared" si="4"/>
        <v>John Roecken</v>
      </c>
    </row>
    <row r="303" spans="1:5" ht="14.5">
      <c r="A303" s="192">
        <v>131209</v>
      </c>
      <c r="B303" s="195" t="s">
        <v>92</v>
      </c>
      <c r="C303" s="192" t="s">
        <v>430</v>
      </c>
      <c r="D303" s="112" t="str">
        <f t="shared" si="4"/>
        <v>William Roecken</v>
      </c>
    </row>
    <row r="304" spans="1:5" ht="14.5">
      <c r="A304" s="192">
        <v>133283</v>
      </c>
      <c r="B304" s="192" t="s">
        <v>678</v>
      </c>
      <c r="C304" s="192" t="s">
        <v>662</v>
      </c>
      <c r="D304" s="112" t="str">
        <f t="shared" si="4"/>
        <v>Lisa Rogers</v>
      </c>
    </row>
    <row r="305" spans="1:4" ht="14.5">
      <c r="A305" s="192">
        <v>133284</v>
      </c>
      <c r="B305" s="192" t="s">
        <v>679</v>
      </c>
      <c r="C305" s="192" t="s">
        <v>662</v>
      </c>
      <c r="D305" s="112" t="str">
        <f t="shared" si="4"/>
        <v>Jax Rogers</v>
      </c>
    </row>
    <row r="306" spans="1:4" ht="14.5">
      <c r="A306" s="192">
        <v>133365</v>
      </c>
      <c r="B306" s="192" t="s">
        <v>441</v>
      </c>
      <c r="C306" s="192" t="s">
        <v>662</v>
      </c>
      <c r="D306" s="112" t="str">
        <f t="shared" si="4"/>
        <v>Adrian Rogers</v>
      </c>
    </row>
    <row r="307" spans="1:4" ht="14.5">
      <c r="A307" s="192">
        <v>123925</v>
      </c>
      <c r="B307" s="192" t="s">
        <v>76</v>
      </c>
      <c r="C307" s="192" t="s">
        <v>145</v>
      </c>
      <c r="D307" s="112" t="str">
        <f t="shared" si="4"/>
        <v>Luke Saker</v>
      </c>
    </row>
    <row r="308" spans="1:4" ht="14.5">
      <c r="A308" s="192">
        <v>130667</v>
      </c>
      <c r="B308" s="192" t="s">
        <v>436</v>
      </c>
      <c r="C308" s="192" t="s">
        <v>322</v>
      </c>
      <c r="D308" s="112" t="str">
        <f t="shared" si="4"/>
        <v>Carmelo Salerno</v>
      </c>
    </row>
    <row r="309" spans="1:4" ht="14.5">
      <c r="A309" s="192">
        <v>130668</v>
      </c>
      <c r="B309" s="192" t="s">
        <v>304</v>
      </c>
      <c r="C309" s="192" t="s">
        <v>322</v>
      </c>
      <c r="D309" s="112" t="str">
        <f t="shared" si="4"/>
        <v>Leo Salerno</v>
      </c>
    </row>
    <row r="310" spans="1:4" ht="14.5">
      <c r="A310" s="192">
        <v>132880</v>
      </c>
      <c r="B310" s="192" t="s">
        <v>427</v>
      </c>
      <c r="C310" s="192" t="s">
        <v>669</v>
      </c>
      <c r="D310" s="112" t="str">
        <f t="shared" si="4"/>
        <v>Matthew Salter</v>
      </c>
    </row>
    <row r="311" spans="1:4" ht="14.5">
      <c r="A311" s="192">
        <v>133183</v>
      </c>
      <c r="B311" s="192" t="s">
        <v>497</v>
      </c>
      <c r="C311" s="192" t="s">
        <v>669</v>
      </c>
      <c r="D311" s="112" t="str">
        <f t="shared" si="4"/>
        <v>Jai Salter</v>
      </c>
    </row>
    <row r="312" spans="1:4" ht="14.5">
      <c r="A312" s="192">
        <v>107465</v>
      </c>
      <c r="B312" s="192" t="s">
        <v>438</v>
      </c>
      <c r="C312" s="192" t="s">
        <v>439</v>
      </c>
      <c r="D312" s="112" t="str">
        <f t="shared" si="4"/>
        <v>Andy Sandlin</v>
      </c>
    </row>
    <row r="313" spans="1:4" ht="14.5">
      <c r="A313" s="192">
        <v>113090</v>
      </c>
      <c r="B313" s="192" t="s">
        <v>82</v>
      </c>
      <c r="C313" s="192" t="s">
        <v>442</v>
      </c>
      <c r="D313" s="112" t="str">
        <f t="shared" si="4"/>
        <v>Blake Schembri</v>
      </c>
    </row>
    <row r="314" spans="1:4" ht="14.5">
      <c r="A314" s="192">
        <v>130436</v>
      </c>
      <c r="B314" s="192" t="s">
        <v>443</v>
      </c>
      <c r="C314" s="192" t="s">
        <v>444</v>
      </c>
      <c r="D314" s="112" t="str">
        <f t="shared" si="4"/>
        <v>Daymon Schuyt</v>
      </c>
    </row>
    <row r="315" spans="1:4" ht="14.5">
      <c r="A315" s="192">
        <v>130437</v>
      </c>
      <c r="B315" s="192" t="s">
        <v>445</v>
      </c>
      <c r="C315" s="192" t="s">
        <v>444</v>
      </c>
      <c r="D315" s="112" t="str">
        <f t="shared" si="4"/>
        <v>Jacinta Schuyt</v>
      </c>
    </row>
    <row r="316" spans="1:4" ht="14.5">
      <c r="A316" s="192">
        <v>132999</v>
      </c>
      <c r="B316" s="195" t="s">
        <v>760</v>
      </c>
      <c r="C316" s="192" t="s">
        <v>474</v>
      </c>
      <c r="D316" s="112" t="str">
        <f t="shared" si="4"/>
        <v>Alistair Scott</v>
      </c>
    </row>
    <row r="317" spans="1:4" ht="14.5">
      <c r="A317" s="192">
        <v>133000</v>
      </c>
      <c r="B317" s="195" t="s">
        <v>121</v>
      </c>
      <c r="C317" s="192" t="s">
        <v>474</v>
      </c>
      <c r="D317" s="112" t="str">
        <f t="shared" si="4"/>
        <v>Logan Scott</v>
      </c>
    </row>
    <row r="318" spans="1:4" ht="14.5">
      <c r="A318" s="192">
        <v>132713</v>
      </c>
      <c r="B318" s="192" t="s">
        <v>92</v>
      </c>
      <c r="C318" s="192" t="s">
        <v>1015</v>
      </c>
      <c r="D318" s="112" t="str">
        <f t="shared" si="4"/>
        <v>William Seal</v>
      </c>
    </row>
    <row r="319" spans="1:4" ht="14.5">
      <c r="A319" s="192">
        <v>111401</v>
      </c>
      <c r="B319" s="192" t="s">
        <v>97</v>
      </c>
      <c r="C319" s="192" t="s">
        <v>446</v>
      </c>
      <c r="D319" s="112" t="str">
        <f t="shared" si="4"/>
        <v>Joshua Seiffert</v>
      </c>
    </row>
    <row r="320" spans="1:4" ht="14.5">
      <c r="A320" s="192">
        <v>134033</v>
      </c>
      <c r="B320" s="192" t="s">
        <v>148</v>
      </c>
      <c r="C320" s="192" t="s">
        <v>804</v>
      </c>
      <c r="D320" s="112" t="str">
        <f t="shared" si="4"/>
        <v>Noah Serocki</v>
      </c>
    </row>
    <row r="321" spans="1:5" ht="14.5">
      <c r="A321" s="192">
        <v>109079</v>
      </c>
      <c r="B321" s="192" t="s">
        <v>79</v>
      </c>
      <c r="C321" s="192" t="s">
        <v>449</v>
      </c>
      <c r="D321" s="112" t="str">
        <f t="shared" si="4"/>
        <v>Jordan Shalala</v>
      </c>
    </row>
    <row r="322" spans="1:5" ht="14.5">
      <c r="A322" s="192">
        <v>133349</v>
      </c>
      <c r="B322" s="192" t="s">
        <v>1029</v>
      </c>
      <c r="C322" s="192" t="s">
        <v>1017</v>
      </c>
      <c r="D322" s="112" t="str">
        <f t="shared" ref="D322:D385" si="5">CONCATENATE(B322," ",C322)</f>
        <v>Stewart Shaw</v>
      </c>
    </row>
    <row r="323" spans="1:5" ht="14.5">
      <c r="A323" s="192">
        <v>133429</v>
      </c>
      <c r="B323" s="192" t="s">
        <v>334</v>
      </c>
      <c r="C323" s="192" t="s">
        <v>754</v>
      </c>
      <c r="D323" s="112" t="str">
        <f t="shared" si="5"/>
        <v>Jeremy Sheather</v>
      </c>
    </row>
    <row r="324" spans="1:5" ht="14.5">
      <c r="A324" s="192">
        <v>133430</v>
      </c>
      <c r="B324" s="192" t="s">
        <v>761</v>
      </c>
      <c r="C324" s="192" t="s">
        <v>754</v>
      </c>
      <c r="D324" s="112" t="str">
        <f t="shared" si="5"/>
        <v>Lennox Sheather</v>
      </c>
    </row>
    <row r="325" spans="1:5" ht="14.5">
      <c r="A325" s="192">
        <v>130018</v>
      </c>
      <c r="B325" s="192" t="s">
        <v>76</v>
      </c>
      <c r="C325" s="192" t="s">
        <v>450</v>
      </c>
      <c r="D325" s="112" t="str">
        <f t="shared" si="5"/>
        <v>Luke Shepherd</v>
      </c>
    </row>
    <row r="326" spans="1:5" ht="14.5">
      <c r="A326" s="192">
        <v>130027</v>
      </c>
      <c r="B326" s="192" t="s">
        <v>451</v>
      </c>
      <c r="C326" s="192" t="s">
        <v>450</v>
      </c>
      <c r="D326" s="112" t="str">
        <f t="shared" si="5"/>
        <v>Ayrton Shepherd</v>
      </c>
    </row>
    <row r="327" spans="1:5" ht="14.5">
      <c r="A327" s="192">
        <v>133293</v>
      </c>
      <c r="B327" s="192" t="s">
        <v>474</v>
      </c>
      <c r="C327" s="192" t="s">
        <v>663</v>
      </c>
      <c r="D327" s="112" t="str">
        <f t="shared" si="5"/>
        <v>Scott Sherrington</v>
      </c>
    </row>
    <row r="328" spans="1:5" ht="14.5">
      <c r="A328" s="192">
        <v>133294</v>
      </c>
      <c r="B328" s="192" t="s">
        <v>372</v>
      </c>
      <c r="C328" s="192" t="s">
        <v>663</v>
      </c>
      <c r="D328" s="112" t="str">
        <f t="shared" si="5"/>
        <v>Christian Sherrington</v>
      </c>
    </row>
    <row r="329" spans="1:5" ht="14.5">
      <c r="A329" s="192">
        <v>121365</v>
      </c>
      <c r="B329" s="192" t="s">
        <v>97</v>
      </c>
      <c r="C329" s="192" t="s">
        <v>98</v>
      </c>
      <c r="D329" s="112" t="str">
        <f t="shared" si="5"/>
        <v>Joshua Shipley</v>
      </c>
    </row>
    <row r="330" spans="1:5" ht="14.5">
      <c r="A330" s="192">
        <v>132010</v>
      </c>
      <c r="B330" s="192" t="s">
        <v>162</v>
      </c>
      <c r="C330" s="192" t="s">
        <v>98</v>
      </c>
      <c r="D330" s="112" t="str">
        <f t="shared" si="5"/>
        <v>Riley Shipley</v>
      </c>
    </row>
    <row r="331" spans="1:5" ht="14.5">
      <c r="A331" s="192">
        <v>131143</v>
      </c>
      <c r="B331" s="192" t="s">
        <v>762</v>
      </c>
      <c r="C331" s="192" t="s">
        <v>750</v>
      </c>
      <c r="D331" s="112" t="str">
        <f t="shared" si="5"/>
        <v>Helal Shmeissem</v>
      </c>
    </row>
    <row r="332" spans="1:5" ht="14.5">
      <c r="A332" s="192">
        <v>131145</v>
      </c>
      <c r="B332" s="192" t="s">
        <v>763</v>
      </c>
      <c r="C332" s="192" t="s">
        <v>750</v>
      </c>
      <c r="D332" s="112" t="str">
        <f t="shared" si="5"/>
        <v>Zain Shmeissem</v>
      </c>
    </row>
    <row r="333" spans="1:5" ht="14.5">
      <c r="A333" s="192">
        <v>131325</v>
      </c>
      <c r="B333" s="192" t="s">
        <v>353</v>
      </c>
      <c r="C333" s="192" t="s">
        <v>452</v>
      </c>
      <c r="D333" s="187" t="str">
        <f t="shared" si="5"/>
        <v>David Sieders</v>
      </c>
      <c r="E333" s="187"/>
    </row>
    <row r="334" spans="1:5" ht="14.5">
      <c r="A334" s="192">
        <v>131926</v>
      </c>
      <c r="B334" s="192" t="s">
        <v>292</v>
      </c>
      <c r="C334" s="192" t="s">
        <v>452</v>
      </c>
      <c r="D334" s="112" t="str">
        <f t="shared" si="5"/>
        <v>Ashton Sieders</v>
      </c>
    </row>
    <row r="335" spans="1:5" ht="14.5">
      <c r="A335" s="192">
        <v>134682</v>
      </c>
      <c r="B335" s="192" t="s">
        <v>1039</v>
      </c>
      <c r="C335" s="192" t="s">
        <v>452</v>
      </c>
      <c r="D335" s="112" t="str">
        <f t="shared" si="5"/>
        <v>Indie Sieders</v>
      </c>
    </row>
    <row r="336" spans="1:5" ht="14.5">
      <c r="A336" s="192">
        <v>104398</v>
      </c>
      <c r="B336" s="192" t="s">
        <v>309</v>
      </c>
      <c r="C336" s="192" t="s">
        <v>453</v>
      </c>
      <c r="D336" s="112" t="str">
        <f t="shared" si="5"/>
        <v>Andrew Sim</v>
      </c>
    </row>
    <row r="337" spans="1:4" ht="14.5">
      <c r="A337" s="192">
        <v>134664</v>
      </c>
      <c r="B337" s="192" t="s">
        <v>353</v>
      </c>
      <c r="C337" s="192" t="s">
        <v>1011</v>
      </c>
      <c r="D337" s="112" t="str">
        <f t="shared" si="5"/>
        <v>David Simpson</v>
      </c>
    </row>
    <row r="338" spans="1:4" ht="14.5">
      <c r="A338" s="192">
        <v>132848</v>
      </c>
      <c r="B338" s="192" t="s">
        <v>307</v>
      </c>
      <c r="C338" s="192" t="s">
        <v>798</v>
      </c>
      <c r="D338" s="112" t="str">
        <f t="shared" si="5"/>
        <v>Robert Sinclair</v>
      </c>
    </row>
    <row r="339" spans="1:4" ht="14.5">
      <c r="A339" s="192">
        <v>132847</v>
      </c>
      <c r="B339" s="192" t="s">
        <v>501</v>
      </c>
      <c r="C339" s="192" t="s">
        <v>488</v>
      </c>
      <c r="D339" s="112" t="str">
        <f t="shared" si="5"/>
        <v>Benjamin Sinclair-Crow</v>
      </c>
    </row>
    <row r="340" spans="1:4" ht="14.5">
      <c r="A340" s="192">
        <v>100629</v>
      </c>
      <c r="B340" s="192" t="s">
        <v>325</v>
      </c>
      <c r="C340" s="192" t="s">
        <v>455</v>
      </c>
      <c r="D340" s="112" t="str">
        <f t="shared" si="5"/>
        <v>Lee Somerville</v>
      </c>
    </row>
    <row r="341" spans="1:4" ht="14.5">
      <c r="A341" s="192">
        <v>111961</v>
      </c>
      <c r="B341" s="192" t="s">
        <v>121</v>
      </c>
      <c r="C341" s="192" t="s">
        <v>130</v>
      </c>
      <c r="D341" s="112" t="str">
        <f t="shared" si="5"/>
        <v>Logan Spiteri</v>
      </c>
    </row>
    <row r="342" spans="1:4" ht="14.5">
      <c r="A342" s="192">
        <v>121277</v>
      </c>
      <c r="B342" s="192" t="s">
        <v>112</v>
      </c>
      <c r="C342" s="192" t="s">
        <v>130</v>
      </c>
      <c r="D342" s="112" t="str">
        <f t="shared" si="5"/>
        <v>Anthony Spiteri</v>
      </c>
    </row>
    <row r="343" spans="1:4" ht="14.5">
      <c r="A343" s="192">
        <v>131335</v>
      </c>
      <c r="B343" s="192" t="s">
        <v>209</v>
      </c>
      <c r="C343" s="192" t="s">
        <v>456</v>
      </c>
      <c r="D343" s="112" t="str">
        <f t="shared" si="5"/>
        <v>Mario Sprajcer</v>
      </c>
    </row>
    <row r="344" spans="1:4" ht="14.5">
      <c r="A344" s="192">
        <v>124386</v>
      </c>
      <c r="B344" s="192" t="s">
        <v>77</v>
      </c>
      <c r="C344" s="192" t="s">
        <v>487</v>
      </c>
      <c r="D344" s="112" t="str">
        <f t="shared" si="5"/>
        <v>Harrison Stace</v>
      </c>
    </row>
    <row r="345" spans="1:4" ht="14.5">
      <c r="A345" s="192">
        <v>122970</v>
      </c>
      <c r="B345" s="192" t="s">
        <v>689</v>
      </c>
      <c r="C345" s="192" t="s">
        <v>620</v>
      </c>
      <c r="D345" s="112" t="str">
        <f t="shared" si="5"/>
        <v>Felix Staley</v>
      </c>
    </row>
    <row r="346" spans="1:4" ht="14.5">
      <c r="A346" s="192">
        <v>124536</v>
      </c>
      <c r="B346" s="192" t="s">
        <v>353</v>
      </c>
      <c r="C346" s="192" t="s">
        <v>169</v>
      </c>
      <c r="D346" s="112" t="str">
        <f t="shared" si="5"/>
        <v>David Stevenson</v>
      </c>
    </row>
    <row r="347" spans="1:4" ht="14.5">
      <c r="A347" s="192">
        <v>105414</v>
      </c>
      <c r="B347" s="195" t="s">
        <v>673</v>
      </c>
      <c r="C347" s="192" t="s">
        <v>504</v>
      </c>
      <c r="D347" s="112" t="str">
        <f t="shared" si="5"/>
        <v>IAN Stones</v>
      </c>
    </row>
    <row r="348" spans="1:4" ht="14.5">
      <c r="A348" s="192">
        <v>105415</v>
      </c>
      <c r="B348" s="192" t="s">
        <v>682</v>
      </c>
      <c r="C348" s="192" t="s">
        <v>504</v>
      </c>
      <c r="D348" s="112" t="str">
        <f t="shared" si="5"/>
        <v>Lilian Stones</v>
      </c>
    </row>
    <row r="349" spans="1:4" ht="14.5">
      <c r="A349" s="192">
        <v>130744</v>
      </c>
      <c r="B349" s="195" t="s">
        <v>1043</v>
      </c>
      <c r="C349" s="192" t="s">
        <v>321</v>
      </c>
      <c r="D349" s="112" t="str">
        <f t="shared" si="5"/>
        <v>Jamie Lee Su</v>
      </c>
    </row>
    <row r="350" spans="1:4" ht="14.5">
      <c r="A350" s="192">
        <v>130745</v>
      </c>
      <c r="B350" s="195" t="s">
        <v>1044</v>
      </c>
      <c r="C350" s="192" t="s">
        <v>321</v>
      </c>
      <c r="D350" s="112" t="str">
        <f t="shared" si="5"/>
        <v>Lawrence Lee Su</v>
      </c>
    </row>
    <row r="351" spans="1:4" ht="14.5">
      <c r="A351" s="192">
        <v>130746</v>
      </c>
      <c r="B351" s="195" t="s">
        <v>457</v>
      </c>
      <c r="C351" s="192" t="s">
        <v>321</v>
      </c>
      <c r="D351" s="112" t="str">
        <f t="shared" si="5"/>
        <v>Callie Su</v>
      </c>
    </row>
    <row r="352" spans="1:4" ht="14.5">
      <c r="A352" s="192">
        <v>133417</v>
      </c>
      <c r="B352" s="192" t="s">
        <v>79</v>
      </c>
      <c r="C352" s="192" t="s">
        <v>749</v>
      </c>
      <c r="D352" s="112" t="str">
        <f t="shared" si="5"/>
        <v>Jordan Sutton</v>
      </c>
    </row>
    <row r="353" spans="1:4" ht="14.5">
      <c r="A353" s="192">
        <v>110126</v>
      </c>
      <c r="B353" s="192" t="s">
        <v>85</v>
      </c>
      <c r="C353" s="192" t="s">
        <v>125</v>
      </c>
      <c r="D353" s="112" t="str">
        <f t="shared" si="5"/>
        <v>James Swarbrick</v>
      </c>
    </row>
    <row r="354" spans="1:4" ht="14.5">
      <c r="A354" s="192">
        <v>113203</v>
      </c>
      <c r="B354" s="192" t="s">
        <v>132</v>
      </c>
      <c r="C354" s="192" t="s">
        <v>133</v>
      </c>
      <c r="D354" s="112" t="str">
        <f t="shared" si="5"/>
        <v>Brian Tabbernal</v>
      </c>
    </row>
    <row r="355" spans="1:4" ht="14.5">
      <c r="A355" s="192">
        <v>132648</v>
      </c>
      <c r="B355" s="192" t="s">
        <v>318</v>
      </c>
      <c r="C355" s="192" t="s">
        <v>482</v>
      </c>
      <c r="D355" s="112" t="str">
        <f t="shared" si="5"/>
        <v>Stephen Taulanga</v>
      </c>
    </row>
    <row r="356" spans="1:4" ht="14.5">
      <c r="A356" s="192">
        <v>123802</v>
      </c>
      <c r="B356" s="192" t="s">
        <v>148</v>
      </c>
      <c r="C356" s="192" t="s">
        <v>149</v>
      </c>
      <c r="D356" s="112" t="str">
        <f t="shared" si="5"/>
        <v>Noah Taylor</v>
      </c>
    </row>
    <row r="357" spans="1:4" ht="14.5">
      <c r="A357" s="192">
        <v>130379</v>
      </c>
      <c r="B357" s="192" t="s">
        <v>856</v>
      </c>
      <c r="C357" s="192" t="s">
        <v>149</v>
      </c>
      <c r="D357" s="112" t="str">
        <f t="shared" si="5"/>
        <v>Liza Taylor</v>
      </c>
    </row>
    <row r="358" spans="1:4" ht="14.5">
      <c r="A358" s="192">
        <v>132042</v>
      </c>
      <c r="B358" s="192" t="s">
        <v>314</v>
      </c>
      <c r="C358" s="192" t="s">
        <v>327</v>
      </c>
      <c r="D358" s="112" t="str">
        <f t="shared" si="5"/>
        <v>Adam Thompson</v>
      </c>
    </row>
    <row r="359" spans="1:4" ht="14.5">
      <c r="A359" s="192">
        <v>132472</v>
      </c>
      <c r="B359" s="192" t="s">
        <v>458</v>
      </c>
      <c r="C359" s="192" t="s">
        <v>327</v>
      </c>
      <c r="D359" s="112" t="str">
        <f t="shared" si="5"/>
        <v>Brayden Thompson</v>
      </c>
    </row>
    <row r="360" spans="1:4" ht="14.5">
      <c r="A360" s="192">
        <v>133490</v>
      </c>
      <c r="B360" s="195" t="s">
        <v>437</v>
      </c>
      <c r="C360" s="192" t="s">
        <v>327</v>
      </c>
      <c r="D360" s="112" t="str">
        <f t="shared" si="5"/>
        <v>Mark Thompson</v>
      </c>
    </row>
    <row r="361" spans="1:4" ht="14.5">
      <c r="A361" s="192">
        <v>131208</v>
      </c>
      <c r="B361" s="192" t="s">
        <v>97</v>
      </c>
      <c r="C361" s="192" t="s">
        <v>240</v>
      </c>
      <c r="D361" s="112" t="str">
        <f t="shared" si="5"/>
        <v>Joshua Thomson</v>
      </c>
    </row>
    <row r="362" spans="1:4" ht="14.5">
      <c r="A362" s="192">
        <v>134122</v>
      </c>
      <c r="B362" s="192" t="s">
        <v>374</v>
      </c>
      <c r="C362" s="192" t="s">
        <v>844</v>
      </c>
      <c r="D362" s="112" t="str">
        <f t="shared" si="5"/>
        <v>Sienna Tullipan</v>
      </c>
    </row>
    <row r="363" spans="1:4" ht="14.5">
      <c r="A363" s="192">
        <v>131505</v>
      </c>
      <c r="B363" s="192" t="s">
        <v>1027</v>
      </c>
      <c r="C363" s="192" t="s">
        <v>878</v>
      </c>
      <c r="D363" s="112" t="str">
        <f t="shared" si="5"/>
        <v>PeterDavid Tusa</v>
      </c>
    </row>
    <row r="364" spans="1:4" ht="14.5">
      <c r="A364" s="192">
        <v>130765</v>
      </c>
      <c r="B364" s="192" t="s">
        <v>1026</v>
      </c>
      <c r="C364" s="192" t="s">
        <v>459</v>
      </c>
      <c r="D364" s="112" t="str">
        <f t="shared" si="5"/>
        <v>Terrance Ure</v>
      </c>
    </row>
    <row r="365" spans="1:4" ht="14.5">
      <c r="A365" s="192">
        <v>134387</v>
      </c>
      <c r="B365" s="192" t="s">
        <v>1033</v>
      </c>
      <c r="C365" s="192" t="s">
        <v>459</v>
      </c>
      <c r="D365" s="112" t="str">
        <f t="shared" si="5"/>
        <v>Glen Ure</v>
      </c>
    </row>
    <row r="366" spans="1:4" ht="14.5">
      <c r="A366" s="192">
        <v>107107</v>
      </c>
      <c r="B366" s="192" t="s">
        <v>829</v>
      </c>
      <c r="C366" s="192" t="s">
        <v>794</v>
      </c>
      <c r="D366" s="112" t="str">
        <f t="shared" si="5"/>
        <v>Zakiah-Reginald Varley</v>
      </c>
    </row>
    <row r="367" spans="1:4" ht="14.5">
      <c r="A367" s="192">
        <v>122002</v>
      </c>
      <c r="B367" s="192" t="s">
        <v>463</v>
      </c>
      <c r="C367" s="192" t="s">
        <v>95</v>
      </c>
      <c r="D367" s="112" t="str">
        <f t="shared" si="5"/>
        <v>Neel Vats</v>
      </c>
    </row>
    <row r="368" spans="1:4" ht="14.5">
      <c r="A368" s="192">
        <v>122004</v>
      </c>
      <c r="B368" s="192" t="s">
        <v>461</v>
      </c>
      <c r="C368" s="192" t="s">
        <v>462</v>
      </c>
      <c r="D368" s="112" t="str">
        <f t="shared" si="5"/>
        <v>Vaibhav vats</v>
      </c>
    </row>
    <row r="369" spans="1:4" ht="14.5">
      <c r="A369" s="192">
        <v>131808</v>
      </c>
      <c r="B369" s="192" t="s">
        <v>460</v>
      </c>
      <c r="C369" s="192" t="s">
        <v>95</v>
      </c>
      <c r="D369" s="112" t="str">
        <f t="shared" si="5"/>
        <v>Eva Vats</v>
      </c>
    </row>
    <row r="370" spans="1:4" ht="14.5">
      <c r="A370" s="192">
        <v>111085</v>
      </c>
      <c r="B370" s="192" t="s">
        <v>113</v>
      </c>
      <c r="C370" s="192" t="s">
        <v>464</v>
      </c>
      <c r="D370" s="112" t="str">
        <f t="shared" si="5"/>
        <v>Daniel Vella</v>
      </c>
    </row>
    <row r="371" spans="1:4" ht="14.5">
      <c r="A371" s="192">
        <v>113041</v>
      </c>
      <c r="B371" s="192" t="s">
        <v>112</v>
      </c>
      <c r="C371" s="192" t="s">
        <v>464</v>
      </c>
      <c r="D371" s="112" t="str">
        <f t="shared" si="5"/>
        <v>Anthony Vella</v>
      </c>
    </row>
    <row r="372" spans="1:4" ht="14.5">
      <c r="A372" s="192">
        <v>131196</v>
      </c>
      <c r="B372" s="192" t="s">
        <v>285</v>
      </c>
      <c r="C372" s="192" t="s">
        <v>464</v>
      </c>
      <c r="D372" s="112" t="str">
        <f t="shared" si="5"/>
        <v>Thomas Vella</v>
      </c>
    </row>
    <row r="373" spans="1:4" ht="14.5">
      <c r="A373" s="192">
        <v>134266</v>
      </c>
      <c r="B373" s="192" t="s">
        <v>891</v>
      </c>
      <c r="C373" s="192" t="s">
        <v>464</v>
      </c>
      <c r="D373" s="112" t="str">
        <f t="shared" si="5"/>
        <v>Claudia Vella</v>
      </c>
    </row>
    <row r="374" spans="1:4" ht="14.5">
      <c r="A374" s="192">
        <v>123612</v>
      </c>
      <c r="B374" s="192" t="s">
        <v>317</v>
      </c>
      <c r="C374" s="192" t="s">
        <v>96</v>
      </c>
      <c r="D374" s="112" t="str">
        <f t="shared" si="5"/>
        <v>Deniel Vermeulen</v>
      </c>
    </row>
    <row r="375" spans="1:4" ht="14.5">
      <c r="A375" s="192">
        <v>123613</v>
      </c>
      <c r="B375" s="192" t="s">
        <v>311</v>
      </c>
      <c r="C375" s="192" t="s">
        <v>96</v>
      </c>
      <c r="D375" s="112" t="str">
        <f t="shared" si="5"/>
        <v>Nadia Vermeulen</v>
      </c>
    </row>
    <row r="376" spans="1:4" ht="14.5">
      <c r="A376" s="192">
        <v>123614</v>
      </c>
      <c r="B376" s="192" t="s">
        <v>494</v>
      </c>
      <c r="C376" s="192" t="s">
        <v>96</v>
      </c>
      <c r="D376" s="112" t="str">
        <f t="shared" si="5"/>
        <v>Andre Vermeulen</v>
      </c>
    </row>
    <row r="377" spans="1:4" ht="14.5">
      <c r="A377" s="192">
        <v>131258</v>
      </c>
      <c r="B377" s="192" t="s">
        <v>294</v>
      </c>
      <c r="C377" s="192" t="s">
        <v>234</v>
      </c>
      <c r="D377" s="112" t="str">
        <f t="shared" si="5"/>
        <v>Jye Wagstaff</v>
      </c>
    </row>
    <row r="378" spans="1:4" ht="14.5">
      <c r="A378" s="192">
        <v>133296</v>
      </c>
      <c r="B378" s="192" t="s">
        <v>701</v>
      </c>
      <c r="C378" s="192" t="s">
        <v>234</v>
      </c>
      <c r="D378" s="112" t="str">
        <f t="shared" si="5"/>
        <v>Cianna Wagstaff</v>
      </c>
    </row>
    <row r="379" spans="1:4" ht="14.5">
      <c r="A379" s="192">
        <v>131447</v>
      </c>
      <c r="B379" s="192" t="s">
        <v>319</v>
      </c>
      <c r="C379" s="192" t="s">
        <v>465</v>
      </c>
      <c r="D379" s="112" t="str">
        <f t="shared" si="5"/>
        <v>Michael Walker</v>
      </c>
    </row>
    <row r="380" spans="1:4" ht="14.5">
      <c r="A380" s="192">
        <v>123486</v>
      </c>
      <c r="B380" s="192" t="s">
        <v>92</v>
      </c>
      <c r="C380" s="192" t="s">
        <v>170</v>
      </c>
      <c r="D380" s="112" t="str">
        <f t="shared" si="5"/>
        <v>William Waters</v>
      </c>
    </row>
    <row r="381" spans="1:4" ht="14.5">
      <c r="A381" s="192">
        <v>123622</v>
      </c>
      <c r="B381" s="192" t="s">
        <v>176</v>
      </c>
      <c r="C381" s="192" t="s">
        <v>170</v>
      </c>
      <c r="D381" s="112" t="str">
        <f t="shared" si="5"/>
        <v>Will Waters</v>
      </c>
    </row>
    <row r="382" spans="1:4" ht="14.5">
      <c r="A382" s="192">
        <v>123623</v>
      </c>
      <c r="B382" s="192" t="s">
        <v>177</v>
      </c>
      <c r="C382" s="192" t="s">
        <v>170</v>
      </c>
      <c r="D382" s="112" t="str">
        <f t="shared" si="5"/>
        <v>Liam Waters</v>
      </c>
    </row>
    <row r="383" spans="1:4" ht="14.5">
      <c r="A383" s="192">
        <v>132620</v>
      </c>
      <c r="B383" s="192" t="s">
        <v>480</v>
      </c>
      <c r="C383" s="192" t="s">
        <v>473</v>
      </c>
      <c r="D383" s="112" t="str">
        <f t="shared" si="5"/>
        <v>Brooke Weatherhead</v>
      </c>
    </row>
    <row r="384" spans="1:4" ht="14.5">
      <c r="A384" s="192">
        <v>132621</v>
      </c>
      <c r="B384" s="192" t="s">
        <v>177</v>
      </c>
      <c r="C384" s="192" t="s">
        <v>473</v>
      </c>
      <c r="D384" s="112" t="str">
        <f t="shared" si="5"/>
        <v>Liam Weatherhead</v>
      </c>
    </row>
    <row r="385" spans="1:4" ht="14.5">
      <c r="A385" s="192">
        <v>132629</v>
      </c>
      <c r="B385" s="192" t="s">
        <v>371</v>
      </c>
      <c r="C385" s="192" t="s">
        <v>473</v>
      </c>
      <c r="D385" s="112" t="str">
        <f t="shared" si="5"/>
        <v>Grant Weatherhead</v>
      </c>
    </row>
    <row r="386" spans="1:4" ht="14.5">
      <c r="A386" s="192">
        <v>133600</v>
      </c>
      <c r="B386" s="192" t="s">
        <v>598</v>
      </c>
      <c r="C386" s="192" t="s">
        <v>781</v>
      </c>
      <c r="D386" s="112" t="str">
        <f t="shared" ref="D386:D404" si="6">CONCATENATE(B386," ",C386)</f>
        <v>Kim Wheeler</v>
      </c>
    </row>
    <row r="387" spans="1:4" ht="14.5">
      <c r="A387" s="192">
        <v>133601</v>
      </c>
      <c r="B387" s="195" t="s">
        <v>121</v>
      </c>
      <c r="C387" s="192" t="s">
        <v>781</v>
      </c>
      <c r="D387" s="112" t="str">
        <f t="shared" si="6"/>
        <v>Logan Wheeler</v>
      </c>
    </row>
    <row r="388" spans="1:4" ht="14.5">
      <c r="A388" s="192">
        <v>130518</v>
      </c>
      <c r="B388" s="192" t="s">
        <v>474</v>
      </c>
      <c r="C388" s="192" t="s">
        <v>758</v>
      </c>
      <c r="D388" s="112" t="str">
        <f t="shared" si="6"/>
        <v>Scott Willoughby</v>
      </c>
    </row>
    <row r="389" spans="1:4" ht="14.5">
      <c r="A389" s="192">
        <v>130520</v>
      </c>
      <c r="B389" s="192" t="s">
        <v>84</v>
      </c>
      <c r="C389" s="192" t="s">
        <v>758</v>
      </c>
      <c r="D389" s="112" t="str">
        <f t="shared" si="6"/>
        <v>Lachlan Willoughby</v>
      </c>
    </row>
    <row r="390" spans="1:4" ht="14.5">
      <c r="A390" s="192">
        <v>102829</v>
      </c>
      <c r="B390" s="192" t="s">
        <v>417</v>
      </c>
      <c r="C390" s="192" t="s">
        <v>135</v>
      </c>
      <c r="D390" s="112" t="str">
        <f t="shared" si="6"/>
        <v>Shane Wilson</v>
      </c>
    </row>
    <row r="391" spans="1:4" ht="14.5">
      <c r="A391" s="192">
        <v>120894</v>
      </c>
      <c r="B391" s="192" t="s">
        <v>369</v>
      </c>
      <c r="C391" s="192" t="s">
        <v>135</v>
      </c>
      <c r="D391" s="112" t="str">
        <f t="shared" si="6"/>
        <v>Paul Wilson</v>
      </c>
    </row>
    <row r="392" spans="1:4" ht="14.5">
      <c r="A392" s="192">
        <v>132159</v>
      </c>
      <c r="B392" s="192" t="s">
        <v>296</v>
      </c>
      <c r="C392" s="192" t="s">
        <v>135</v>
      </c>
      <c r="D392" s="112" t="str">
        <f t="shared" si="6"/>
        <v>Koby Wilson</v>
      </c>
    </row>
    <row r="393" spans="1:4" ht="14.5">
      <c r="A393" s="192">
        <v>133448</v>
      </c>
      <c r="B393" s="192" t="s">
        <v>113</v>
      </c>
      <c r="C393" s="192" t="s">
        <v>135</v>
      </c>
      <c r="D393" s="112" t="str">
        <f t="shared" si="6"/>
        <v>Daniel Wilson</v>
      </c>
    </row>
    <row r="394" spans="1:4" ht="14.5">
      <c r="A394" s="192">
        <v>133452</v>
      </c>
      <c r="B394" s="192" t="s">
        <v>118</v>
      </c>
      <c r="C394" s="192" t="s">
        <v>135</v>
      </c>
      <c r="D394" s="112" t="str">
        <f t="shared" si="6"/>
        <v>Jack Wilson</v>
      </c>
    </row>
    <row r="395" spans="1:4" ht="14.5">
      <c r="A395" s="192">
        <v>133844</v>
      </c>
      <c r="B395" s="192" t="s">
        <v>354</v>
      </c>
      <c r="C395" s="192" t="s">
        <v>135</v>
      </c>
      <c r="D395" s="112" t="str">
        <f t="shared" si="6"/>
        <v>Ben Wilson</v>
      </c>
    </row>
    <row r="396" spans="1:4" ht="14.5">
      <c r="A396" s="192">
        <v>104384</v>
      </c>
      <c r="B396" s="192" t="s">
        <v>347</v>
      </c>
      <c r="C396" s="192" t="s">
        <v>467</v>
      </c>
      <c r="D396" s="112" t="str">
        <f t="shared" si="6"/>
        <v>Craig Wright</v>
      </c>
    </row>
    <row r="397" spans="1:4" ht="14.5">
      <c r="A397" s="192">
        <v>134750</v>
      </c>
      <c r="B397" s="192" t="s">
        <v>1041</v>
      </c>
      <c r="C397" s="192" t="s">
        <v>467</v>
      </c>
      <c r="D397" s="112" t="str">
        <f t="shared" si="6"/>
        <v>Harper Wright</v>
      </c>
    </row>
    <row r="398" spans="1:4" ht="14.5">
      <c r="A398" s="192">
        <v>121028</v>
      </c>
      <c r="B398" s="192" t="s">
        <v>468</v>
      </c>
      <c r="C398" s="192" t="s">
        <v>127</v>
      </c>
      <c r="D398" s="112" t="str">
        <f t="shared" si="6"/>
        <v>Dave Youl</v>
      </c>
    </row>
    <row r="399" spans="1:4" ht="14.5">
      <c r="A399" s="192">
        <v>121029</v>
      </c>
      <c r="B399" s="192" t="s">
        <v>131</v>
      </c>
      <c r="C399" s="192" t="s">
        <v>127</v>
      </c>
      <c r="D399" s="112" t="str">
        <f t="shared" si="6"/>
        <v>Lucas Youl</v>
      </c>
    </row>
    <row r="400" spans="1:4" ht="14.5">
      <c r="A400" s="192">
        <v>130511</v>
      </c>
      <c r="B400" s="192" t="s">
        <v>339</v>
      </c>
      <c r="C400" s="192" t="s">
        <v>470</v>
      </c>
      <c r="D400" s="112" t="str">
        <f t="shared" si="6"/>
        <v>Colin Yuen</v>
      </c>
    </row>
    <row r="401" spans="1:4" ht="14.5">
      <c r="A401" s="192">
        <v>130512</v>
      </c>
      <c r="B401" s="192" t="s">
        <v>469</v>
      </c>
      <c r="C401" s="192" t="s">
        <v>470</v>
      </c>
      <c r="D401" s="112" t="str">
        <f t="shared" si="6"/>
        <v>Veyron Yuen</v>
      </c>
    </row>
    <row r="402" spans="1:4" ht="14.5">
      <c r="A402" s="192">
        <v>133406</v>
      </c>
      <c r="B402" s="192" t="s">
        <v>697</v>
      </c>
      <c r="C402" s="192" t="s">
        <v>470</v>
      </c>
      <c r="D402" s="112" t="str">
        <f t="shared" si="6"/>
        <v>Aston Yuen</v>
      </c>
    </row>
    <row r="403" spans="1:4" ht="14.5">
      <c r="A403" s="192">
        <v>124408</v>
      </c>
      <c r="B403" s="192" t="s">
        <v>318</v>
      </c>
      <c r="C403" s="192" t="s">
        <v>171</v>
      </c>
      <c r="D403" s="112" t="str">
        <f t="shared" si="6"/>
        <v>Stephen Zerafa</v>
      </c>
    </row>
    <row r="404" spans="1:4" ht="14.5">
      <c r="A404" s="192">
        <v>133394</v>
      </c>
      <c r="B404" s="192" t="s">
        <v>704</v>
      </c>
      <c r="C404" s="192" t="s">
        <v>672</v>
      </c>
      <c r="D404" s="112" t="str">
        <f t="shared" si="6"/>
        <v>Grzegorz Zgudka</v>
      </c>
    </row>
    <row r="405" spans="1:4" ht="14.5">
      <c r="A405" s="192"/>
      <c r="B405" s="192"/>
      <c r="C405" s="192"/>
    </row>
    <row r="406" spans="1:4" ht="14.5">
      <c r="A406" s="192"/>
      <c r="B406" s="192"/>
      <c r="C406" s="192"/>
    </row>
  </sheetData>
  <autoFilter ref="A1:E97" xr:uid="{99A17EA8-FD26-4294-A5FB-2FE72EA9678B}">
    <sortState xmlns:xlrd2="http://schemas.microsoft.com/office/spreadsheetml/2017/richdata2" ref="A2:E408">
      <sortCondition ref="C1:C97"/>
    </sortState>
  </autoFilter>
  <conditionalFormatting sqref="D2:D7">
    <cfRule type="duplicateValues" dxfId="7" priority="5575"/>
  </conditionalFormatting>
  <conditionalFormatting sqref="D8:D1048576 D1">
    <cfRule type="duplicateValues" dxfId="6" priority="5002"/>
  </conditionalFormatting>
  <printOptions gridLines="1"/>
  <pageMargins left="0.75" right="0.75" top="1" bottom="1" header="0.5" footer="0.5"/>
  <pageSetup paperSize="9" orientation="portrait" r:id="rId1"/>
  <headerFooter>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9673-F761-4977-8617-D31C60C0D69E}">
  <dimension ref="A1:D431"/>
  <sheetViews>
    <sheetView workbookViewId="0">
      <pane ySplit="1" topLeftCell="A191" activePane="bottomLeft" state="frozen"/>
      <selection pane="bottomLeft" activeCell="D211" sqref="D211"/>
    </sheetView>
  </sheetViews>
  <sheetFormatPr defaultRowHeight="13"/>
  <cols>
    <col min="1" max="1" width="11.81640625" bestFit="1" customWidth="1"/>
    <col min="2" max="2" width="12.1796875" bestFit="1" customWidth="1"/>
    <col min="3" max="3" width="13.1796875" bestFit="1" customWidth="1"/>
    <col min="4" max="4" width="25.1796875" bestFit="1" customWidth="1"/>
    <col min="5" max="5" width="28.453125" bestFit="1" customWidth="1"/>
    <col min="6" max="6" width="20.1796875" bestFit="1" customWidth="1"/>
  </cols>
  <sheetData>
    <row r="1" spans="1:4">
      <c r="A1" t="s">
        <v>71</v>
      </c>
      <c r="B1" t="s">
        <v>26</v>
      </c>
      <c r="C1" t="s">
        <v>72</v>
      </c>
      <c r="D1" t="s">
        <v>73</v>
      </c>
    </row>
    <row r="2" spans="1:4">
      <c r="A2">
        <v>133009</v>
      </c>
      <c r="B2" t="s">
        <v>314</v>
      </c>
      <c r="C2" t="s">
        <v>876</v>
      </c>
      <c r="D2" s="112" t="str">
        <f t="shared" ref="D2:D65" si="0">CONCATENATE(B2," ",C2)</f>
        <v>Adam Barnes</v>
      </c>
    </row>
    <row r="3" spans="1:4">
      <c r="A3">
        <v>134352</v>
      </c>
      <c r="B3" t="s">
        <v>314</v>
      </c>
      <c r="C3" t="s">
        <v>1016</v>
      </c>
      <c r="D3" s="112" t="str">
        <f t="shared" si="0"/>
        <v>Adam Bitmead</v>
      </c>
    </row>
    <row r="4" spans="1:4">
      <c r="A4">
        <v>134786</v>
      </c>
      <c r="B4" t="s">
        <v>314</v>
      </c>
      <c r="C4" t="s">
        <v>1054</v>
      </c>
      <c r="D4" s="112" t="str">
        <f t="shared" si="0"/>
        <v>Adam Malass</v>
      </c>
    </row>
    <row r="5" spans="1:4">
      <c r="A5">
        <v>123281</v>
      </c>
      <c r="B5" t="s">
        <v>685</v>
      </c>
      <c r="C5" t="s">
        <v>607</v>
      </c>
      <c r="D5" s="112" t="str">
        <f t="shared" si="0"/>
        <v>adam petta</v>
      </c>
    </row>
    <row r="6" spans="1:4">
      <c r="A6">
        <v>132042</v>
      </c>
      <c r="B6" t="s">
        <v>314</v>
      </c>
      <c r="C6" t="s">
        <v>327</v>
      </c>
      <c r="D6" s="112" t="str">
        <f t="shared" si="0"/>
        <v>Adam Thompson</v>
      </c>
    </row>
    <row r="7" spans="1:4">
      <c r="A7">
        <v>130376</v>
      </c>
      <c r="B7" t="s">
        <v>314</v>
      </c>
      <c r="C7" t="s">
        <v>1065</v>
      </c>
      <c r="D7" s="112" t="str">
        <f t="shared" si="0"/>
        <v>Adam Winner</v>
      </c>
    </row>
    <row r="8" spans="1:4">
      <c r="A8">
        <v>120202</v>
      </c>
      <c r="B8" t="s">
        <v>441</v>
      </c>
      <c r="C8" t="s">
        <v>596</v>
      </c>
      <c r="D8" s="112" t="str">
        <f t="shared" si="0"/>
        <v>Adrian Estasy</v>
      </c>
    </row>
    <row r="9" spans="1:4">
      <c r="A9">
        <v>133365</v>
      </c>
      <c r="B9" t="s">
        <v>441</v>
      </c>
      <c r="C9" t="s">
        <v>662</v>
      </c>
      <c r="D9" s="112" t="str">
        <f t="shared" si="0"/>
        <v>Adrian Rogers</v>
      </c>
    </row>
    <row r="10" spans="1:4">
      <c r="A10">
        <v>134766</v>
      </c>
      <c r="B10" t="s">
        <v>702</v>
      </c>
      <c r="C10" t="s">
        <v>1073</v>
      </c>
      <c r="D10" s="112" t="str">
        <f t="shared" si="0"/>
        <v>Alexander Argyropoulos</v>
      </c>
    </row>
    <row r="11" spans="1:4">
      <c r="A11">
        <v>133714</v>
      </c>
      <c r="B11" t="s">
        <v>830</v>
      </c>
      <c r="C11" t="s">
        <v>789</v>
      </c>
      <c r="D11" s="112" t="str">
        <f t="shared" si="0"/>
        <v>Alexandra Attree</v>
      </c>
    </row>
    <row r="12" spans="1:4">
      <c r="A12">
        <v>133989</v>
      </c>
      <c r="B12" t="s">
        <v>819</v>
      </c>
      <c r="C12" t="s">
        <v>801</v>
      </c>
      <c r="D12" s="112" t="str">
        <f t="shared" si="0"/>
        <v>Ali Habib</v>
      </c>
    </row>
    <row r="13" spans="1:4">
      <c r="A13">
        <v>134441</v>
      </c>
      <c r="B13" t="s">
        <v>1035</v>
      </c>
      <c r="C13" t="s">
        <v>972</v>
      </c>
      <c r="D13" s="112" t="str">
        <f t="shared" si="0"/>
        <v>Alyssa Ho</v>
      </c>
    </row>
    <row r="14" spans="1:4">
      <c r="A14">
        <v>121596</v>
      </c>
      <c r="B14" t="s">
        <v>368</v>
      </c>
      <c r="C14" t="s">
        <v>367</v>
      </c>
      <c r="D14" s="112" t="str">
        <f t="shared" si="0"/>
        <v>Amalie Dunlop</v>
      </c>
    </row>
    <row r="15" spans="1:4">
      <c r="A15">
        <v>123072</v>
      </c>
      <c r="B15" t="s">
        <v>380</v>
      </c>
      <c r="C15" t="s">
        <v>390</v>
      </c>
      <c r="D15" s="112" t="str">
        <f t="shared" si="0"/>
        <v>Amelia Kapp</v>
      </c>
    </row>
    <row r="16" spans="1:4">
      <c r="A16">
        <v>110721</v>
      </c>
      <c r="B16" t="s">
        <v>808</v>
      </c>
      <c r="C16" t="s">
        <v>351</v>
      </c>
      <c r="D16" s="112" t="str">
        <f t="shared" si="0"/>
        <v>Amy Bregonje</v>
      </c>
    </row>
    <row r="17" spans="1:4">
      <c r="A17">
        <v>123614</v>
      </c>
      <c r="B17" t="s">
        <v>494</v>
      </c>
      <c r="C17" t="s">
        <v>96</v>
      </c>
      <c r="D17" s="112" t="str">
        <f t="shared" si="0"/>
        <v>Andre Vermeulen</v>
      </c>
    </row>
    <row r="18" spans="1:4">
      <c r="A18">
        <v>134173</v>
      </c>
      <c r="B18" t="s">
        <v>309</v>
      </c>
      <c r="C18" t="s">
        <v>110</v>
      </c>
      <c r="D18" s="112" t="str">
        <f t="shared" si="0"/>
        <v>Andrew Cooper</v>
      </c>
    </row>
    <row r="19" spans="1:4">
      <c r="A19">
        <v>134110</v>
      </c>
      <c r="B19" t="s">
        <v>309</v>
      </c>
      <c r="C19" t="s">
        <v>845</v>
      </c>
      <c r="D19" s="112" t="str">
        <f t="shared" si="0"/>
        <v>Andrew Kita</v>
      </c>
    </row>
    <row r="20" spans="1:4">
      <c r="A20">
        <v>120892</v>
      </c>
      <c r="B20" t="s">
        <v>309</v>
      </c>
      <c r="C20" t="s">
        <v>397</v>
      </c>
      <c r="D20" s="112" t="str">
        <f t="shared" si="0"/>
        <v>Andrew Lake</v>
      </c>
    </row>
    <row r="21" spans="1:4">
      <c r="A21">
        <v>134027</v>
      </c>
      <c r="B21" t="s">
        <v>309</v>
      </c>
      <c r="C21" t="s">
        <v>471</v>
      </c>
      <c r="D21" s="112" t="str">
        <f t="shared" si="0"/>
        <v>Andrew Rhodes</v>
      </c>
    </row>
    <row r="22" spans="1:4">
      <c r="A22">
        <v>104398</v>
      </c>
      <c r="B22" t="s">
        <v>309</v>
      </c>
      <c r="C22" t="s">
        <v>453</v>
      </c>
      <c r="D22" s="112" t="str">
        <f t="shared" si="0"/>
        <v>Andrew Sim</v>
      </c>
    </row>
    <row r="23" spans="1:4">
      <c r="A23">
        <v>107465</v>
      </c>
      <c r="B23" t="s">
        <v>438</v>
      </c>
      <c r="C23" t="s">
        <v>439</v>
      </c>
      <c r="D23" s="112" t="str">
        <f t="shared" si="0"/>
        <v>Andy Sandlin</v>
      </c>
    </row>
    <row r="24" spans="1:4">
      <c r="A24">
        <v>134018</v>
      </c>
      <c r="B24" t="s">
        <v>814</v>
      </c>
      <c r="C24" t="s">
        <v>281</v>
      </c>
      <c r="D24" s="112" t="str">
        <f t="shared" si="0"/>
        <v>Aneta Gauci</v>
      </c>
    </row>
    <row r="25" spans="1:4">
      <c r="A25">
        <v>121277</v>
      </c>
      <c r="B25" t="s">
        <v>112</v>
      </c>
      <c r="C25" t="s">
        <v>130</v>
      </c>
      <c r="D25" s="112" t="str">
        <f t="shared" si="0"/>
        <v>Anthony Spiteri</v>
      </c>
    </row>
    <row r="26" spans="1:4">
      <c r="A26">
        <v>113041</v>
      </c>
      <c r="B26" t="s">
        <v>112</v>
      </c>
      <c r="C26" t="s">
        <v>464</v>
      </c>
      <c r="D26" s="112" t="str">
        <f t="shared" si="0"/>
        <v>Anthony Vella</v>
      </c>
    </row>
    <row r="27" spans="1:4">
      <c r="A27">
        <v>134023</v>
      </c>
      <c r="B27" t="s">
        <v>815</v>
      </c>
      <c r="C27" t="s">
        <v>281</v>
      </c>
      <c r="D27" s="112" t="str">
        <f t="shared" si="0"/>
        <v>Armani Gauci</v>
      </c>
    </row>
    <row r="28" spans="1:4">
      <c r="A28">
        <v>131926</v>
      </c>
      <c r="B28" t="s">
        <v>292</v>
      </c>
      <c r="C28" t="s">
        <v>452</v>
      </c>
      <c r="D28" s="112" t="str">
        <f t="shared" si="0"/>
        <v>Ashton Sieders</v>
      </c>
    </row>
    <row r="29" spans="1:4">
      <c r="A29">
        <v>133229</v>
      </c>
      <c r="B29" t="s">
        <v>697</v>
      </c>
      <c r="C29" t="s">
        <v>656</v>
      </c>
      <c r="D29" s="112" t="str">
        <f t="shared" si="0"/>
        <v>Aston Hobson</v>
      </c>
    </row>
    <row r="30" spans="1:4">
      <c r="A30">
        <v>133406</v>
      </c>
      <c r="B30" t="s">
        <v>697</v>
      </c>
      <c r="C30" t="s">
        <v>470</v>
      </c>
      <c r="D30" s="112" t="str">
        <f t="shared" si="0"/>
        <v>Aston Yuen</v>
      </c>
    </row>
    <row r="31" spans="1:4">
      <c r="A31">
        <v>130027</v>
      </c>
      <c r="B31" t="s">
        <v>451</v>
      </c>
      <c r="C31" t="s">
        <v>450</v>
      </c>
      <c r="D31" s="112" t="str">
        <f t="shared" si="0"/>
        <v>Ayrton Shepherd</v>
      </c>
    </row>
    <row r="32" spans="1:4">
      <c r="A32">
        <v>134666</v>
      </c>
      <c r="B32" t="s">
        <v>354</v>
      </c>
      <c r="C32" t="s">
        <v>1013</v>
      </c>
      <c r="D32" s="112" t="str">
        <f t="shared" si="0"/>
        <v>Ben Avallone</v>
      </c>
    </row>
    <row r="33" spans="1:4">
      <c r="A33">
        <v>121255</v>
      </c>
      <c r="B33" t="s">
        <v>354</v>
      </c>
      <c r="C33" t="s">
        <v>111</v>
      </c>
      <c r="D33" s="112" t="str">
        <f t="shared" si="0"/>
        <v>Ben Lewis</v>
      </c>
    </row>
    <row r="34" spans="1:4">
      <c r="A34">
        <v>133095</v>
      </c>
      <c r="B34" t="s">
        <v>354</v>
      </c>
      <c r="C34" t="s">
        <v>1084</v>
      </c>
      <c r="D34" s="112" t="str">
        <f t="shared" si="0"/>
        <v>Ben Stabile</v>
      </c>
    </row>
    <row r="35" spans="1:4">
      <c r="A35">
        <v>133844</v>
      </c>
      <c r="B35" t="s">
        <v>354</v>
      </c>
      <c r="C35" t="s">
        <v>135</v>
      </c>
      <c r="D35" s="112" t="str">
        <f t="shared" si="0"/>
        <v>Ben Wilson</v>
      </c>
    </row>
    <row r="36" spans="1:4">
      <c r="A36">
        <v>132847</v>
      </c>
      <c r="B36" t="s">
        <v>501</v>
      </c>
      <c r="C36" t="s">
        <v>488</v>
      </c>
      <c r="D36" s="112" t="str">
        <f t="shared" si="0"/>
        <v>Benjamin Sinclair-Crow</v>
      </c>
    </row>
    <row r="37" spans="1:4">
      <c r="A37">
        <v>123379</v>
      </c>
      <c r="B37" t="s">
        <v>106</v>
      </c>
      <c r="C37" t="s">
        <v>107</v>
      </c>
      <c r="D37" s="112" t="str">
        <f t="shared" si="0"/>
        <v>Bethany Emr</v>
      </c>
    </row>
    <row r="38" spans="1:4">
      <c r="A38">
        <v>132137</v>
      </c>
      <c r="B38" t="s">
        <v>885</v>
      </c>
      <c r="C38" t="s">
        <v>872</v>
      </c>
      <c r="D38" s="112" t="str">
        <f t="shared" si="0"/>
        <v>Binkui Li</v>
      </c>
    </row>
    <row r="39" spans="1:4">
      <c r="A39">
        <v>133959</v>
      </c>
      <c r="B39" t="s">
        <v>82</v>
      </c>
      <c r="C39" t="s">
        <v>874</v>
      </c>
      <c r="D39" s="112" t="str">
        <f t="shared" si="0"/>
        <v>Blake Early</v>
      </c>
    </row>
    <row r="40" spans="1:4">
      <c r="A40">
        <v>131331</v>
      </c>
      <c r="B40" t="s">
        <v>82</v>
      </c>
      <c r="C40" t="s">
        <v>225</v>
      </c>
      <c r="D40" s="112" t="str">
        <f t="shared" si="0"/>
        <v>Blake Hotz</v>
      </c>
    </row>
    <row r="41" spans="1:4">
      <c r="A41">
        <v>113090</v>
      </c>
      <c r="B41" t="s">
        <v>82</v>
      </c>
      <c r="C41" t="s">
        <v>442</v>
      </c>
      <c r="D41" s="112" t="str">
        <f t="shared" si="0"/>
        <v>Blake Schembri</v>
      </c>
    </row>
    <row r="42" spans="1:4">
      <c r="A42">
        <v>130137</v>
      </c>
      <c r="B42" t="s">
        <v>1025</v>
      </c>
      <c r="C42" t="s">
        <v>1020</v>
      </c>
      <c r="D42" s="112" t="str">
        <f t="shared" si="0"/>
        <v>Bobby Burns</v>
      </c>
    </row>
    <row r="43" spans="1:4">
      <c r="A43">
        <v>134929</v>
      </c>
      <c r="B43" t="s">
        <v>1082</v>
      </c>
      <c r="C43" t="s">
        <v>314</v>
      </c>
      <c r="D43" s="112" t="str">
        <f t="shared" si="0"/>
        <v>Brad Adam</v>
      </c>
    </row>
    <row r="44" spans="1:4">
      <c r="A44">
        <v>103772</v>
      </c>
      <c r="B44" t="s">
        <v>87</v>
      </c>
      <c r="C44" t="s">
        <v>126</v>
      </c>
      <c r="D44" s="112" t="str">
        <f t="shared" si="0"/>
        <v>Bradley Goodman</v>
      </c>
    </row>
    <row r="45" spans="1:4">
      <c r="A45">
        <v>132657</v>
      </c>
      <c r="B45" t="s">
        <v>87</v>
      </c>
      <c r="C45" t="s">
        <v>115</v>
      </c>
      <c r="D45" s="112" t="str">
        <f t="shared" si="0"/>
        <v>Bradley Jenkins</v>
      </c>
    </row>
    <row r="46" spans="1:4">
      <c r="A46">
        <v>134805</v>
      </c>
      <c r="B46" t="s">
        <v>1056</v>
      </c>
      <c r="C46" t="s">
        <v>475</v>
      </c>
      <c r="D46" s="112" t="str">
        <f t="shared" si="0"/>
        <v>Brady Attard</v>
      </c>
    </row>
    <row r="47" spans="1:4">
      <c r="A47">
        <v>110678</v>
      </c>
      <c r="B47" t="s">
        <v>312</v>
      </c>
      <c r="C47" t="s">
        <v>326</v>
      </c>
      <c r="D47" s="112" t="str">
        <f t="shared" si="0"/>
        <v>Brandon Colling</v>
      </c>
    </row>
    <row r="48" spans="1:4">
      <c r="A48">
        <v>132472</v>
      </c>
      <c r="B48" t="s">
        <v>458</v>
      </c>
      <c r="C48" t="s">
        <v>327</v>
      </c>
      <c r="D48" s="112" t="str">
        <f t="shared" si="0"/>
        <v>Brayden Thompson</v>
      </c>
    </row>
    <row r="49" spans="1:4">
      <c r="A49">
        <v>134075</v>
      </c>
      <c r="B49" t="s">
        <v>485</v>
      </c>
      <c r="C49" t="s">
        <v>656</v>
      </c>
      <c r="D49" s="112" t="str">
        <f t="shared" si="0"/>
        <v>Brett Hobson</v>
      </c>
    </row>
    <row r="50" spans="1:4">
      <c r="A50">
        <v>113203</v>
      </c>
      <c r="B50" t="s">
        <v>132</v>
      </c>
      <c r="C50" t="s">
        <v>133</v>
      </c>
      <c r="D50" s="112" t="str">
        <f t="shared" si="0"/>
        <v>Brian Tabbernal</v>
      </c>
    </row>
    <row r="51" spans="1:4">
      <c r="A51">
        <v>132974</v>
      </c>
      <c r="B51" t="s">
        <v>675</v>
      </c>
      <c r="C51" t="s">
        <v>153</v>
      </c>
      <c r="D51" s="112" t="str">
        <f t="shared" si="0"/>
        <v>Brianna Cribbin</v>
      </c>
    </row>
    <row r="52" spans="1:4">
      <c r="A52">
        <v>132620</v>
      </c>
      <c r="B52" t="s">
        <v>480</v>
      </c>
      <c r="C52" t="s">
        <v>473</v>
      </c>
      <c r="D52" s="112" t="str">
        <f t="shared" si="0"/>
        <v>Brooke Weatherhead</v>
      </c>
    </row>
    <row r="53" spans="1:4">
      <c r="A53">
        <v>132704</v>
      </c>
      <c r="B53" t="s">
        <v>496</v>
      </c>
      <c r="C53" t="s">
        <v>483</v>
      </c>
      <c r="D53" s="112" t="str">
        <f t="shared" si="0"/>
        <v>Bruno Martino</v>
      </c>
    </row>
    <row r="54" spans="1:4">
      <c r="A54">
        <v>130878</v>
      </c>
      <c r="B54" t="s">
        <v>290</v>
      </c>
      <c r="C54" t="s">
        <v>276</v>
      </c>
      <c r="D54" s="112" t="str">
        <f t="shared" si="0"/>
        <v>Callum Donnelly</v>
      </c>
    </row>
    <row r="55" spans="1:4">
      <c r="A55">
        <v>133656</v>
      </c>
      <c r="B55" t="s">
        <v>290</v>
      </c>
      <c r="C55" t="s">
        <v>786</v>
      </c>
      <c r="D55" s="112" t="str">
        <f t="shared" si="0"/>
        <v>Callum Falconer</v>
      </c>
    </row>
    <row r="56" spans="1:4">
      <c r="A56">
        <v>107442</v>
      </c>
      <c r="B56" t="s">
        <v>178</v>
      </c>
      <c r="C56" t="s">
        <v>1021</v>
      </c>
      <c r="D56" s="112" t="str">
        <f t="shared" si="0"/>
        <v>Cameron Allen</v>
      </c>
    </row>
    <row r="57" spans="1:4">
      <c r="A57">
        <v>130319</v>
      </c>
      <c r="B57" t="s">
        <v>178</v>
      </c>
      <c r="C57" t="s">
        <v>228</v>
      </c>
      <c r="D57" s="112" t="str">
        <f t="shared" si="0"/>
        <v>Cameron House</v>
      </c>
    </row>
    <row r="58" spans="1:4">
      <c r="A58">
        <v>134867</v>
      </c>
      <c r="B58" t="s">
        <v>1069</v>
      </c>
      <c r="C58" t="s">
        <v>291</v>
      </c>
      <c r="D58" s="112" t="str">
        <f t="shared" si="0"/>
        <v>Candice Harvey</v>
      </c>
    </row>
    <row r="59" spans="1:4">
      <c r="A59">
        <v>130667</v>
      </c>
      <c r="B59" t="s">
        <v>436</v>
      </c>
      <c r="C59" t="s">
        <v>322</v>
      </c>
      <c r="D59" s="112" t="str">
        <f t="shared" si="0"/>
        <v>Carmelo Salerno</v>
      </c>
    </row>
    <row r="60" spans="1:4">
      <c r="A60">
        <v>134680</v>
      </c>
      <c r="B60" t="s">
        <v>1037</v>
      </c>
      <c r="C60" t="s">
        <v>1014</v>
      </c>
      <c r="D60" s="112" t="str">
        <f t="shared" si="0"/>
        <v>Chad Delia</v>
      </c>
    </row>
    <row r="61" spans="1:4">
      <c r="A61">
        <v>133299</v>
      </c>
      <c r="B61" t="s">
        <v>680</v>
      </c>
      <c r="C61" t="s">
        <v>277</v>
      </c>
      <c r="D61" s="112" t="str">
        <f t="shared" si="0"/>
        <v>Charli De Boynton</v>
      </c>
    </row>
    <row r="62" spans="1:4">
      <c r="A62">
        <v>132658</v>
      </c>
      <c r="B62" t="s">
        <v>477</v>
      </c>
      <c r="C62" t="s">
        <v>115</v>
      </c>
      <c r="D62" s="112" t="str">
        <f t="shared" si="0"/>
        <v>Charlie Jenkins</v>
      </c>
    </row>
    <row r="63" spans="1:4">
      <c r="A63">
        <v>134681</v>
      </c>
      <c r="B63" t="s">
        <v>1038</v>
      </c>
      <c r="C63" t="s">
        <v>1014</v>
      </c>
      <c r="D63" s="112" t="str">
        <f t="shared" si="0"/>
        <v>Charlize Delia</v>
      </c>
    </row>
    <row r="64" spans="1:4">
      <c r="A64">
        <v>133938</v>
      </c>
      <c r="B64" t="s">
        <v>818</v>
      </c>
      <c r="C64" t="s">
        <v>797</v>
      </c>
      <c r="D64" s="112" t="str">
        <f t="shared" si="0"/>
        <v>Chloe Grozdanovski</v>
      </c>
    </row>
    <row r="65" spans="1:4">
      <c r="A65">
        <v>107969</v>
      </c>
      <c r="B65" t="s">
        <v>1050</v>
      </c>
      <c r="C65" t="s">
        <v>390</v>
      </c>
      <c r="D65" s="112" t="str">
        <f t="shared" si="0"/>
        <v>Chris Kapp</v>
      </c>
    </row>
    <row r="66" spans="1:4">
      <c r="A66">
        <v>131459</v>
      </c>
      <c r="B66" t="s">
        <v>372</v>
      </c>
      <c r="C66" t="s">
        <v>1018</v>
      </c>
      <c r="D66" s="112" t="str">
        <f t="shared" ref="D66:D129" si="1">CONCATENATE(B66," ",C66)</f>
        <v>Christian Ayrouth</v>
      </c>
    </row>
    <row r="67" spans="1:4">
      <c r="A67">
        <v>120266</v>
      </c>
      <c r="B67" t="s">
        <v>372</v>
      </c>
      <c r="C67" t="s">
        <v>596</v>
      </c>
      <c r="D67" s="112" t="str">
        <f t="shared" si="1"/>
        <v>Christian Estasy</v>
      </c>
    </row>
    <row r="68" spans="1:4">
      <c r="A68">
        <v>133294</v>
      </c>
      <c r="B68" t="s">
        <v>372</v>
      </c>
      <c r="C68" t="s">
        <v>663</v>
      </c>
      <c r="D68" s="112" t="str">
        <f t="shared" si="1"/>
        <v>Christian Sherrington</v>
      </c>
    </row>
    <row r="69" spans="1:4">
      <c r="A69">
        <v>122425</v>
      </c>
      <c r="B69" t="s">
        <v>91</v>
      </c>
      <c r="C69" t="s">
        <v>126</v>
      </c>
      <c r="D69" s="112" t="str">
        <f t="shared" si="1"/>
        <v>Christopher Goodman</v>
      </c>
    </row>
    <row r="70" spans="1:4">
      <c r="A70">
        <v>133296</v>
      </c>
      <c r="B70" t="s">
        <v>701</v>
      </c>
      <c r="C70" t="s">
        <v>234</v>
      </c>
      <c r="D70" s="112" t="str">
        <f t="shared" si="1"/>
        <v>Cianna Wagstaff</v>
      </c>
    </row>
    <row r="71" spans="1:4">
      <c r="A71">
        <v>134266</v>
      </c>
      <c r="B71" t="s">
        <v>891</v>
      </c>
      <c r="C71" t="s">
        <v>464</v>
      </c>
      <c r="D71" s="112" t="str">
        <f t="shared" si="1"/>
        <v>Claudia Vella</v>
      </c>
    </row>
    <row r="72" spans="1:4">
      <c r="A72">
        <v>122696</v>
      </c>
      <c r="B72" t="s">
        <v>331</v>
      </c>
      <c r="C72" t="s">
        <v>231</v>
      </c>
      <c r="D72" s="112" t="str">
        <f t="shared" si="1"/>
        <v>Clint Abel</v>
      </c>
    </row>
    <row r="73" spans="1:4">
      <c r="A73">
        <v>131814</v>
      </c>
      <c r="B73" t="s">
        <v>490</v>
      </c>
      <c r="C73" t="s">
        <v>614</v>
      </c>
      <c r="D73" s="112" t="str">
        <f t="shared" si="1"/>
        <v>Cole Hogan</v>
      </c>
    </row>
    <row r="74" spans="1:4">
      <c r="A74">
        <v>133373</v>
      </c>
      <c r="B74" t="s">
        <v>339</v>
      </c>
      <c r="C74" t="s">
        <v>670</v>
      </c>
      <c r="D74" s="112" t="str">
        <f t="shared" si="1"/>
        <v>Colin Drane</v>
      </c>
    </row>
    <row r="75" spans="1:4">
      <c r="A75">
        <v>130511</v>
      </c>
      <c r="B75" t="s">
        <v>339</v>
      </c>
      <c r="C75" t="s">
        <v>470</v>
      </c>
      <c r="D75" s="112" t="str">
        <f t="shared" si="1"/>
        <v>Colin Yuen</v>
      </c>
    </row>
    <row r="76" spans="1:4">
      <c r="A76">
        <v>104337</v>
      </c>
      <c r="B76" t="s">
        <v>376</v>
      </c>
      <c r="C76" t="s">
        <v>126</v>
      </c>
      <c r="D76" s="112" t="str">
        <f t="shared" si="1"/>
        <v>Connor Goodman</v>
      </c>
    </row>
    <row r="77" spans="1:4">
      <c r="A77">
        <v>130320</v>
      </c>
      <c r="B77" t="s">
        <v>110</v>
      </c>
      <c r="C77" t="s">
        <v>228</v>
      </c>
      <c r="D77" s="112" t="str">
        <f t="shared" si="1"/>
        <v>Cooper House</v>
      </c>
    </row>
    <row r="78" spans="1:4">
      <c r="A78">
        <v>131953</v>
      </c>
      <c r="B78" t="s">
        <v>110</v>
      </c>
      <c r="C78" t="s">
        <v>278</v>
      </c>
      <c r="D78" s="112" t="str">
        <f t="shared" si="1"/>
        <v>Cooper Mackie</v>
      </c>
    </row>
    <row r="79" spans="1:4">
      <c r="A79">
        <v>121825</v>
      </c>
      <c r="B79" t="s">
        <v>110</v>
      </c>
      <c r="C79" t="s">
        <v>99</v>
      </c>
      <c r="D79" s="112" t="str">
        <f t="shared" si="1"/>
        <v>Cooper Mitchell</v>
      </c>
    </row>
    <row r="80" spans="1:4">
      <c r="A80">
        <v>131686</v>
      </c>
      <c r="B80" t="s">
        <v>383</v>
      </c>
      <c r="C80" t="s">
        <v>275</v>
      </c>
      <c r="D80" s="112" t="str">
        <f t="shared" si="1"/>
        <v>Corey Gurney</v>
      </c>
    </row>
    <row r="81" spans="1:4">
      <c r="A81">
        <v>104384</v>
      </c>
      <c r="B81" t="s">
        <v>347</v>
      </c>
      <c r="C81" t="s">
        <v>467</v>
      </c>
      <c r="D81" s="112" t="str">
        <f t="shared" si="1"/>
        <v>Craig Wright</v>
      </c>
    </row>
    <row r="82" spans="1:4">
      <c r="A82">
        <v>130396</v>
      </c>
      <c r="B82" t="s">
        <v>1066</v>
      </c>
      <c r="C82" t="s">
        <v>1065</v>
      </c>
      <c r="D82" s="112" t="str">
        <f t="shared" si="1"/>
        <v>Cristian Winner</v>
      </c>
    </row>
    <row r="83" spans="1:4">
      <c r="A83">
        <v>123484</v>
      </c>
      <c r="B83" t="s">
        <v>381</v>
      </c>
      <c r="C83" t="s">
        <v>100</v>
      </c>
      <c r="D83" s="112" t="str">
        <f t="shared" si="1"/>
        <v>Damien Grima</v>
      </c>
    </row>
    <row r="84" spans="1:4">
      <c r="A84">
        <v>122847</v>
      </c>
      <c r="B84" t="s">
        <v>381</v>
      </c>
      <c r="C84" t="s">
        <v>410</v>
      </c>
      <c r="D84" s="112" t="str">
        <f t="shared" si="1"/>
        <v>Damien Meyer</v>
      </c>
    </row>
    <row r="85" spans="1:4">
      <c r="A85">
        <v>108546</v>
      </c>
      <c r="B85" t="s">
        <v>400</v>
      </c>
      <c r="C85" t="s">
        <v>401</v>
      </c>
      <c r="D85" s="112" t="str">
        <f t="shared" si="1"/>
        <v>Dan Lindsay</v>
      </c>
    </row>
    <row r="86" spans="1:4">
      <c r="A86">
        <v>133084</v>
      </c>
      <c r="B86" t="s">
        <v>832</v>
      </c>
      <c r="C86" t="s">
        <v>782</v>
      </c>
      <c r="D86" s="112" t="str">
        <f t="shared" si="1"/>
        <v>Danial Morris</v>
      </c>
    </row>
    <row r="87" spans="1:4">
      <c r="A87">
        <v>123814</v>
      </c>
      <c r="B87" t="s">
        <v>113</v>
      </c>
      <c r="C87" t="s">
        <v>147</v>
      </c>
      <c r="D87" s="112" t="str">
        <f t="shared" si="1"/>
        <v>Daniel Banks</v>
      </c>
    </row>
    <row r="88" spans="1:4">
      <c r="A88">
        <v>134088</v>
      </c>
      <c r="B88" t="s">
        <v>113</v>
      </c>
      <c r="C88" t="s">
        <v>843</v>
      </c>
      <c r="D88" s="112" t="str">
        <f t="shared" si="1"/>
        <v>Daniel Cloake</v>
      </c>
    </row>
    <row r="89" spans="1:4">
      <c r="A89">
        <v>131924</v>
      </c>
      <c r="B89" t="s">
        <v>113</v>
      </c>
      <c r="C89" t="s">
        <v>875</v>
      </c>
      <c r="D89" s="112" t="str">
        <f t="shared" si="1"/>
        <v>Daniel Foot</v>
      </c>
    </row>
    <row r="90" spans="1:4">
      <c r="A90">
        <v>130077</v>
      </c>
      <c r="B90" t="s">
        <v>113</v>
      </c>
      <c r="C90" t="s">
        <v>278</v>
      </c>
      <c r="D90" s="112" t="str">
        <f t="shared" si="1"/>
        <v>Daniel Mackie</v>
      </c>
    </row>
    <row r="91" spans="1:4">
      <c r="A91">
        <v>134926</v>
      </c>
      <c r="B91" t="s">
        <v>1080</v>
      </c>
      <c r="C91" t="s">
        <v>467</v>
      </c>
      <c r="D91" s="112" t="str">
        <f t="shared" si="1"/>
        <v>Darcy Wright</v>
      </c>
    </row>
    <row r="92" spans="1:4">
      <c r="A92">
        <v>123284</v>
      </c>
      <c r="B92" t="s">
        <v>345</v>
      </c>
      <c r="C92" t="s">
        <v>115</v>
      </c>
      <c r="D92" s="112" t="str">
        <f t="shared" si="1"/>
        <v>Darren Jenkins</v>
      </c>
    </row>
    <row r="93" spans="1:4">
      <c r="A93">
        <v>131688</v>
      </c>
      <c r="B93" t="s">
        <v>468</v>
      </c>
      <c r="C93" t="s">
        <v>610</v>
      </c>
      <c r="D93" s="112" t="str">
        <f t="shared" si="1"/>
        <v>Dave Bennetts</v>
      </c>
    </row>
    <row r="94" spans="1:4">
      <c r="A94">
        <v>132726</v>
      </c>
      <c r="B94" t="s">
        <v>468</v>
      </c>
      <c r="C94" t="s">
        <v>793</v>
      </c>
      <c r="D94" s="112" t="str">
        <f t="shared" si="1"/>
        <v>Dave Evans</v>
      </c>
    </row>
    <row r="95" spans="1:4">
      <c r="A95">
        <v>121028</v>
      </c>
      <c r="B95" t="s">
        <v>468</v>
      </c>
      <c r="C95" t="s">
        <v>127</v>
      </c>
      <c r="D95" s="112" t="str">
        <f t="shared" si="1"/>
        <v>Dave Youl</v>
      </c>
    </row>
    <row r="96" spans="1:4">
      <c r="A96">
        <v>133839</v>
      </c>
      <c r="B96" t="s">
        <v>353</v>
      </c>
      <c r="C96" t="s">
        <v>795</v>
      </c>
      <c r="D96" s="112" t="str">
        <f t="shared" si="1"/>
        <v>David Ayoub</v>
      </c>
    </row>
    <row r="97" spans="1:4">
      <c r="A97">
        <v>130979</v>
      </c>
      <c r="B97" t="s">
        <v>353</v>
      </c>
      <c r="C97" t="s">
        <v>232</v>
      </c>
      <c r="D97" s="112" t="str">
        <f t="shared" si="1"/>
        <v>David East</v>
      </c>
    </row>
    <row r="98" spans="1:4">
      <c r="A98">
        <v>102357</v>
      </c>
      <c r="B98" t="s">
        <v>353</v>
      </c>
      <c r="C98" t="s">
        <v>370</v>
      </c>
      <c r="D98" s="112" t="str">
        <f t="shared" si="1"/>
        <v>David Endres</v>
      </c>
    </row>
    <row r="99" spans="1:4">
      <c r="A99">
        <v>132099</v>
      </c>
      <c r="B99" t="s">
        <v>353</v>
      </c>
      <c r="C99" t="s">
        <v>126</v>
      </c>
      <c r="D99" s="112" t="str">
        <f t="shared" si="1"/>
        <v>David Goodman</v>
      </c>
    </row>
    <row r="100" spans="1:4">
      <c r="A100">
        <v>134331</v>
      </c>
      <c r="B100" t="s">
        <v>353</v>
      </c>
      <c r="C100" t="s">
        <v>880</v>
      </c>
      <c r="D100" s="112" t="str">
        <f t="shared" si="1"/>
        <v>David McEwan</v>
      </c>
    </row>
    <row r="101" spans="1:4">
      <c r="A101">
        <v>131325</v>
      </c>
      <c r="B101" t="s">
        <v>353</v>
      </c>
      <c r="C101" t="s">
        <v>452</v>
      </c>
      <c r="D101" s="112" t="str">
        <f t="shared" si="1"/>
        <v>David Sieders</v>
      </c>
    </row>
    <row r="102" spans="1:4">
      <c r="A102">
        <v>134664</v>
      </c>
      <c r="B102" t="s">
        <v>353</v>
      </c>
      <c r="C102" t="s">
        <v>1011</v>
      </c>
      <c r="D102" s="112" t="str">
        <f t="shared" si="1"/>
        <v>David Simpson</v>
      </c>
    </row>
    <row r="103" spans="1:4">
      <c r="A103">
        <v>133345</v>
      </c>
      <c r="B103" t="s">
        <v>353</v>
      </c>
      <c r="C103" t="s">
        <v>1081</v>
      </c>
      <c r="D103" s="112" t="str">
        <f t="shared" si="1"/>
        <v>David Stephenson</v>
      </c>
    </row>
    <row r="104" spans="1:4">
      <c r="A104">
        <v>134365</v>
      </c>
      <c r="B104" t="s">
        <v>414</v>
      </c>
      <c r="C104" t="s">
        <v>1016</v>
      </c>
      <c r="D104" s="112" t="str">
        <f t="shared" si="1"/>
        <v>Dean Bitmead</v>
      </c>
    </row>
    <row r="105" spans="1:4">
      <c r="A105">
        <v>123612</v>
      </c>
      <c r="B105" t="s">
        <v>317</v>
      </c>
      <c r="C105" t="s">
        <v>96</v>
      </c>
      <c r="D105" s="112" t="str">
        <f t="shared" si="1"/>
        <v>Deniel Vermeulen</v>
      </c>
    </row>
    <row r="106" spans="1:4">
      <c r="A106">
        <v>102523</v>
      </c>
      <c r="B106" t="s">
        <v>395</v>
      </c>
      <c r="C106" t="s">
        <v>396</v>
      </c>
      <c r="D106" s="112" t="str">
        <f t="shared" si="1"/>
        <v>Dimitri Kozlinski</v>
      </c>
    </row>
    <row r="107" spans="1:4">
      <c r="A107">
        <v>130415</v>
      </c>
      <c r="B107" t="s">
        <v>288</v>
      </c>
      <c r="C107" t="s">
        <v>274</v>
      </c>
      <c r="D107" s="112" t="str">
        <f t="shared" si="1"/>
        <v>Drew Robins</v>
      </c>
    </row>
    <row r="108" spans="1:4">
      <c r="A108">
        <v>130120</v>
      </c>
      <c r="B108" t="s">
        <v>402</v>
      </c>
      <c r="C108" t="s">
        <v>401</v>
      </c>
      <c r="D108" s="112" t="str">
        <f t="shared" si="1"/>
        <v>Dylan Lindsay</v>
      </c>
    </row>
    <row r="109" spans="1:4">
      <c r="A109">
        <v>133963</v>
      </c>
      <c r="B109" t="s">
        <v>862</v>
      </c>
      <c r="C109" t="s">
        <v>853</v>
      </c>
      <c r="D109" s="112" t="str">
        <f t="shared" si="1"/>
        <v>Eleanor Livingstone</v>
      </c>
    </row>
    <row r="110" spans="1:4">
      <c r="A110">
        <v>134423</v>
      </c>
      <c r="B110" t="s">
        <v>434</v>
      </c>
      <c r="C110" t="s">
        <v>970</v>
      </c>
      <c r="D110" s="112" t="str">
        <f t="shared" si="1"/>
        <v>Elijah McAndrew</v>
      </c>
    </row>
    <row r="111" spans="1:4">
      <c r="A111">
        <v>134232</v>
      </c>
      <c r="B111" t="s">
        <v>884</v>
      </c>
      <c r="C111" t="s">
        <v>110</v>
      </c>
      <c r="D111" s="112" t="str">
        <f t="shared" si="1"/>
        <v>Elizabeth Cooper</v>
      </c>
    </row>
    <row r="112" spans="1:4">
      <c r="A112">
        <v>132866</v>
      </c>
      <c r="B112" t="s">
        <v>502</v>
      </c>
      <c r="C112" t="s">
        <v>489</v>
      </c>
      <c r="D112" s="112" t="str">
        <f t="shared" si="1"/>
        <v>Elliot Bowen</v>
      </c>
    </row>
    <row r="113" spans="1:4">
      <c r="A113">
        <v>133250</v>
      </c>
      <c r="B113" t="s">
        <v>827</v>
      </c>
      <c r="C113" t="s">
        <v>158</v>
      </c>
      <c r="D113" s="112" t="str">
        <f t="shared" si="1"/>
        <v>Emmett Robinson</v>
      </c>
    </row>
    <row r="114" spans="1:4">
      <c r="A114">
        <v>134183</v>
      </c>
      <c r="B114" t="s">
        <v>886</v>
      </c>
      <c r="C114" t="s">
        <v>872</v>
      </c>
      <c r="D114" s="112" t="str">
        <f t="shared" si="1"/>
        <v>Esther Li</v>
      </c>
    </row>
    <row r="115" spans="1:4">
      <c r="A115">
        <v>120167</v>
      </c>
      <c r="B115" t="s">
        <v>303</v>
      </c>
      <c r="C115" t="s">
        <v>382</v>
      </c>
      <c r="D115" s="112" t="str">
        <f t="shared" si="1"/>
        <v>Ethan Guest</v>
      </c>
    </row>
    <row r="116" spans="1:4">
      <c r="A116">
        <v>131808</v>
      </c>
      <c r="B116" t="s">
        <v>460</v>
      </c>
      <c r="C116" t="s">
        <v>95</v>
      </c>
      <c r="D116" s="112" t="str">
        <f t="shared" si="1"/>
        <v>Eva Vats</v>
      </c>
    </row>
    <row r="117" spans="1:4">
      <c r="A117">
        <v>131047</v>
      </c>
      <c r="B117" t="s">
        <v>298</v>
      </c>
      <c r="C117" t="s">
        <v>225</v>
      </c>
      <c r="D117" s="112" t="str">
        <f t="shared" si="1"/>
        <v>Evan Hotz</v>
      </c>
    </row>
    <row r="118" spans="1:4">
      <c r="A118">
        <v>122970</v>
      </c>
      <c r="B118" t="s">
        <v>689</v>
      </c>
      <c r="C118" t="s">
        <v>620</v>
      </c>
      <c r="D118" s="112" t="str">
        <f t="shared" si="1"/>
        <v>Felix Staley</v>
      </c>
    </row>
    <row r="119" spans="1:4">
      <c r="A119">
        <v>134905</v>
      </c>
      <c r="B119" t="s">
        <v>688</v>
      </c>
      <c r="C119" t="s">
        <v>1075</v>
      </c>
      <c r="D119" s="112" t="str">
        <f t="shared" si="1"/>
        <v>Frank Gullotto</v>
      </c>
    </row>
    <row r="120" spans="1:4">
      <c r="A120">
        <v>134826</v>
      </c>
      <c r="B120" t="s">
        <v>1063</v>
      </c>
      <c r="C120" t="s">
        <v>352</v>
      </c>
      <c r="D120" s="112" t="str">
        <f t="shared" si="1"/>
        <v>Fredrick Brown</v>
      </c>
    </row>
    <row r="121" spans="1:4">
      <c r="A121">
        <v>134914</v>
      </c>
      <c r="B121" t="s">
        <v>1076</v>
      </c>
      <c r="C121" t="s">
        <v>1077</v>
      </c>
      <c r="D121" s="112" t="str">
        <f t="shared" si="1"/>
        <v>Gabriel Acosta</v>
      </c>
    </row>
    <row r="122" spans="1:4">
      <c r="A122">
        <v>133426</v>
      </c>
      <c r="B122" t="s">
        <v>693</v>
      </c>
      <c r="C122" t="s">
        <v>753</v>
      </c>
      <c r="D122" s="112" t="str">
        <f t="shared" si="1"/>
        <v>Gabriela Azzi</v>
      </c>
    </row>
    <row r="123" spans="1:4">
      <c r="A123">
        <v>124190</v>
      </c>
      <c r="B123" t="s">
        <v>359</v>
      </c>
      <c r="C123" t="s">
        <v>153</v>
      </c>
      <c r="D123" s="112" t="str">
        <f t="shared" si="1"/>
        <v>Gabriella Cribbin</v>
      </c>
    </row>
    <row r="124" spans="1:4">
      <c r="A124">
        <v>134870</v>
      </c>
      <c r="B124" t="s">
        <v>1070</v>
      </c>
      <c r="C124" t="s">
        <v>1071</v>
      </c>
      <c r="D124" s="112" t="str">
        <f t="shared" si="1"/>
        <v>Garry Smart</v>
      </c>
    </row>
    <row r="125" spans="1:4">
      <c r="A125">
        <v>134847</v>
      </c>
      <c r="B125" t="s">
        <v>1067</v>
      </c>
      <c r="C125" t="s">
        <v>1068</v>
      </c>
      <c r="D125" s="112" t="str">
        <f t="shared" si="1"/>
        <v>Gavin Tory</v>
      </c>
    </row>
    <row r="126" spans="1:4">
      <c r="A126">
        <v>121786</v>
      </c>
      <c r="B126" t="s">
        <v>287</v>
      </c>
      <c r="C126" t="s">
        <v>365</v>
      </c>
      <c r="D126" s="112" t="str">
        <f t="shared" si="1"/>
        <v>George Doueihi</v>
      </c>
    </row>
    <row r="127" spans="1:4">
      <c r="A127">
        <v>120868</v>
      </c>
      <c r="B127" t="s">
        <v>287</v>
      </c>
      <c r="C127" t="s">
        <v>273</v>
      </c>
      <c r="D127" s="112" t="str">
        <f t="shared" si="1"/>
        <v>George Miles</v>
      </c>
    </row>
    <row r="128" spans="1:4">
      <c r="A128">
        <v>131301</v>
      </c>
      <c r="B128" t="s">
        <v>859</v>
      </c>
      <c r="C128" t="s">
        <v>850</v>
      </c>
      <c r="D128" s="112" t="str">
        <f t="shared" si="1"/>
        <v>Giovanni Muskardin</v>
      </c>
    </row>
    <row r="129" spans="1:4">
      <c r="A129">
        <v>134148</v>
      </c>
      <c r="B129" t="s">
        <v>858</v>
      </c>
      <c r="C129" t="s">
        <v>847</v>
      </c>
      <c r="D129" s="112" t="str">
        <f t="shared" si="1"/>
        <v>Gisele Howell</v>
      </c>
    </row>
    <row r="130" spans="1:4">
      <c r="A130">
        <v>134387</v>
      </c>
      <c r="B130" t="s">
        <v>1033</v>
      </c>
      <c r="C130" t="s">
        <v>459</v>
      </c>
      <c r="D130" s="112" t="str">
        <f t="shared" ref="D130:D193" si="2">CONCATENATE(B130," ",C130)</f>
        <v>Glen Ure</v>
      </c>
    </row>
    <row r="131" spans="1:4">
      <c r="A131">
        <v>134687</v>
      </c>
      <c r="B131" t="s">
        <v>1040</v>
      </c>
      <c r="C131" t="s">
        <v>146</v>
      </c>
      <c r="D131" s="112" t="str">
        <f t="shared" si="2"/>
        <v>Grahame Bailey</v>
      </c>
    </row>
    <row r="132" spans="1:4">
      <c r="A132">
        <v>132877</v>
      </c>
      <c r="B132" t="s">
        <v>371</v>
      </c>
      <c r="C132" t="s">
        <v>346</v>
      </c>
      <c r="D132" s="112" t="str">
        <f t="shared" si="2"/>
        <v>Grant Booth</v>
      </c>
    </row>
    <row r="133" spans="1:4">
      <c r="A133">
        <v>104079</v>
      </c>
      <c r="B133" t="s">
        <v>371</v>
      </c>
      <c r="C133" t="s">
        <v>164</v>
      </c>
      <c r="D133" s="112" t="str">
        <f t="shared" si="2"/>
        <v>Grant Donley</v>
      </c>
    </row>
    <row r="134" spans="1:4">
      <c r="A134">
        <v>132629</v>
      </c>
      <c r="B134" t="s">
        <v>371</v>
      </c>
      <c r="C134" t="s">
        <v>473</v>
      </c>
      <c r="D134" s="112" t="str">
        <f t="shared" si="2"/>
        <v>Grant Weatherhead</v>
      </c>
    </row>
    <row r="135" spans="1:4">
      <c r="A135">
        <v>134750</v>
      </c>
      <c r="B135" t="s">
        <v>1041</v>
      </c>
      <c r="C135" t="s">
        <v>467</v>
      </c>
      <c r="D135" s="112" t="str">
        <f t="shared" si="2"/>
        <v>Harper Wright</v>
      </c>
    </row>
    <row r="136" spans="1:4">
      <c r="A136">
        <v>107705</v>
      </c>
      <c r="B136" t="s">
        <v>77</v>
      </c>
      <c r="C136" t="s">
        <v>128</v>
      </c>
      <c r="D136" s="112" t="str">
        <f t="shared" si="2"/>
        <v>Harrison Dengate</v>
      </c>
    </row>
    <row r="137" spans="1:4">
      <c r="A137">
        <v>123472</v>
      </c>
      <c r="B137" t="s">
        <v>77</v>
      </c>
      <c r="C137" t="s">
        <v>100</v>
      </c>
      <c r="D137" s="112" t="str">
        <f t="shared" si="2"/>
        <v>Harrison Grima</v>
      </c>
    </row>
    <row r="138" spans="1:4">
      <c r="A138">
        <v>131001</v>
      </c>
      <c r="B138" t="s">
        <v>77</v>
      </c>
      <c r="C138" t="s">
        <v>273</v>
      </c>
      <c r="D138" s="112" t="str">
        <f t="shared" si="2"/>
        <v>Harrison Miles</v>
      </c>
    </row>
    <row r="139" spans="1:4">
      <c r="A139">
        <v>123579</v>
      </c>
      <c r="B139" t="s">
        <v>77</v>
      </c>
      <c r="C139" t="s">
        <v>472</v>
      </c>
      <c r="D139" s="112" t="str">
        <f t="shared" si="2"/>
        <v>Harrison Morabito</v>
      </c>
    </row>
    <row r="140" spans="1:4">
      <c r="A140">
        <v>124386</v>
      </c>
      <c r="B140" t="s">
        <v>77</v>
      </c>
      <c r="C140" t="s">
        <v>487</v>
      </c>
      <c r="D140" s="112" t="str">
        <f t="shared" si="2"/>
        <v>Harrison Stace</v>
      </c>
    </row>
    <row r="141" spans="1:4">
      <c r="A141">
        <v>133559</v>
      </c>
      <c r="B141" t="s">
        <v>236</v>
      </c>
      <c r="C141" t="s">
        <v>773</v>
      </c>
      <c r="D141" s="112" t="str">
        <f t="shared" si="2"/>
        <v>Harry Padovan</v>
      </c>
    </row>
    <row r="142" spans="1:4">
      <c r="A142">
        <v>133346</v>
      </c>
      <c r="B142" t="s">
        <v>236</v>
      </c>
      <c r="C142" t="s">
        <v>1081</v>
      </c>
      <c r="D142" s="112" t="str">
        <f t="shared" si="2"/>
        <v>Harry Stephenson</v>
      </c>
    </row>
    <row r="143" spans="1:4">
      <c r="A143">
        <v>133697</v>
      </c>
      <c r="B143" t="s">
        <v>291</v>
      </c>
      <c r="C143" t="s">
        <v>335</v>
      </c>
      <c r="D143" s="112" t="str">
        <f t="shared" si="2"/>
        <v>Harvey Atkins</v>
      </c>
    </row>
    <row r="144" spans="1:4">
      <c r="A144">
        <v>130735</v>
      </c>
      <c r="B144" t="s">
        <v>291</v>
      </c>
      <c r="C144" t="s">
        <v>226</v>
      </c>
      <c r="D144" s="112" t="str">
        <f t="shared" si="2"/>
        <v>Harvey Lazarevic</v>
      </c>
    </row>
    <row r="145" spans="1:4">
      <c r="A145">
        <v>133991</v>
      </c>
      <c r="B145" t="s">
        <v>805</v>
      </c>
      <c r="C145" t="s">
        <v>802</v>
      </c>
      <c r="D145" s="112" t="str">
        <f t="shared" si="2"/>
        <v>Hassaan Alihabib</v>
      </c>
    </row>
    <row r="146" spans="1:4">
      <c r="A146">
        <v>130430</v>
      </c>
      <c r="B146" t="s">
        <v>175</v>
      </c>
      <c r="C146" t="s">
        <v>158</v>
      </c>
      <c r="D146" s="112" t="str">
        <f t="shared" si="2"/>
        <v>Heath Robinson</v>
      </c>
    </row>
    <row r="147" spans="1:4">
      <c r="A147">
        <v>134198</v>
      </c>
      <c r="B147" t="s">
        <v>887</v>
      </c>
      <c r="C147" t="s">
        <v>486</v>
      </c>
      <c r="D147" s="112" t="str">
        <f t="shared" si="2"/>
        <v>Heidi Garland</v>
      </c>
    </row>
    <row r="148" spans="1:4">
      <c r="A148">
        <v>131076</v>
      </c>
      <c r="B148" t="s">
        <v>355</v>
      </c>
      <c r="C148" t="s">
        <v>356</v>
      </c>
      <c r="D148" s="112" t="str">
        <f t="shared" si="2"/>
        <v>Hemalatha Carasala</v>
      </c>
    </row>
    <row r="149" spans="1:4">
      <c r="A149">
        <v>132721</v>
      </c>
      <c r="B149" t="s">
        <v>498</v>
      </c>
      <c r="C149" t="s">
        <v>486</v>
      </c>
      <c r="D149" s="112" t="str">
        <f t="shared" si="2"/>
        <v>Henry Garland</v>
      </c>
    </row>
    <row r="150" spans="1:4">
      <c r="A150">
        <v>132659</v>
      </c>
      <c r="B150" t="s">
        <v>478</v>
      </c>
      <c r="C150" t="s">
        <v>115</v>
      </c>
      <c r="D150" s="112" t="str">
        <f t="shared" si="2"/>
        <v>Hollie Jenkins</v>
      </c>
    </row>
    <row r="151" spans="1:4">
      <c r="A151">
        <v>132155</v>
      </c>
      <c r="B151" t="s">
        <v>1028</v>
      </c>
      <c r="C151" t="s">
        <v>972</v>
      </c>
      <c r="D151" s="112" t="str">
        <f t="shared" si="2"/>
        <v>Hon Ho</v>
      </c>
    </row>
    <row r="152" spans="1:4">
      <c r="A152">
        <v>133010</v>
      </c>
      <c r="B152" t="s">
        <v>166</v>
      </c>
      <c r="C152" t="s">
        <v>876</v>
      </c>
      <c r="D152" s="112" t="str">
        <f t="shared" si="2"/>
        <v>Hudson Barnes</v>
      </c>
    </row>
    <row r="153" spans="1:4">
      <c r="A153">
        <v>123278</v>
      </c>
      <c r="B153" t="s">
        <v>166</v>
      </c>
      <c r="C153" t="s">
        <v>239</v>
      </c>
      <c r="D153" s="112" t="str">
        <f t="shared" si="2"/>
        <v>Hudson Petta</v>
      </c>
    </row>
    <row r="154" spans="1:4">
      <c r="A154">
        <v>133560</v>
      </c>
      <c r="B154" t="s">
        <v>824</v>
      </c>
      <c r="C154" t="s">
        <v>773</v>
      </c>
      <c r="D154" s="112" t="str">
        <f t="shared" si="2"/>
        <v>Hugo Padovan</v>
      </c>
    </row>
    <row r="155" spans="1:4">
      <c r="A155">
        <v>111130</v>
      </c>
      <c r="B155" t="s">
        <v>78</v>
      </c>
      <c r="C155" t="s">
        <v>94</v>
      </c>
      <c r="D155" s="112" t="str">
        <f t="shared" si="2"/>
        <v>Hunter Sydenham</v>
      </c>
    </row>
    <row r="156" spans="1:4">
      <c r="A156">
        <v>134333</v>
      </c>
      <c r="B156" t="s">
        <v>888</v>
      </c>
      <c r="C156" t="s">
        <v>880</v>
      </c>
      <c r="D156" s="112" t="str">
        <f t="shared" si="2"/>
        <v>Ian McEwan</v>
      </c>
    </row>
    <row r="157" spans="1:4">
      <c r="A157">
        <v>134225</v>
      </c>
      <c r="B157" t="s">
        <v>888</v>
      </c>
      <c r="C157" t="s">
        <v>873</v>
      </c>
      <c r="D157" s="112" t="str">
        <f t="shared" si="2"/>
        <v>Ian Raaff</v>
      </c>
    </row>
    <row r="158" spans="1:4">
      <c r="A158">
        <v>105414</v>
      </c>
      <c r="B158" t="s">
        <v>673</v>
      </c>
      <c r="C158" t="s">
        <v>504</v>
      </c>
      <c r="D158" s="112" t="str">
        <f t="shared" si="2"/>
        <v>IAN Stones</v>
      </c>
    </row>
    <row r="159" spans="1:4">
      <c r="A159">
        <v>134682</v>
      </c>
      <c r="B159" t="s">
        <v>1039</v>
      </c>
      <c r="C159" t="s">
        <v>452</v>
      </c>
      <c r="D159" s="112" t="str">
        <f t="shared" si="2"/>
        <v>Indie Sieders</v>
      </c>
    </row>
    <row r="160" spans="1:4">
      <c r="A160">
        <v>124383</v>
      </c>
      <c r="B160" t="s">
        <v>118</v>
      </c>
      <c r="C160" t="s">
        <v>277</v>
      </c>
      <c r="D160" s="112" t="str">
        <f t="shared" si="2"/>
        <v>Jack De Boynton</v>
      </c>
    </row>
    <row r="161" spans="1:4">
      <c r="A161">
        <v>132667</v>
      </c>
      <c r="B161" t="s">
        <v>118</v>
      </c>
      <c r="C161" t="s">
        <v>476</v>
      </c>
      <c r="D161" s="112" t="str">
        <f t="shared" si="2"/>
        <v>Jack Gammie</v>
      </c>
    </row>
    <row r="162" spans="1:4">
      <c r="A162">
        <v>134068</v>
      </c>
      <c r="B162" t="s">
        <v>118</v>
      </c>
      <c r="C162" t="s">
        <v>149</v>
      </c>
      <c r="D162" s="112" t="str">
        <f t="shared" si="2"/>
        <v>Jack Taylor</v>
      </c>
    </row>
    <row r="163" spans="1:4">
      <c r="A163">
        <v>134012</v>
      </c>
      <c r="B163" t="s">
        <v>807</v>
      </c>
      <c r="C163" t="s">
        <v>803</v>
      </c>
      <c r="D163" s="112" t="str">
        <f t="shared" si="2"/>
        <v>Jackie Boatwright</v>
      </c>
    </row>
    <row r="164" spans="1:4">
      <c r="A164">
        <v>124310</v>
      </c>
      <c r="B164" t="s">
        <v>156</v>
      </c>
      <c r="C164" t="s">
        <v>124</v>
      </c>
      <c r="D164" s="112" t="str">
        <f t="shared" si="2"/>
        <v>Jacob Harris</v>
      </c>
    </row>
    <row r="165" spans="1:4">
      <c r="A165">
        <v>134375</v>
      </c>
      <c r="B165" t="s">
        <v>156</v>
      </c>
      <c r="C165" t="s">
        <v>970</v>
      </c>
      <c r="D165" s="112" t="str">
        <f t="shared" si="2"/>
        <v>Jacob McAndrew</v>
      </c>
    </row>
    <row r="166" spans="1:4">
      <c r="A166">
        <v>130911</v>
      </c>
      <c r="B166" t="s">
        <v>156</v>
      </c>
      <c r="C166" t="s">
        <v>1058</v>
      </c>
      <c r="D166" s="112" t="str">
        <f t="shared" si="2"/>
        <v>Jacob Teumer-Molloy</v>
      </c>
    </row>
    <row r="167" spans="1:4">
      <c r="A167">
        <v>132705</v>
      </c>
      <c r="B167" t="s">
        <v>497</v>
      </c>
      <c r="C167" t="s">
        <v>484</v>
      </c>
      <c r="D167" s="112" t="str">
        <f t="shared" si="2"/>
        <v>Jai Dolenc</v>
      </c>
    </row>
    <row r="168" spans="1:4">
      <c r="A168">
        <v>133183</v>
      </c>
      <c r="B168" t="s">
        <v>497</v>
      </c>
      <c r="C168" t="s">
        <v>669</v>
      </c>
      <c r="D168" s="112" t="str">
        <f t="shared" si="2"/>
        <v>Jai Salter</v>
      </c>
    </row>
    <row r="169" spans="1:4">
      <c r="A169">
        <v>131248</v>
      </c>
      <c r="B169" t="s">
        <v>85</v>
      </c>
      <c r="C169" t="s">
        <v>485</v>
      </c>
      <c r="D169" s="112" t="str">
        <f t="shared" si="2"/>
        <v>James Brett</v>
      </c>
    </row>
    <row r="170" spans="1:4">
      <c r="A170">
        <v>131743</v>
      </c>
      <c r="B170" t="s">
        <v>85</v>
      </c>
      <c r="C170" t="s">
        <v>191</v>
      </c>
      <c r="D170" s="112" t="str">
        <f t="shared" si="2"/>
        <v>James Ford</v>
      </c>
    </row>
    <row r="171" spans="1:4">
      <c r="A171">
        <v>131986</v>
      </c>
      <c r="B171" t="s">
        <v>85</v>
      </c>
      <c r="C171" t="s">
        <v>281</v>
      </c>
      <c r="D171" s="112" t="str">
        <f t="shared" si="2"/>
        <v>James Gauci</v>
      </c>
    </row>
    <row r="172" spans="1:4">
      <c r="A172">
        <v>131634</v>
      </c>
      <c r="B172" t="s">
        <v>85</v>
      </c>
      <c r="C172" t="s">
        <v>617</v>
      </c>
      <c r="D172" s="112" t="str">
        <f t="shared" si="2"/>
        <v>James Keraunos</v>
      </c>
    </row>
    <row r="173" spans="1:4">
      <c r="A173">
        <v>130637</v>
      </c>
      <c r="B173" t="s">
        <v>85</v>
      </c>
      <c r="C173" t="s">
        <v>320</v>
      </c>
      <c r="D173" s="112" t="str">
        <f t="shared" si="2"/>
        <v>James Morgan</v>
      </c>
    </row>
    <row r="174" spans="1:4">
      <c r="A174">
        <v>110126</v>
      </c>
      <c r="B174" t="s">
        <v>85</v>
      </c>
      <c r="C174" t="s">
        <v>125</v>
      </c>
      <c r="D174" s="112" t="str">
        <f t="shared" si="2"/>
        <v>James Swarbrick</v>
      </c>
    </row>
    <row r="175" spans="1:4">
      <c r="A175">
        <v>133284</v>
      </c>
      <c r="B175" t="s">
        <v>679</v>
      </c>
      <c r="C175" t="s">
        <v>662</v>
      </c>
      <c r="D175" s="112" t="str">
        <f t="shared" si="2"/>
        <v>Jax Rogers</v>
      </c>
    </row>
    <row r="176" spans="1:4">
      <c r="A176">
        <v>123532</v>
      </c>
      <c r="B176" t="s">
        <v>150</v>
      </c>
      <c r="C176" t="s">
        <v>110</v>
      </c>
      <c r="D176" s="112" t="str">
        <f t="shared" si="2"/>
        <v>Jeffrey Cooper</v>
      </c>
    </row>
    <row r="177" spans="1:4">
      <c r="A177">
        <v>134754</v>
      </c>
      <c r="B177" t="s">
        <v>1042</v>
      </c>
      <c r="C177" t="s">
        <v>1021</v>
      </c>
      <c r="D177" s="112" t="str">
        <f t="shared" si="2"/>
        <v>Jensen Allen</v>
      </c>
    </row>
    <row r="178" spans="1:4">
      <c r="A178">
        <v>132440</v>
      </c>
      <c r="B178" t="s">
        <v>890</v>
      </c>
      <c r="C178" t="s">
        <v>875</v>
      </c>
      <c r="D178" s="112" t="str">
        <f t="shared" si="2"/>
        <v>Jenson Foot</v>
      </c>
    </row>
    <row r="179" spans="1:4">
      <c r="A179">
        <v>104475</v>
      </c>
      <c r="B179" t="s">
        <v>334</v>
      </c>
      <c r="C179" t="s">
        <v>335</v>
      </c>
      <c r="D179" s="112" t="str">
        <f t="shared" si="2"/>
        <v>Jeremy Atkins</v>
      </c>
    </row>
    <row r="180" spans="1:4">
      <c r="A180">
        <v>133429</v>
      </c>
      <c r="B180" t="s">
        <v>334</v>
      </c>
      <c r="C180" t="s">
        <v>754</v>
      </c>
      <c r="D180" s="112" t="str">
        <f t="shared" si="2"/>
        <v>Jeremy Sheather</v>
      </c>
    </row>
    <row r="181" spans="1:4">
      <c r="A181">
        <v>132846</v>
      </c>
      <c r="B181" t="s">
        <v>811</v>
      </c>
      <c r="C181" t="s">
        <v>799</v>
      </c>
      <c r="D181" s="112" t="str">
        <f t="shared" si="2"/>
        <v>Jessica Crow</v>
      </c>
    </row>
    <row r="182" spans="1:4">
      <c r="A182">
        <v>121069</v>
      </c>
      <c r="B182" t="s">
        <v>74</v>
      </c>
      <c r="C182" t="s">
        <v>75</v>
      </c>
      <c r="D182" s="112" t="str">
        <f t="shared" si="2"/>
        <v>John Algie</v>
      </c>
    </row>
    <row r="183" spans="1:4">
      <c r="A183">
        <v>114670</v>
      </c>
      <c r="B183" t="s">
        <v>74</v>
      </c>
      <c r="C183" t="s">
        <v>659</v>
      </c>
      <c r="D183" s="112" t="str">
        <f t="shared" si="2"/>
        <v>John Lambden</v>
      </c>
    </row>
    <row r="184" spans="1:4">
      <c r="A184">
        <v>133668</v>
      </c>
      <c r="B184" t="s">
        <v>74</v>
      </c>
      <c r="C184" t="s">
        <v>788</v>
      </c>
      <c r="D184" s="112" t="str">
        <f t="shared" si="2"/>
        <v>John Oates</v>
      </c>
    </row>
    <row r="185" spans="1:4">
      <c r="A185">
        <v>131189</v>
      </c>
      <c r="B185" t="s">
        <v>74</v>
      </c>
      <c r="C185" t="s">
        <v>430</v>
      </c>
      <c r="D185" s="112" t="str">
        <f t="shared" si="2"/>
        <v>John Roecken</v>
      </c>
    </row>
    <row r="186" spans="1:4">
      <c r="A186">
        <v>132758</v>
      </c>
      <c r="B186" t="s">
        <v>79</v>
      </c>
      <c r="C186" t="s">
        <v>228</v>
      </c>
      <c r="D186" s="112" t="str">
        <f t="shared" si="2"/>
        <v>Jordan House</v>
      </c>
    </row>
    <row r="187" spans="1:4">
      <c r="A187">
        <v>109079</v>
      </c>
      <c r="B187" t="s">
        <v>79</v>
      </c>
      <c r="C187" t="s">
        <v>449</v>
      </c>
      <c r="D187" s="112" t="str">
        <f t="shared" si="2"/>
        <v>Jordan Shalala</v>
      </c>
    </row>
    <row r="188" spans="1:4">
      <c r="A188">
        <v>134791</v>
      </c>
      <c r="B188" t="s">
        <v>1055</v>
      </c>
      <c r="C188" t="s">
        <v>390</v>
      </c>
      <c r="D188" s="112" t="str">
        <f t="shared" si="2"/>
        <v>Josephine Kapp</v>
      </c>
    </row>
    <row r="189" spans="1:4">
      <c r="A189">
        <v>134876</v>
      </c>
      <c r="B189" t="s">
        <v>97</v>
      </c>
      <c r="C189" t="s">
        <v>475</v>
      </c>
      <c r="D189" s="112" t="str">
        <f t="shared" si="2"/>
        <v>Joshua Attard</v>
      </c>
    </row>
    <row r="190" spans="1:4">
      <c r="A190">
        <v>133924</v>
      </c>
      <c r="B190" t="s">
        <v>97</v>
      </c>
      <c r="C190" t="s">
        <v>795</v>
      </c>
      <c r="D190" s="112" t="str">
        <f t="shared" si="2"/>
        <v>Joshua Ayoub</v>
      </c>
    </row>
    <row r="191" spans="1:4">
      <c r="A191">
        <v>100030</v>
      </c>
      <c r="B191" t="s">
        <v>97</v>
      </c>
      <c r="C191" t="s">
        <v>101</v>
      </c>
      <c r="D191" s="112" t="str">
        <f t="shared" si="2"/>
        <v>Joshua Benaud</v>
      </c>
    </row>
    <row r="192" spans="1:4">
      <c r="A192">
        <v>110754</v>
      </c>
      <c r="B192" t="s">
        <v>97</v>
      </c>
      <c r="C192" t="s">
        <v>78</v>
      </c>
      <c r="D192" s="112" t="str">
        <f t="shared" si="2"/>
        <v>Joshua Hunter</v>
      </c>
    </row>
    <row r="193" spans="1:4">
      <c r="A193">
        <v>123672</v>
      </c>
      <c r="B193" t="s">
        <v>97</v>
      </c>
      <c r="C193" t="s">
        <v>772</v>
      </c>
      <c r="D193" s="112" t="str">
        <f t="shared" si="2"/>
        <v>Joshua Reynolds</v>
      </c>
    </row>
    <row r="194" spans="1:4">
      <c r="A194">
        <v>121365</v>
      </c>
      <c r="B194" t="s">
        <v>97</v>
      </c>
      <c r="C194" t="s">
        <v>98</v>
      </c>
      <c r="D194" s="112" t="str">
        <f t="shared" ref="D194:D258" si="3">CONCATENATE(B194," ",C194)</f>
        <v>Joshua Shipley</v>
      </c>
    </row>
    <row r="195" spans="1:4">
      <c r="A195">
        <v>131208</v>
      </c>
      <c r="B195" t="s">
        <v>97</v>
      </c>
      <c r="C195" t="s">
        <v>240</v>
      </c>
      <c r="D195" s="112" t="str">
        <f t="shared" si="3"/>
        <v>Joshua Thomson</v>
      </c>
    </row>
    <row r="196" spans="1:4">
      <c r="A196">
        <v>131258</v>
      </c>
      <c r="B196" t="s">
        <v>294</v>
      </c>
      <c r="C196" t="s">
        <v>234</v>
      </c>
      <c r="D196" s="112" t="str">
        <f t="shared" si="3"/>
        <v>Jye Wagstaff</v>
      </c>
    </row>
    <row r="197" spans="1:4">
      <c r="A197">
        <v>133402</v>
      </c>
      <c r="B197" t="s">
        <v>1023</v>
      </c>
      <c r="C197" t="s">
        <v>164</v>
      </c>
      <c r="D197" s="112" t="str">
        <f t="shared" si="3"/>
        <v>Kai Donley</v>
      </c>
    </row>
    <row r="198" spans="1:4">
      <c r="A198">
        <v>133578</v>
      </c>
      <c r="B198" t="s">
        <v>812</v>
      </c>
      <c r="C198" t="s">
        <v>791</v>
      </c>
      <c r="D198" s="112" t="str">
        <f t="shared" si="3"/>
        <v>Kane Donaghey</v>
      </c>
    </row>
    <row r="199" spans="1:4">
      <c r="A199">
        <v>133270</v>
      </c>
      <c r="B199" t="s">
        <v>700</v>
      </c>
      <c r="C199" t="s">
        <v>134</v>
      </c>
      <c r="D199" s="112" t="str">
        <f t="shared" si="3"/>
        <v>Kannon Crawshay</v>
      </c>
    </row>
    <row r="200" spans="1:4">
      <c r="A200">
        <v>133726</v>
      </c>
      <c r="B200" t="s">
        <v>831</v>
      </c>
      <c r="C200" t="s">
        <v>228</v>
      </c>
      <c r="D200" s="112" t="str">
        <f t="shared" si="3"/>
        <v>Karla House</v>
      </c>
    </row>
    <row r="201" spans="1:4">
      <c r="A201">
        <v>132508</v>
      </c>
      <c r="B201" t="s">
        <v>343</v>
      </c>
      <c r="C201" t="s">
        <v>344</v>
      </c>
      <c r="D201" s="112" t="str">
        <f t="shared" si="3"/>
        <v>Karlo Bergman</v>
      </c>
    </row>
    <row r="202" spans="1:4">
      <c r="A202">
        <v>121366</v>
      </c>
      <c r="B202" t="s">
        <v>499</v>
      </c>
      <c r="C202" t="s">
        <v>129</v>
      </c>
      <c r="D202" s="112" t="str">
        <f t="shared" si="3"/>
        <v>Kayne MacDonald</v>
      </c>
    </row>
    <row r="203" spans="1:4">
      <c r="A203">
        <v>132703</v>
      </c>
      <c r="B203" t="s">
        <v>491</v>
      </c>
      <c r="C203" t="s">
        <v>484</v>
      </c>
      <c r="D203" s="112" t="str">
        <f t="shared" si="3"/>
        <v>Kiel Dolenc</v>
      </c>
    </row>
    <row r="204" spans="1:4">
      <c r="A204">
        <v>121081</v>
      </c>
      <c r="B204" t="s">
        <v>1024</v>
      </c>
      <c r="C204" t="s">
        <v>879</v>
      </c>
      <c r="D204" s="112" t="str">
        <f t="shared" si="3"/>
        <v>Kieran Eccles</v>
      </c>
    </row>
    <row r="205" spans="1:4">
      <c r="A205">
        <v>132159</v>
      </c>
      <c r="B205" t="s">
        <v>296</v>
      </c>
      <c r="C205" t="s">
        <v>135</v>
      </c>
      <c r="D205" s="112" t="str">
        <f t="shared" si="3"/>
        <v>Koby Wilson</v>
      </c>
    </row>
    <row r="206" spans="1:4">
      <c r="A206">
        <v>123286</v>
      </c>
      <c r="B206" t="s">
        <v>116</v>
      </c>
      <c r="C206" t="s">
        <v>115</v>
      </c>
      <c r="D206" s="112" t="str">
        <f t="shared" si="3"/>
        <v>Kody Jenkins</v>
      </c>
    </row>
    <row r="207" spans="1:4">
      <c r="A207">
        <v>133624</v>
      </c>
      <c r="B207" t="s">
        <v>816</v>
      </c>
      <c r="C207" t="s">
        <v>784</v>
      </c>
      <c r="D207" s="112" t="str">
        <f t="shared" si="3"/>
        <v>Kristy Gray</v>
      </c>
    </row>
    <row r="208" spans="1:4">
      <c r="A208">
        <v>123228</v>
      </c>
      <c r="B208" t="s">
        <v>117</v>
      </c>
      <c r="C208" t="s">
        <v>108</v>
      </c>
      <c r="D208" s="112" t="str">
        <f t="shared" si="3"/>
        <v>Kurtis Jackson</v>
      </c>
    </row>
    <row r="209" spans="1:4">
      <c r="A209">
        <v>121889</v>
      </c>
      <c r="B209" t="s">
        <v>684</v>
      </c>
      <c r="C209" t="s">
        <v>602</v>
      </c>
      <c r="D209" s="112" t="str">
        <f t="shared" si="3"/>
        <v>Lachie Mineeff</v>
      </c>
    </row>
    <row r="210" spans="1:4">
      <c r="A210">
        <v>121796</v>
      </c>
      <c r="B210" t="s">
        <v>84</v>
      </c>
      <c r="C210" t="s">
        <v>83</v>
      </c>
      <c r="D210" s="112" t="str">
        <f t="shared" si="3"/>
        <v>Lachlan Lynch</v>
      </c>
    </row>
    <row r="211" spans="1:4">
      <c r="A211">
        <v>130745</v>
      </c>
      <c r="B211" t="s">
        <v>1044</v>
      </c>
      <c r="C211" t="s">
        <v>321</v>
      </c>
      <c r="D211" s="112" t="str">
        <f t="shared" si="3"/>
        <v>Lawrence Lee Su</v>
      </c>
    </row>
    <row r="212" spans="1:4">
      <c r="B212" t="s">
        <v>1043</v>
      </c>
      <c r="C212" t="s">
        <v>321</v>
      </c>
      <c r="D212" s="112" t="str">
        <f t="shared" si="3"/>
        <v>Jamie Lee Su</v>
      </c>
    </row>
    <row r="213" spans="1:4">
      <c r="A213">
        <v>133430</v>
      </c>
      <c r="B213" t="s">
        <v>761</v>
      </c>
      <c r="C213" t="s">
        <v>754</v>
      </c>
      <c r="D213" s="112" t="str">
        <f t="shared" si="3"/>
        <v>Lennox Sheather</v>
      </c>
    </row>
    <row r="214" spans="1:4">
      <c r="A214">
        <v>134789</v>
      </c>
      <c r="B214" t="s">
        <v>304</v>
      </c>
      <c r="C214" t="s">
        <v>1020</v>
      </c>
      <c r="D214" s="112" t="str">
        <f t="shared" si="3"/>
        <v>Leo Burns</v>
      </c>
    </row>
    <row r="215" spans="1:4">
      <c r="A215">
        <v>130668</v>
      </c>
      <c r="B215" t="s">
        <v>304</v>
      </c>
      <c r="C215" t="s">
        <v>322</v>
      </c>
      <c r="D215" s="112" t="str">
        <f t="shared" si="3"/>
        <v>Leo Salerno</v>
      </c>
    </row>
    <row r="216" spans="1:4">
      <c r="A216">
        <v>134194</v>
      </c>
      <c r="B216" t="s">
        <v>1030</v>
      </c>
      <c r="C216" t="s">
        <v>1020</v>
      </c>
      <c r="D216" s="112" t="str">
        <f t="shared" si="3"/>
        <v>Letitia Burns</v>
      </c>
    </row>
    <row r="217" spans="1:4">
      <c r="A217">
        <v>131758</v>
      </c>
      <c r="B217" t="s">
        <v>413</v>
      </c>
      <c r="C217" t="s">
        <v>102</v>
      </c>
      <c r="D217" s="112" t="str">
        <f t="shared" si="3"/>
        <v>Levi Oliver</v>
      </c>
    </row>
    <row r="218" spans="1:4">
      <c r="A218">
        <v>108585</v>
      </c>
      <c r="B218" t="s">
        <v>111</v>
      </c>
      <c r="C218" t="s">
        <v>966</v>
      </c>
      <c r="D218" s="112" t="str">
        <f t="shared" si="3"/>
        <v>Lewis Buhagiar</v>
      </c>
    </row>
    <row r="219" spans="1:4">
      <c r="A219">
        <v>131006</v>
      </c>
      <c r="B219" t="s">
        <v>111</v>
      </c>
      <c r="C219" t="s">
        <v>282</v>
      </c>
      <c r="D219" s="112" t="str">
        <f t="shared" si="3"/>
        <v>Lewis Gotch</v>
      </c>
    </row>
    <row r="220" spans="1:4">
      <c r="A220">
        <v>111231</v>
      </c>
      <c r="B220" t="s">
        <v>111</v>
      </c>
      <c r="C220" t="s">
        <v>275</v>
      </c>
      <c r="D220" s="112" t="str">
        <f t="shared" si="3"/>
        <v>Lewis Gurney</v>
      </c>
    </row>
    <row r="221" spans="1:4">
      <c r="A221">
        <v>131952</v>
      </c>
      <c r="B221" t="s">
        <v>177</v>
      </c>
      <c r="C221" t="s">
        <v>278</v>
      </c>
      <c r="D221" s="112" t="str">
        <f t="shared" si="3"/>
        <v>Liam Mackie</v>
      </c>
    </row>
    <row r="222" spans="1:4">
      <c r="A222">
        <v>123623</v>
      </c>
      <c r="B222" t="s">
        <v>177</v>
      </c>
      <c r="C222" t="s">
        <v>170</v>
      </c>
      <c r="D222" s="112" t="str">
        <f t="shared" si="3"/>
        <v>Liam Waters</v>
      </c>
    </row>
    <row r="223" spans="1:4">
      <c r="A223">
        <v>132621</v>
      </c>
      <c r="B223" t="s">
        <v>177</v>
      </c>
      <c r="C223" t="s">
        <v>473</v>
      </c>
      <c r="D223" s="112" t="str">
        <f t="shared" si="3"/>
        <v>Liam Weatherhead</v>
      </c>
    </row>
    <row r="224" spans="1:4">
      <c r="A224">
        <v>105415</v>
      </c>
      <c r="B224" t="s">
        <v>682</v>
      </c>
      <c r="C224" t="s">
        <v>504</v>
      </c>
      <c r="D224" s="112" t="str">
        <f t="shared" si="3"/>
        <v>Lilian Stones</v>
      </c>
    </row>
    <row r="225" spans="1:4">
      <c r="A225">
        <v>133283</v>
      </c>
      <c r="B225" t="s">
        <v>678</v>
      </c>
      <c r="C225" t="s">
        <v>662</v>
      </c>
      <c r="D225" s="112" t="str">
        <f t="shared" si="3"/>
        <v>Lisa Rogers</v>
      </c>
    </row>
    <row r="226" spans="1:4">
      <c r="A226">
        <v>130379</v>
      </c>
      <c r="B226" t="s">
        <v>856</v>
      </c>
      <c r="C226" t="s">
        <v>149</v>
      </c>
      <c r="D226" s="112" t="str">
        <f t="shared" si="3"/>
        <v>Liza Taylor</v>
      </c>
    </row>
    <row r="227" spans="1:4">
      <c r="A227">
        <v>111230</v>
      </c>
      <c r="B227" t="s">
        <v>121</v>
      </c>
      <c r="C227" t="s">
        <v>275</v>
      </c>
      <c r="D227" s="112" t="str">
        <f t="shared" si="3"/>
        <v>Logan Gurney</v>
      </c>
    </row>
    <row r="228" spans="1:4">
      <c r="A228">
        <v>134657</v>
      </c>
      <c r="B228" t="s">
        <v>121</v>
      </c>
      <c r="C228" t="s">
        <v>1012</v>
      </c>
      <c r="D228" s="112" t="str">
        <f t="shared" si="3"/>
        <v>Logan McInerney</v>
      </c>
    </row>
    <row r="229" spans="1:4">
      <c r="A229">
        <v>111961</v>
      </c>
      <c r="B229" t="s">
        <v>121</v>
      </c>
      <c r="C229" t="s">
        <v>130</v>
      </c>
      <c r="D229" s="112" t="str">
        <f t="shared" si="3"/>
        <v>Logan Spiteri</v>
      </c>
    </row>
    <row r="230" spans="1:4">
      <c r="A230">
        <v>134780</v>
      </c>
      <c r="B230" t="s">
        <v>121</v>
      </c>
      <c r="C230" t="s">
        <v>1052</v>
      </c>
      <c r="D230" s="112" t="str">
        <f t="shared" si="3"/>
        <v>Logan Ting</v>
      </c>
    </row>
    <row r="231" spans="1:4">
      <c r="A231">
        <v>134674</v>
      </c>
      <c r="B231" t="s">
        <v>1036</v>
      </c>
      <c r="C231" t="s">
        <v>1013</v>
      </c>
      <c r="D231" s="112" t="str">
        <f t="shared" si="3"/>
        <v>Lorenzo Avallone</v>
      </c>
    </row>
    <row r="232" spans="1:4">
      <c r="A232">
        <v>133932</v>
      </c>
      <c r="B232" t="s">
        <v>817</v>
      </c>
      <c r="C232" t="s">
        <v>797</v>
      </c>
      <c r="D232" s="112" t="str">
        <f t="shared" si="3"/>
        <v>Lou Grozdanovski</v>
      </c>
    </row>
    <row r="233" spans="1:4">
      <c r="A233">
        <v>130235</v>
      </c>
      <c r="B233" t="s">
        <v>131</v>
      </c>
      <c r="C233" t="s">
        <v>1074</v>
      </c>
      <c r="D233" s="112" t="str">
        <f t="shared" si="3"/>
        <v>Lucas Dorn</v>
      </c>
    </row>
    <row r="234" spans="1:4">
      <c r="A234">
        <v>121029</v>
      </c>
      <c r="B234" t="s">
        <v>131</v>
      </c>
      <c r="C234" t="s">
        <v>127</v>
      </c>
      <c r="D234" s="112" t="str">
        <f t="shared" si="3"/>
        <v>Lucas Youl</v>
      </c>
    </row>
    <row r="235" spans="1:4">
      <c r="A235">
        <v>132684</v>
      </c>
      <c r="B235" t="s">
        <v>495</v>
      </c>
      <c r="C235" t="s">
        <v>481</v>
      </c>
      <c r="D235" s="112" t="str">
        <f t="shared" si="3"/>
        <v>Luka Kuster</v>
      </c>
    </row>
    <row r="236" spans="1:4">
      <c r="A236">
        <v>133666</v>
      </c>
      <c r="B236" t="s">
        <v>295</v>
      </c>
      <c r="C236" t="s">
        <v>787</v>
      </c>
      <c r="D236" s="112" t="str">
        <f t="shared" si="3"/>
        <v>Lukas Mikac</v>
      </c>
    </row>
    <row r="237" spans="1:4">
      <c r="A237">
        <v>131364</v>
      </c>
      <c r="B237" t="s">
        <v>295</v>
      </c>
      <c r="C237" t="s">
        <v>102</v>
      </c>
      <c r="D237" s="112" t="str">
        <f t="shared" si="3"/>
        <v>Lukas Oliver</v>
      </c>
    </row>
    <row r="238" spans="1:4">
      <c r="A238">
        <v>134704</v>
      </c>
      <c r="B238" t="s">
        <v>76</v>
      </c>
      <c r="C238" t="s">
        <v>146</v>
      </c>
      <c r="D238" s="112" t="str">
        <f t="shared" si="3"/>
        <v>Luke Bailey</v>
      </c>
    </row>
    <row r="239" spans="1:4">
      <c r="A239">
        <v>131962</v>
      </c>
      <c r="B239" t="s">
        <v>76</v>
      </c>
      <c r="C239" t="s">
        <v>375</v>
      </c>
      <c r="D239" s="112" t="str">
        <f t="shared" si="3"/>
        <v>Luke Gillespie</v>
      </c>
    </row>
    <row r="240" spans="1:4">
      <c r="A240">
        <v>133625</v>
      </c>
      <c r="B240" t="s">
        <v>76</v>
      </c>
      <c r="C240" t="s">
        <v>784</v>
      </c>
      <c r="D240" s="112" t="str">
        <f t="shared" si="3"/>
        <v>Luke Gray</v>
      </c>
    </row>
    <row r="241" spans="1:4">
      <c r="A241">
        <v>123925</v>
      </c>
      <c r="B241" t="s">
        <v>76</v>
      </c>
      <c r="C241" t="s">
        <v>145</v>
      </c>
      <c r="D241" s="112" t="str">
        <f t="shared" si="3"/>
        <v>Luke Saker</v>
      </c>
    </row>
    <row r="242" spans="1:4">
      <c r="A242">
        <v>130018</v>
      </c>
      <c r="B242" t="s">
        <v>76</v>
      </c>
      <c r="C242" t="s">
        <v>450</v>
      </c>
      <c r="D242" s="112" t="str">
        <f t="shared" si="3"/>
        <v>Luke Shepherd</v>
      </c>
    </row>
    <row r="243" spans="1:4">
      <c r="A243">
        <v>132195</v>
      </c>
      <c r="B243" t="s">
        <v>336</v>
      </c>
      <c r="C243" t="s">
        <v>337</v>
      </c>
      <c r="D243" s="112" t="str">
        <f t="shared" si="3"/>
        <v>Lydia Balat</v>
      </c>
    </row>
    <row r="244" spans="1:4">
      <c r="A244">
        <v>133926</v>
      </c>
      <c r="B244" t="s">
        <v>152</v>
      </c>
      <c r="C244" t="s">
        <v>796</v>
      </c>
      <c r="D244" s="112" t="str">
        <f t="shared" si="3"/>
        <v>Marcus Kazzi</v>
      </c>
    </row>
    <row r="245" spans="1:4">
      <c r="A245">
        <v>124407</v>
      </c>
      <c r="B245" t="s">
        <v>152</v>
      </c>
      <c r="C245" t="s">
        <v>167</v>
      </c>
      <c r="D245" s="112" t="str">
        <f t="shared" si="3"/>
        <v>Marcus Kemal</v>
      </c>
    </row>
    <row r="246" spans="1:4">
      <c r="A246">
        <v>131335</v>
      </c>
      <c r="B246" t="s">
        <v>209</v>
      </c>
      <c r="C246" t="s">
        <v>456</v>
      </c>
      <c r="D246" s="112" t="str">
        <f t="shared" si="3"/>
        <v>Mario Sprajcer</v>
      </c>
    </row>
    <row r="247" spans="1:4">
      <c r="A247">
        <v>133511</v>
      </c>
      <c r="B247" t="s">
        <v>437</v>
      </c>
      <c r="C247" t="s">
        <v>791</v>
      </c>
      <c r="D247" s="112" t="str">
        <f t="shared" si="3"/>
        <v>Mark Donaghey</v>
      </c>
    </row>
    <row r="248" spans="1:4">
      <c r="A248">
        <v>112950</v>
      </c>
      <c r="B248" t="s">
        <v>437</v>
      </c>
      <c r="C248" t="s">
        <v>969</v>
      </c>
      <c r="D248" s="112" t="str">
        <f t="shared" si="3"/>
        <v>Mark Lowing</v>
      </c>
    </row>
    <row r="249" spans="1:4">
      <c r="A249">
        <v>121284</v>
      </c>
      <c r="B249" t="s">
        <v>366</v>
      </c>
      <c r="C249" t="s">
        <v>107</v>
      </c>
      <c r="D249" s="112" t="str">
        <f t="shared" si="3"/>
        <v>Martin Emr</v>
      </c>
    </row>
    <row r="250" spans="1:4">
      <c r="A250">
        <v>130931</v>
      </c>
      <c r="B250" t="s">
        <v>172</v>
      </c>
      <c r="C250" t="s">
        <v>1057</v>
      </c>
      <c r="D250" s="112" t="str">
        <f t="shared" si="3"/>
        <v>Mason Foss</v>
      </c>
    </row>
    <row r="251" spans="1:4">
      <c r="A251">
        <v>121068</v>
      </c>
      <c r="B251" t="s">
        <v>315</v>
      </c>
      <c r="C251" t="s">
        <v>75</v>
      </c>
      <c r="D251" s="112" t="str">
        <f t="shared" si="3"/>
        <v>Mathew Algie</v>
      </c>
    </row>
    <row r="252" spans="1:4">
      <c r="A252">
        <v>134170</v>
      </c>
      <c r="B252" t="s">
        <v>315</v>
      </c>
      <c r="C252" t="s">
        <v>854</v>
      </c>
      <c r="D252" s="112" t="str">
        <f t="shared" si="3"/>
        <v>Mathew Davis</v>
      </c>
    </row>
    <row r="253" spans="1:4">
      <c r="A253">
        <v>133550</v>
      </c>
      <c r="B253" t="s">
        <v>315</v>
      </c>
      <c r="C253" t="s">
        <v>416</v>
      </c>
      <c r="D253" s="112" t="str">
        <f t="shared" si="3"/>
        <v>Mathew Pearce</v>
      </c>
    </row>
    <row r="254" spans="1:4">
      <c r="A254">
        <v>133966</v>
      </c>
      <c r="B254" t="s">
        <v>809</v>
      </c>
      <c r="C254" t="s">
        <v>601</v>
      </c>
      <c r="D254" s="112" t="str">
        <f t="shared" si="3"/>
        <v>Matilda Bridge</v>
      </c>
    </row>
    <row r="255" spans="1:4">
      <c r="A255">
        <v>112451</v>
      </c>
      <c r="B255" t="s">
        <v>93</v>
      </c>
      <c r="C255" t="s">
        <v>94</v>
      </c>
      <c r="D255" s="112" t="str">
        <f t="shared" si="3"/>
        <v>Matt Sydenham</v>
      </c>
    </row>
    <row r="256" spans="1:4">
      <c r="A256">
        <v>133486</v>
      </c>
      <c r="B256" t="s">
        <v>427</v>
      </c>
      <c r="C256" t="s">
        <v>475</v>
      </c>
      <c r="D256" s="112" t="str">
        <f t="shared" si="3"/>
        <v>Matthew Attard</v>
      </c>
    </row>
    <row r="257" spans="1:4">
      <c r="A257">
        <v>132843</v>
      </c>
      <c r="B257" t="s">
        <v>427</v>
      </c>
      <c r="C257" t="s">
        <v>793</v>
      </c>
      <c r="D257" s="112" t="str">
        <f t="shared" si="3"/>
        <v>Matthew Evans</v>
      </c>
    </row>
    <row r="258" spans="1:4">
      <c r="A258">
        <v>134865</v>
      </c>
      <c r="B258" t="s">
        <v>427</v>
      </c>
      <c r="C258" t="s">
        <v>291</v>
      </c>
      <c r="D258" s="112" t="str">
        <f t="shared" si="3"/>
        <v>Matthew Harvey</v>
      </c>
    </row>
    <row r="259" spans="1:4">
      <c r="A259">
        <v>134327</v>
      </c>
      <c r="B259" t="s">
        <v>427</v>
      </c>
      <c r="C259" t="s">
        <v>78</v>
      </c>
      <c r="D259" s="112" t="str">
        <f t="shared" ref="D259:D322" si="4">CONCATENATE(B259," ",C259)</f>
        <v>Matthew Hunter</v>
      </c>
    </row>
    <row r="260" spans="1:4">
      <c r="A260">
        <v>132880</v>
      </c>
      <c r="B260" t="s">
        <v>427</v>
      </c>
      <c r="C260" t="s">
        <v>669</v>
      </c>
      <c r="D260" s="112" t="str">
        <f t="shared" si="4"/>
        <v>Matthew Salter</v>
      </c>
    </row>
    <row r="261" spans="1:4">
      <c r="A261">
        <v>122459</v>
      </c>
      <c r="B261" t="s">
        <v>173</v>
      </c>
      <c r="C261" t="s">
        <v>126</v>
      </c>
      <c r="D261" s="112" t="str">
        <f t="shared" si="4"/>
        <v>Max Goodman</v>
      </c>
    </row>
    <row r="262" spans="1:4">
      <c r="A262">
        <v>130117</v>
      </c>
      <c r="B262" t="s">
        <v>173</v>
      </c>
      <c r="C262" t="s">
        <v>324</v>
      </c>
      <c r="D262" s="112" t="str">
        <f t="shared" si="4"/>
        <v>Max Nader</v>
      </c>
    </row>
    <row r="263" spans="1:4">
      <c r="A263">
        <v>130640</v>
      </c>
      <c r="B263" t="s">
        <v>299</v>
      </c>
      <c r="C263" t="s">
        <v>320</v>
      </c>
      <c r="D263" s="112" t="str">
        <f t="shared" si="4"/>
        <v>Maximus Morgan</v>
      </c>
    </row>
    <row r="264" spans="1:4">
      <c r="A264">
        <v>134178</v>
      </c>
      <c r="B264" t="s">
        <v>820</v>
      </c>
      <c r="C264" t="s">
        <v>854</v>
      </c>
      <c r="D264" s="112" t="str">
        <f t="shared" si="4"/>
        <v>Megan Davis</v>
      </c>
    </row>
    <row r="265" spans="1:4">
      <c r="A265">
        <v>134067</v>
      </c>
      <c r="B265" t="s">
        <v>820</v>
      </c>
      <c r="C265" t="s">
        <v>115</v>
      </c>
      <c r="D265" s="112" t="str">
        <f t="shared" si="4"/>
        <v>Megan Jenkins</v>
      </c>
    </row>
    <row r="266" spans="1:4">
      <c r="A266">
        <v>132141</v>
      </c>
      <c r="B266" t="s">
        <v>377</v>
      </c>
      <c r="C266" t="s">
        <v>126</v>
      </c>
      <c r="D266" s="112" t="str">
        <f t="shared" si="4"/>
        <v>Mellissa Goodman</v>
      </c>
    </row>
    <row r="267" spans="1:4">
      <c r="A267">
        <v>134822</v>
      </c>
      <c r="B267" t="s">
        <v>319</v>
      </c>
      <c r="C267" t="s">
        <v>1059</v>
      </c>
      <c r="D267" s="112" t="str">
        <f t="shared" si="4"/>
        <v>Michael Adams</v>
      </c>
    </row>
    <row r="268" spans="1:4">
      <c r="A268">
        <v>131760</v>
      </c>
      <c r="B268" t="s">
        <v>319</v>
      </c>
      <c r="C268" t="s">
        <v>281</v>
      </c>
      <c r="D268" s="112" t="str">
        <f t="shared" si="4"/>
        <v>Michael Gauci</v>
      </c>
    </row>
    <row r="269" spans="1:4">
      <c r="A269">
        <v>132683</v>
      </c>
      <c r="B269" t="s">
        <v>319</v>
      </c>
      <c r="C269" t="s">
        <v>481</v>
      </c>
      <c r="D269" s="112" t="str">
        <f t="shared" si="4"/>
        <v>Michael Kuster</v>
      </c>
    </row>
    <row r="270" spans="1:4">
      <c r="A270">
        <v>120907</v>
      </c>
      <c r="B270" t="s">
        <v>319</v>
      </c>
      <c r="C270" t="s">
        <v>273</v>
      </c>
      <c r="D270" s="112" t="str">
        <f t="shared" si="4"/>
        <v>Michael Miles</v>
      </c>
    </row>
    <row r="271" spans="1:4">
      <c r="A271">
        <v>133336</v>
      </c>
      <c r="B271" t="s">
        <v>319</v>
      </c>
      <c r="C271" t="s">
        <v>773</v>
      </c>
      <c r="D271" s="112" t="str">
        <f t="shared" si="4"/>
        <v>Michael Padovan</v>
      </c>
    </row>
    <row r="272" spans="1:4">
      <c r="A272">
        <v>131447</v>
      </c>
      <c r="B272" t="s">
        <v>319</v>
      </c>
      <c r="C272" t="s">
        <v>465</v>
      </c>
      <c r="D272" s="112" t="str">
        <f t="shared" si="4"/>
        <v>Michael Walker</v>
      </c>
    </row>
    <row r="273" spans="1:4">
      <c r="A273">
        <v>133655</v>
      </c>
      <c r="B273" t="s">
        <v>810</v>
      </c>
      <c r="C273" t="s">
        <v>785</v>
      </c>
      <c r="D273" s="112" t="str">
        <f t="shared" si="4"/>
        <v>Michelle Bruhn</v>
      </c>
    </row>
    <row r="274" spans="1:4">
      <c r="A274">
        <v>133019</v>
      </c>
      <c r="B274" t="s">
        <v>823</v>
      </c>
      <c r="C274" t="s">
        <v>787</v>
      </c>
      <c r="D274" s="112" t="str">
        <f t="shared" si="4"/>
        <v>Milan Mikac</v>
      </c>
    </row>
    <row r="275" spans="1:4">
      <c r="A275">
        <v>107907</v>
      </c>
      <c r="B275" t="s">
        <v>174</v>
      </c>
      <c r="C275" t="s">
        <v>168</v>
      </c>
      <c r="D275" s="112" t="str">
        <f t="shared" si="4"/>
        <v>Mitch Lozina</v>
      </c>
    </row>
    <row r="276" spans="1:4">
      <c r="A276">
        <v>121386</v>
      </c>
      <c r="B276" t="s">
        <v>99</v>
      </c>
      <c r="C276" t="s">
        <v>412</v>
      </c>
      <c r="D276" s="112" t="str">
        <f t="shared" si="4"/>
        <v>Mitchell Nicholls</v>
      </c>
    </row>
    <row r="277" spans="1:4">
      <c r="A277">
        <v>123613</v>
      </c>
      <c r="B277" t="s">
        <v>311</v>
      </c>
      <c r="C277" t="s">
        <v>96</v>
      </c>
      <c r="D277" s="112" t="str">
        <f t="shared" si="4"/>
        <v>Nadia Vermeulen</v>
      </c>
    </row>
    <row r="278" spans="1:4">
      <c r="A278">
        <v>133068</v>
      </c>
      <c r="B278" t="s">
        <v>289</v>
      </c>
      <c r="C278" t="s">
        <v>375</v>
      </c>
      <c r="D278" s="112" t="str">
        <f t="shared" si="4"/>
        <v>Nate Gillespie</v>
      </c>
    </row>
    <row r="279" spans="1:4">
      <c r="A279">
        <v>122669</v>
      </c>
      <c r="B279" t="s">
        <v>289</v>
      </c>
      <c r="C279" t="s">
        <v>187</v>
      </c>
      <c r="D279" s="112" t="str">
        <f t="shared" si="4"/>
        <v>Nate Hughes</v>
      </c>
    </row>
    <row r="280" spans="1:4">
      <c r="A280">
        <v>131361</v>
      </c>
      <c r="B280" t="s">
        <v>289</v>
      </c>
      <c r="C280" t="s">
        <v>158</v>
      </c>
      <c r="D280" s="112" t="str">
        <f t="shared" si="4"/>
        <v>Nate Robinson</v>
      </c>
    </row>
    <row r="281" spans="1:4">
      <c r="A281">
        <v>131415</v>
      </c>
      <c r="B281" t="s">
        <v>316</v>
      </c>
      <c r="C281" t="s">
        <v>352</v>
      </c>
      <c r="D281" s="112" t="str">
        <f t="shared" si="4"/>
        <v>Nathan Brown</v>
      </c>
    </row>
    <row r="282" spans="1:4">
      <c r="A282">
        <v>131005</v>
      </c>
      <c r="B282" t="s">
        <v>316</v>
      </c>
      <c r="C282" t="s">
        <v>282</v>
      </c>
      <c r="D282" s="112" t="str">
        <f t="shared" si="4"/>
        <v>Nathan Gotch</v>
      </c>
    </row>
    <row r="283" spans="1:4">
      <c r="A283">
        <v>122002</v>
      </c>
      <c r="B283" t="s">
        <v>463</v>
      </c>
      <c r="C283" t="s">
        <v>95</v>
      </c>
      <c r="D283" s="112" t="str">
        <f t="shared" si="4"/>
        <v>Neel Vats</v>
      </c>
    </row>
    <row r="284" spans="1:4">
      <c r="A284">
        <v>121891</v>
      </c>
      <c r="B284" t="s">
        <v>683</v>
      </c>
      <c r="C284" t="s">
        <v>602</v>
      </c>
      <c r="D284" s="112" t="str">
        <f t="shared" si="4"/>
        <v>Neil Mineeff</v>
      </c>
    </row>
    <row r="285" spans="1:4">
      <c r="A285">
        <v>132888</v>
      </c>
      <c r="B285" t="s">
        <v>493</v>
      </c>
      <c r="C285" t="s">
        <v>489</v>
      </c>
      <c r="D285" s="112" t="str">
        <f t="shared" si="4"/>
        <v>Nelson Bowen</v>
      </c>
    </row>
    <row r="286" spans="1:4">
      <c r="A286">
        <v>100270</v>
      </c>
      <c r="B286" t="s">
        <v>313</v>
      </c>
      <c r="C286" t="s">
        <v>114</v>
      </c>
      <c r="D286" s="112" t="str">
        <f t="shared" si="4"/>
        <v>Nicholas Becker</v>
      </c>
    </row>
    <row r="287" spans="1:4">
      <c r="A287">
        <v>134866</v>
      </c>
      <c r="B287" t="s">
        <v>313</v>
      </c>
      <c r="C287" t="s">
        <v>291</v>
      </c>
      <c r="D287" s="112" t="str">
        <f t="shared" si="4"/>
        <v>Nicholas Harvey</v>
      </c>
    </row>
    <row r="288" spans="1:4">
      <c r="A288">
        <v>130641</v>
      </c>
      <c r="B288" t="s">
        <v>300</v>
      </c>
      <c r="C288" t="s">
        <v>320</v>
      </c>
      <c r="D288" s="112" t="str">
        <f t="shared" si="4"/>
        <v>Nicolas Morgan</v>
      </c>
    </row>
    <row r="289" spans="1:4">
      <c r="A289">
        <v>134768</v>
      </c>
      <c r="B289" t="s">
        <v>1051</v>
      </c>
      <c r="C289" t="s">
        <v>853</v>
      </c>
      <c r="D289" s="112" t="str">
        <f t="shared" si="4"/>
        <v>Nicole Livingstone</v>
      </c>
    </row>
    <row r="290" spans="1:4">
      <c r="A290">
        <v>134033</v>
      </c>
      <c r="B290" t="s">
        <v>148</v>
      </c>
      <c r="C290" t="s">
        <v>804</v>
      </c>
      <c r="D290" s="112" t="str">
        <f t="shared" si="4"/>
        <v>Noah Serocki</v>
      </c>
    </row>
    <row r="291" spans="1:4">
      <c r="A291">
        <v>123802</v>
      </c>
      <c r="B291" t="s">
        <v>148</v>
      </c>
      <c r="C291" t="s">
        <v>149</v>
      </c>
      <c r="D291" s="112" t="str">
        <f t="shared" si="4"/>
        <v>Noah Taylor</v>
      </c>
    </row>
    <row r="292" spans="1:4">
      <c r="A292">
        <v>132754</v>
      </c>
      <c r="B292" t="s">
        <v>102</v>
      </c>
      <c r="C292" t="s">
        <v>490</v>
      </c>
      <c r="D292" s="112" t="str">
        <f t="shared" si="4"/>
        <v>Oliver Cole</v>
      </c>
    </row>
    <row r="293" spans="1:4">
      <c r="A293">
        <v>120267</v>
      </c>
      <c r="B293" t="s">
        <v>102</v>
      </c>
      <c r="C293" t="s">
        <v>596</v>
      </c>
      <c r="D293" s="112" t="str">
        <f t="shared" si="4"/>
        <v>Oliver Estasy</v>
      </c>
    </row>
    <row r="294" spans="1:4">
      <c r="A294">
        <v>109160</v>
      </c>
      <c r="B294" t="s">
        <v>102</v>
      </c>
      <c r="C294" t="s">
        <v>103</v>
      </c>
      <c r="D294" s="112" t="str">
        <f t="shared" si="4"/>
        <v>Oliver Saade</v>
      </c>
    </row>
    <row r="295" spans="1:4">
      <c r="A295">
        <v>134112</v>
      </c>
      <c r="B295" t="s">
        <v>857</v>
      </c>
      <c r="C295" t="s">
        <v>845</v>
      </c>
      <c r="D295" s="112" t="str">
        <f t="shared" si="4"/>
        <v>Oriana Kita</v>
      </c>
    </row>
    <row r="296" spans="1:4">
      <c r="A296">
        <v>121762</v>
      </c>
      <c r="B296" t="s">
        <v>348</v>
      </c>
      <c r="C296" t="s">
        <v>349</v>
      </c>
      <c r="D296" s="112" t="str">
        <f t="shared" si="4"/>
        <v>Owen Bragg</v>
      </c>
    </row>
    <row r="297" spans="1:4">
      <c r="A297">
        <v>131078</v>
      </c>
      <c r="B297" t="s">
        <v>348</v>
      </c>
      <c r="C297" t="s">
        <v>486</v>
      </c>
      <c r="D297" s="112" t="str">
        <f t="shared" si="4"/>
        <v>Owen Garland</v>
      </c>
    </row>
    <row r="298" spans="1:4">
      <c r="A298">
        <v>100343</v>
      </c>
      <c r="B298" t="s">
        <v>358</v>
      </c>
      <c r="C298" t="s">
        <v>406</v>
      </c>
      <c r="D298" s="112" t="str">
        <f t="shared" si="4"/>
        <v>Pamela Mathews</v>
      </c>
    </row>
    <row r="299" spans="1:4">
      <c r="A299">
        <v>134882</v>
      </c>
      <c r="B299" t="s">
        <v>1072</v>
      </c>
      <c r="C299" t="s">
        <v>1073</v>
      </c>
      <c r="D299" s="112" t="str">
        <f t="shared" si="4"/>
        <v>Panagiotis Argyropoulos</v>
      </c>
    </row>
    <row r="300" spans="1:4">
      <c r="A300">
        <v>133094</v>
      </c>
      <c r="B300" t="s">
        <v>1083</v>
      </c>
      <c r="C300" t="s">
        <v>1084</v>
      </c>
      <c r="D300" s="112" t="str">
        <f t="shared" si="4"/>
        <v>Pasquale Stabile</v>
      </c>
    </row>
    <row r="301" spans="1:4">
      <c r="A301">
        <v>133128</v>
      </c>
      <c r="B301" t="s">
        <v>687</v>
      </c>
      <c r="C301" t="s">
        <v>616</v>
      </c>
      <c r="D301" s="112" t="str">
        <f t="shared" si="4"/>
        <v>Patrick Catanzariti</v>
      </c>
    </row>
    <row r="302" spans="1:4">
      <c r="A302">
        <v>133879</v>
      </c>
      <c r="B302" t="s">
        <v>369</v>
      </c>
      <c r="C302" t="s">
        <v>803</v>
      </c>
      <c r="D302" s="112" t="str">
        <f t="shared" si="4"/>
        <v>Paul Boatwright</v>
      </c>
    </row>
    <row r="303" spans="1:4">
      <c r="A303">
        <v>134661</v>
      </c>
      <c r="B303" t="s">
        <v>369</v>
      </c>
      <c r="C303" t="s">
        <v>1078</v>
      </c>
      <c r="D303" s="112" t="str">
        <f t="shared" si="4"/>
        <v>Paul Flegg</v>
      </c>
    </row>
    <row r="304" spans="1:4">
      <c r="A304">
        <v>130930</v>
      </c>
      <c r="B304" t="s">
        <v>369</v>
      </c>
      <c r="C304" t="s">
        <v>1057</v>
      </c>
      <c r="D304" s="112" t="str">
        <f t="shared" si="4"/>
        <v>Paul Foss</v>
      </c>
    </row>
    <row r="305" spans="1:4">
      <c r="A305">
        <v>120098</v>
      </c>
      <c r="B305" t="s">
        <v>369</v>
      </c>
      <c r="C305" t="s">
        <v>78</v>
      </c>
      <c r="D305" s="112" t="str">
        <f t="shared" si="4"/>
        <v>Paul Hunter</v>
      </c>
    </row>
    <row r="306" spans="1:4">
      <c r="A306">
        <v>133675</v>
      </c>
      <c r="B306" t="s">
        <v>369</v>
      </c>
      <c r="C306" t="s">
        <v>1061</v>
      </c>
      <c r="D306" s="112" t="str">
        <f t="shared" si="4"/>
        <v>Paul Pridham</v>
      </c>
    </row>
    <row r="307" spans="1:4">
      <c r="A307">
        <v>123673</v>
      </c>
      <c r="B307" t="s">
        <v>369</v>
      </c>
      <c r="C307" t="s">
        <v>772</v>
      </c>
      <c r="D307" s="112" t="str">
        <f t="shared" si="4"/>
        <v>Paul Reynolds</v>
      </c>
    </row>
    <row r="308" spans="1:4">
      <c r="A308">
        <v>120894</v>
      </c>
      <c r="B308" t="s">
        <v>369</v>
      </c>
      <c r="C308" t="s">
        <v>135</v>
      </c>
      <c r="D308" s="112" t="str">
        <f t="shared" si="4"/>
        <v>Paul Wilson</v>
      </c>
    </row>
    <row r="309" spans="1:4">
      <c r="A309">
        <v>134777</v>
      </c>
      <c r="B309" t="s">
        <v>385</v>
      </c>
      <c r="C309" t="s">
        <v>1052</v>
      </c>
      <c r="D309" s="112" t="str">
        <f t="shared" si="4"/>
        <v>Peter Ting</v>
      </c>
    </row>
    <row r="310" spans="1:4">
      <c r="A310">
        <v>120310</v>
      </c>
      <c r="B310" t="s">
        <v>385</v>
      </c>
      <c r="C310" t="s">
        <v>1064</v>
      </c>
      <c r="D310" s="112" t="str">
        <f t="shared" si="4"/>
        <v>Peter Toole</v>
      </c>
    </row>
    <row r="311" spans="1:4">
      <c r="A311">
        <v>131505</v>
      </c>
      <c r="B311" t="s">
        <v>385</v>
      </c>
      <c r="C311" t="s">
        <v>878</v>
      </c>
      <c r="D311" s="112" t="str">
        <f t="shared" si="4"/>
        <v>Peter Tusa</v>
      </c>
    </row>
    <row r="312" spans="1:4">
      <c r="A312">
        <v>133962</v>
      </c>
      <c r="B312" t="s">
        <v>500</v>
      </c>
      <c r="C312" t="s">
        <v>853</v>
      </c>
      <c r="D312" s="112" t="str">
        <f t="shared" si="4"/>
        <v>Phillip Livingstone</v>
      </c>
    </row>
    <row r="313" spans="1:4">
      <c r="A313">
        <v>134177</v>
      </c>
      <c r="B313" t="s">
        <v>864</v>
      </c>
      <c r="C313" t="s">
        <v>854</v>
      </c>
      <c r="D313" s="112" t="str">
        <f t="shared" si="4"/>
        <v>Quinn Davis</v>
      </c>
    </row>
    <row r="314" spans="1:4">
      <c r="A314">
        <v>134176</v>
      </c>
      <c r="B314" t="s">
        <v>863</v>
      </c>
      <c r="C314" t="s">
        <v>854</v>
      </c>
      <c r="D314" s="112" t="str">
        <f t="shared" si="4"/>
        <v>Raffi Davis</v>
      </c>
    </row>
    <row r="315" spans="1:4">
      <c r="A315">
        <v>131360</v>
      </c>
      <c r="B315" t="s">
        <v>429</v>
      </c>
      <c r="C315" t="s">
        <v>158</v>
      </c>
      <c r="D315" s="112" t="str">
        <f t="shared" si="4"/>
        <v>Reed Robinson</v>
      </c>
    </row>
    <row r="316" spans="1:4">
      <c r="A316">
        <v>109291</v>
      </c>
      <c r="B316" t="s">
        <v>373</v>
      </c>
      <c r="C316" t="s">
        <v>792</v>
      </c>
      <c r="D316" s="112" t="str">
        <f t="shared" si="4"/>
        <v>Richard Drooger</v>
      </c>
    </row>
    <row r="317" spans="1:4">
      <c r="A317">
        <v>134094</v>
      </c>
      <c r="B317" t="s">
        <v>373</v>
      </c>
      <c r="C317" t="s">
        <v>871</v>
      </c>
      <c r="D317" s="112" t="str">
        <f t="shared" si="4"/>
        <v>Richard Larkins</v>
      </c>
    </row>
    <row r="318" spans="1:4">
      <c r="A318">
        <v>122697</v>
      </c>
      <c r="B318" t="s">
        <v>162</v>
      </c>
      <c r="C318" t="s">
        <v>231</v>
      </c>
      <c r="D318" s="112" t="str">
        <f t="shared" si="4"/>
        <v>Riley Abel</v>
      </c>
    </row>
    <row r="319" spans="1:4">
      <c r="A319">
        <v>132738</v>
      </c>
      <c r="B319" t="s">
        <v>162</v>
      </c>
      <c r="C319" t="s">
        <v>666</v>
      </c>
      <c r="D319" s="112" t="str">
        <f t="shared" si="4"/>
        <v>Riley Bedford</v>
      </c>
    </row>
    <row r="320" spans="1:4">
      <c r="A320">
        <v>131757</v>
      </c>
      <c r="B320" t="s">
        <v>162</v>
      </c>
      <c r="C320" t="s">
        <v>98</v>
      </c>
      <c r="D320" s="112" t="str">
        <f t="shared" si="4"/>
        <v>Riley Shipley</v>
      </c>
    </row>
    <row r="321" spans="1:4">
      <c r="A321">
        <v>131089</v>
      </c>
      <c r="B321" t="s">
        <v>306</v>
      </c>
      <c r="C321" t="s">
        <v>323</v>
      </c>
      <c r="D321" s="112" t="str">
        <f t="shared" si="4"/>
        <v>Rishi Pothori</v>
      </c>
    </row>
    <row r="322" spans="1:4">
      <c r="A322">
        <v>121084</v>
      </c>
      <c r="B322" t="s">
        <v>307</v>
      </c>
      <c r="C322" t="s">
        <v>153</v>
      </c>
      <c r="D322" s="112" t="str">
        <f t="shared" si="4"/>
        <v>Robert Cribbin</v>
      </c>
    </row>
    <row r="323" spans="1:4">
      <c r="A323">
        <v>133738</v>
      </c>
      <c r="B323" t="s">
        <v>307</v>
      </c>
      <c r="C323" t="s">
        <v>484</v>
      </c>
      <c r="D323" s="112" t="str">
        <f t="shared" ref="D323:D386" si="5">CONCATENATE(B323," ",C323)</f>
        <v>Robert Dolenc</v>
      </c>
    </row>
    <row r="324" spans="1:4">
      <c r="A324">
        <v>134030</v>
      </c>
      <c r="B324" t="s">
        <v>307</v>
      </c>
      <c r="C324" t="s">
        <v>471</v>
      </c>
      <c r="D324" s="112" t="str">
        <f t="shared" si="5"/>
        <v>Robert Rhodes</v>
      </c>
    </row>
    <row r="325" spans="1:4">
      <c r="A325">
        <v>132848</v>
      </c>
      <c r="B325" t="s">
        <v>307</v>
      </c>
      <c r="C325" t="s">
        <v>798</v>
      </c>
      <c r="D325" s="112" t="str">
        <f t="shared" si="5"/>
        <v>Robert Sinclair</v>
      </c>
    </row>
    <row r="326" spans="1:4">
      <c r="A326">
        <v>106249</v>
      </c>
      <c r="B326" t="s">
        <v>425</v>
      </c>
      <c r="C326" t="s">
        <v>426</v>
      </c>
      <c r="D326" s="112" t="str">
        <f t="shared" si="5"/>
        <v>Romel Reyes</v>
      </c>
    </row>
    <row r="327" spans="1:4">
      <c r="A327">
        <v>102554</v>
      </c>
      <c r="B327" t="s">
        <v>338</v>
      </c>
      <c r="C327" t="s">
        <v>114</v>
      </c>
      <c r="D327" s="112" t="str">
        <f t="shared" si="5"/>
        <v>Russell Becker</v>
      </c>
    </row>
    <row r="328" spans="1:4">
      <c r="A328">
        <v>134922</v>
      </c>
      <c r="B328" t="s">
        <v>86</v>
      </c>
      <c r="C328" t="s">
        <v>110</v>
      </c>
      <c r="D328" s="112" t="str">
        <f t="shared" si="5"/>
        <v>Ryan Cooper</v>
      </c>
    </row>
    <row r="329" spans="1:4">
      <c r="A329">
        <v>132700</v>
      </c>
      <c r="B329" t="s">
        <v>865</v>
      </c>
      <c r="C329" t="s">
        <v>320</v>
      </c>
      <c r="D329" s="112" t="str">
        <f t="shared" si="5"/>
        <v>Ryley Morgan</v>
      </c>
    </row>
    <row r="330" spans="1:4">
      <c r="A330">
        <v>134906</v>
      </c>
      <c r="B330" t="s">
        <v>104</v>
      </c>
      <c r="C330" t="s">
        <v>1075</v>
      </c>
      <c r="D330" s="112" t="str">
        <f t="shared" si="5"/>
        <v>Sam Gullotto</v>
      </c>
    </row>
    <row r="331" spans="1:4">
      <c r="A331">
        <v>130519</v>
      </c>
      <c r="B331" t="s">
        <v>104</v>
      </c>
      <c r="C331" t="s">
        <v>1053</v>
      </c>
      <c r="D331" s="112" t="str">
        <f t="shared" si="5"/>
        <v>Sam Paterson</v>
      </c>
    </row>
    <row r="332" spans="1:4">
      <c r="A332">
        <v>132439</v>
      </c>
      <c r="B332" t="s">
        <v>889</v>
      </c>
      <c r="C332" t="s">
        <v>875</v>
      </c>
      <c r="D332" s="112" t="str">
        <f t="shared" si="5"/>
        <v>Samantha Foot</v>
      </c>
    </row>
    <row r="333" spans="1:4">
      <c r="A333">
        <v>134172</v>
      </c>
      <c r="B333" t="s">
        <v>474</v>
      </c>
      <c r="C333" t="s">
        <v>110</v>
      </c>
      <c r="D333" s="112" t="str">
        <f t="shared" si="5"/>
        <v>Scott Cooper</v>
      </c>
    </row>
    <row r="334" spans="1:4">
      <c r="A334">
        <v>133293</v>
      </c>
      <c r="B334" t="s">
        <v>474</v>
      </c>
      <c r="C334" t="s">
        <v>663</v>
      </c>
      <c r="D334" s="112" t="str">
        <f t="shared" si="5"/>
        <v>Scott Sherrington</v>
      </c>
    </row>
    <row r="335" spans="1:4">
      <c r="A335">
        <v>132911</v>
      </c>
      <c r="B335" t="s">
        <v>674</v>
      </c>
      <c r="C335" t="s">
        <v>412</v>
      </c>
      <c r="D335" s="112" t="str">
        <f t="shared" si="5"/>
        <v>Sebastian Nicholls</v>
      </c>
    </row>
    <row r="336" spans="1:4">
      <c r="A336">
        <v>111977</v>
      </c>
      <c r="B336" t="s">
        <v>417</v>
      </c>
      <c r="C336" t="s">
        <v>790</v>
      </c>
      <c r="D336" s="112" t="str">
        <f t="shared" si="5"/>
        <v>Shane Pinter</v>
      </c>
    </row>
    <row r="337" spans="1:4">
      <c r="A337">
        <v>102829</v>
      </c>
      <c r="B337" t="s">
        <v>417</v>
      </c>
      <c r="C337" t="s">
        <v>135</v>
      </c>
      <c r="D337" s="112" t="str">
        <f t="shared" si="5"/>
        <v>Shane Wilson</v>
      </c>
    </row>
    <row r="338" spans="1:4">
      <c r="A338">
        <v>133933</v>
      </c>
      <c r="B338" t="s">
        <v>861</v>
      </c>
      <c r="C338" t="s">
        <v>325</v>
      </c>
      <c r="D338" s="112" t="str">
        <f t="shared" si="5"/>
        <v>Shih-Hung Lee</v>
      </c>
    </row>
    <row r="339" spans="1:4">
      <c r="A339">
        <v>134298</v>
      </c>
      <c r="B339" t="s">
        <v>892</v>
      </c>
      <c r="C339" t="s">
        <v>879</v>
      </c>
      <c r="D339" s="112" t="str">
        <f t="shared" si="5"/>
        <v>Sidonie Eccles</v>
      </c>
    </row>
    <row r="340" spans="1:4">
      <c r="A340">
        <v>110149</v>
      </c>
      <c r="B340" t="s">
        <v>360</v>
      </c>
      <c r="C340" t="s">
        <v>361</v>
      </c>
      <c r="D340" s="112" t="str">
        <f t="shared" si="5"/>
        <v>Simon Davison</v>
      </c>
    </row>
    <row r="341" spans="1:4">
      <c r="A341">
        <v>122120</v>
      </c>
      <c r="B341" t="s">
        <v>813</v>
      </c>
      <c r="C341" t="s">
        <v>792</v>
      </c>
      <c r="D341" s="112" t="str">
        <f t="shared" si="5"/>
        <v>Stanley Drooger</v>
      </c>
    </row>
    <row r="342" spans="1:4">
      <c r="A342">
        <v>103424</v>
      </c>
      <c r="B342" t="s">
        <v>318</v>
      </c>
      <c r="C342" t="s">
        <v>164</v>
      </c>
      <c r="D342" s="112" t="str">
        <f t="shared" si="5"/>
        <v>Stephen Donley</v>
      </c>
    </row>
    <row r="343" spans="1:4">
      <c r="A343">
        <v>121409</v>
      </c>
      <c r="B343" t="s">
        <v>318</v>
      </c>
      <c r="C343" t="s">
        <v>415</v>
      </c>
      <c r="D343" s="112" t="str">
        <f t="shared" si="5"/>
        <v>Stephen Payne</v>
      </c>
    </row>
    <row r="344" spans="1:4">
      <c r="A344">
        <v>132648</v>
      </c>
      <c r="B344" t="s">
        <v>318</v>
      </c>
      <c r="C344" t="s">
        <v>482</v>
      </c>
      <c r="D344" s="112" t="str">
        <f t="shared" si="5"/>
        <v>Stephen Taulanga</v>
      </c>
    </row>
    <row r="345" spans="1:4">
      <c r="A345">
        <v>124408</v>
      </c>
      <c r="B345" t="s">
        <v>318</v>
      </c>
      <c r="C345" t="s">
        <v>171</v>
      </c>
      <c r="D345" s="112" t="str">
        <f t="shared" si="5"/>
        <v>Stephen Zerafa</v>
      </c>
    </row>
    <row r="346" spans="1:4">
      <c r="A346">
        <v>112233</v>
      </c>
      <c r="B346" t="s">
        <v>492</v>
      </c>
      <c r="C346" t="s">
        <v>485</v>
      </c>
      <c r="D346" s="112" t="str">
        <f t="shared" si="5"/>
        <v>Steven Brett</v>
      </c>
    </row>
    <row r="347" spans="1:4">
      <c r="A347">
        <v>133349</v>
      </c>
      <c r="B347" t="s">
        <v>1029</v>
      </c>
      <c r="C347" t="s">
        <v>1017</v>
      </c>
      <c r="D347" s="112" t="str">
        <f t="shared" si="5"/>
        <v>Stewart Shaw</v>
      </c>
    </row>
    <row r="348" spans="1:4">
      <c r="A348">
        <v>134415</v>
      </c>
      <c r="B348" t="s">
        <v>1034</v>
      </c>
      <c r="C348" t="s">
        <v>428</v>
      </c>
      <c r="D348" s="112" t="str">
        <f t="shared" si="5"/>
        <v>Stig Richards</v>
      </c>
    </row>
    <row r="349" spans="1:4">
      <c r="A349">
        <v>134031</v>
      </c>
      <c r="B349" t="s">
        <v>826</v>
      </c>
      <c r="C349" t="s">
        <v>471</v>
      </c>
      <c r="D349" s="112" t="str">
        <f t="shared" si="5"/>
        <v>Tamika Rhodes</v>
      </c>
    </row>
    <row r="350" spans="1:4">
      <c r="A350">
        <v>131024</v>
      </c>
      <c r="B350" t="s">
        <v>386</v>
      </c>
      <c r="C350" t="s">
        <v>225</v>
      </c>
      <c r="D350" s="112" t="str">
        <f t="shared" si="5"/>
        <v>Tammie Hotz</v>
      </c>
    </row>
    <row r="351" spans="1:4">
      <c r="A351">
        <v>133363</v>
      </c>
      <c r="B351" t="s">
        <v>822</v>
      </c>
      <c r="C351" t="s">
        <v>481</v>
      </c>
      <c r="D351" s="112" t="str">
        <f t="shared" si="5"/>
        <v>Tanya Kuster</v>
      </c>
    </row>
    <row r="352" spans="1:4">
      <c r="A352">
        <v>130765</v>
      </c>
      <c r="B352" t="s">
        <v>1026</v>
      </c>
      <c r="C352" t="s">
        <v>459</v>
      </c>
      <c r="D352" s="112" t="str">
        <f t="shared" si="5"/>
        <v>Terrance Ure</v>
      </c>
    </row>
    <row r="353" spans="1:4">
      <c r="A353">
        <v>100036</v>
      </c>
      <c r="B353" t="s">
        <v>285</v>
      </c>
      <c r="C353" t="s">
        <v>384</v>
      </c>
      <c r="D353" s="112" t="str">
        <f t="shared" si="5"/>
        <v>Thomas Hearn</v>
      </c>
    </row>
    <row r="354" spans="1:4">
      <c r="A354">
        <v>131695</v>
      </c>
      <c r="B354" t="s">
        <v>285</v>
      </c>
      <c r="C354" t="s">
        <v>284</v>
      </c>
      <c r="D354" s="112" t="str">
        <f t="shared" si="5"/>
        <v>Thomas Khouri</v>
      </c>
    </row>
    <row r="355" spans="1:4">
      <c r="A355">
        <v>131196</v>
      </c>
      <c r="B355" t="s">
        <v>285</v>
      </c>
      <c r="C355" t="s">
        <v>464</v>
      </c>
      <c r="D355" s="112" t="str">
        <f t="shared" si="5"/>
        <v>Thomas Vella</v>
      </c>
    </row>
    <row r="356" spans="1:4">
      <c r="A356">
        <v>132321</v>
      </c>
      <c r="B356" t="s">
        <v>691</v>
      </c>
      <c r="C356" t="s">
        <v>855</v>
      </c>
      <c r="D356" s="112" t="str">
        <f t="shared" si="5"/>
        <v>Tim Kolloff</v>
      </c>
    </row>
    <row r="357" spans="1:4">
      <c r="A357">
        <v>101785</v>
      </c>
      <c r="B357" t="s">
        <v>159</v>
      </c>
      <c r="C357" t="s">
        <v>283</v>
      </c>
      <c r="D357" s="112" t="str">
        <f t="shared" si="5"/>
        <v>Timothy Colombrita</v>
      </c>
    </row>
    <row r="358" spans="1:4">
      <c r="A358">
        <v>133988</v>
      </c>
      <c r="B358" t="s">
        <v>825</v>
      </c>
      <c r="C358" t="s">
        <v>800</v>
      </c>
      <c r="D358" s="112" t="str">
        <f t="shared" si="5"/>
        <v>Tina Reslan</v>
      </c>
    </row>
    <row r="359" spans="1:4">
      <c r="A359">
        <v>131726</v>
      </c>
      <c r="B359" t="s">
        <v>123</v>
      </c>
      <c r="C359" t="s">
        <v>610</v>
      </c>
      <c r="D359" s="112" t="str">
        <f t="shared" si="5"/>
        <v>Tom Bennetts</v>
      </c>
    </row>
    <row r="360" spans="1:4">
      <c r="A360">
        <v>123092</v>
      </c>
      <c r="B360" t="s">
        <v>123</v>
      </c>
      <c r="C360" t="s">
        <v>122</v>
      </c>
      <c r="D360" s="112" t="str">
        <f t="shared" si="5"/>
        <v>Tom Rendall</v>
      </c>
    </row>
    <row r="361" spans="1:4">
      <c r="A361">
        <v>134358</v>
      </c>
      <c r="B361" t="s">
        <v>1031</v>
      </c>
      <c r="C361" t="s">
        <v>273</v>
      </c>
      <c r="D361" s="112" t="str">
        <f t="shared" si="5"/>
        <v>Tomas Miles</v>
      </c>
    </row>
    <row r="362" spans="1:4">
      <c r="A362">
        <v>134364</v>
      </c>
      <c r="B362" t="s">
        <v>1032</v>
      </c>
      <c r="C362" t="s">
        <v>1016</v>
      </c>
      <c r="D362" s="112" t="str">
        <f t="shared" si="5"/>
        <v>Toni Bitmead</v>
      </c>
    </row>
    <row r="363" spans="1:4">
      <c r="A363">
        <v>102991</v>
      </c>
      <c r="B363" t="s">
        <v>350</v>
      </c>
      <c r="C363" t="s">
        <v>351</v>
      </c>
      <c r="D363" s="112" t="str">
        <f t="shared" si="5"/>
        <v>Tony Bregonje</v>
      </c>
    </row>
    <row r="364" spans="1:4">
      <c r="A364">
        <v>122084</v>
      </c>
      <c r="B364" t="s">
        <v>398</v>
      </c>
      <c r="C364" t="s">
        <v>399</v>
      </c>
      <c r="D364" s="112" t="str">
        <f t="shared" si="5"/>
        <v>Trent Lavelle</v>
      </c>
    </row>
    <row r="365" spans="1:4">
      <c r="A365">
        <v>123285</v>
      </c>
      <c r="B365" t="s">
        <v>80</v>
      </c>
      <c r="C365" t="s">
        <v>115</v>
      </c>
      <c r="D365" s="112" t="str">
        <f t="shared" si="5"/>
        <v>Tyler Jenkins</v>
      </c>
    </row>
    <row r="366" spans="1:4">
      <c r="A366">
        <v>123634</v>
      </c>
      <c r="B366" t="s">
        <v>80</v>
      </c>
      <c r="C366" t="s">
        <v>81</v>
      </c>
      <c r="D366" s="112" t="str">
        <f t="shared" si="5"/>
        <v>Tyler Koenig</v>
      </c>
    </row>
    <row r="367" spans="1:4">
      <c r="A367">
        <v>122004</v>
      </c>
      <c r="B367" t="s">
        <v>461</v>
      </c>
      <c r="C367" t="s">
        <v>462</v>
      </c>
      <c r="D367" s="112" t="str">
        <f t="shared" si="5"/>
        <v>Vaibhav vats</v>
      </c>
    </row>
    <row r="368" spans="1:4">
      <c r="A368">
        <v>133410</v>
      </c>
      <c r="B368" t="s">
        <v>1022</v>
      </c>
      <c r="C368" t="s">
        <v>1019</v>
      </c>
      <c r="D368" s="112" t="str">
        <f t="shared" si="5"/>
        <v>Valerie Knezevic Donley</v>
      </c>
    </row>
    <row r="369" spans="1:4">
      <c r="A369">
        <v>124299</v>
      </c>
      <c r="B369" t="s">
        <v>160</v>
      </c>
      <c r="C369" t="s">
        <v>161</v>
      </c>
      <c r="D369" s="112" t="str">
        <f t="shared" si="5"/>
        <v>Vasili Baralos</v>
      </c>
    </row>
    <row r="370" spans="1:4">
      <c r="A370">
        <v>130512</v>
      </c>
      <c r="B370" t="s">
        <v>469</v>
      </c>
      <c r="C370" t="s">
        <v>470</v>
      </c>
      <c r="D370" s="112" t="str">
        <f t="shared" si="5"/>
        <v>Veyron Yuen</v>
      </c>
    </row>
    <row r="371" spans="1:4">
      <c r="A371">
        <v>123622</v>
      </c>
      <c r="B371" t="s">
        <v>176</v>
      </c>
      <c r="C371" t="s">
        <v>170</v>
      </c>
      <c r="D371" s="112" t="str">
        <f t="shared" si="5"/>
        <v>Will Waters</v>
      </c>
    </row>
    <row r="372" spans="1:4">
      <c r="A372">
        <v>107171</v>
      </c>
      <c r="B372" t="s">
        <v>92</v>
      </c>
      <c r="C372" t="s">
        <v>969</v>
      </c>
      <c r="D372" s="112" t="str">
        <f t="shared" si="5"/>
        <v>William Lowing</v>
      </c>
    </row>
    <row r="373" spans="1:4">
      <c r="A373">
        <v>133085</v>
      </c>
      <c r="B373" t="s">
        <v>92</v>
      </c>
      <c r="C373" t="s">
        <v>782</v>
      </c>
      <c r="D373" s="112" t="str">
        <f t="shared" si="5"/>
        <v>William Morris</v>
      </c>
    </row>
    <row r="374" spans="1:4">
      <c r="A374">
        <v>130107</v>
      </c>
      <c r="B374" t="s">
        <v>92</v>
      </c>
      <c r="C374" t="s">
        <v>412</v>
      </c>
      <c r="D374" s="112" t="str">
        <f t="shared" si="5"/>
        <v>William Nicholls</v>
      </c>
    </row>
    <row r="375" spans="1:4">
      <c r="A375">
        <v>133551</v>
      </c>
      <c r="B375" t="s">
        <v>92</v>
      </c>
      <c r="C375" t="s">
        <v>416</v>
      </c>
      <c r="D375" s="112" t="str">
        <f t="shared" si="5"/>
        <v>William Pearce</v>
      </c>
    </row>
    <row r="376" spans="1:4">
      <c r="A376">
        <v>131209</v>
      </c>
      <c r="B376" t="s">
        <v>92</v>
      </c>
      <c r="C376" t="s">
        <v>430</v>
      </c>
      <c r="D376" s="112" t="str">
        <f t="shared" si="5"/>
        <v>William Roecken</v>
      </c>
    </row>
    <row r="377" spans="1:4">
      <c r="A377">
        <v>132713</v>
      </c>
      <c r="B377" t="s">
        <v>92</v>
      </c>
      <c r="C377" t="s">
        <v>1015</v>
      </c>
      <c r="D377" s="112" t="str">
        <f t="shared" si="5"/>
        <v>William Seal</v>
      </c>
    </row>
    <row r="378" spans="1:4">
      <c r="A378">
        <v>123486</v>
      </c>
      <c r="B378" t="s">
        <v>92</v>
      </c>
      <c r="C378" t="s">
        <v>170</v>
      </c>
      <c r="D378" s="112" t="str">
        <f t="shared" si="5"/>
        <v>William Waters</v>
      </c>
    </row>
    <row r="379" spans="1:4">
      <c r="A379">
        <v>134881</v>
      </c>
      <c r="B379" t="s">
        <v>92</v>
      </c>
      <c r="C379" t="s">
        <v>467</v>
      </c>
      <c r="D379" s="112" t="str">
        <f t="shared" si="5"/>
        <v>William Wright</v>
      </c>
    </row>
    <row r="380" spans="1:4">
      <c r="A380">
        <v>133676</v>
      </c>
      <c r="B380" t="s">
        <v>1062</v>
      </c>
      <c r="C380" t="s">
        <v>1061</v>
      </c>
      <c r="D380" s="112" t="str">
        <f t="shared" si="5"/>
        <v>Xavier Pridham</v>
      </c>
    </row>
    <row r="381" spans="1:4">
      <c r="A381">
        <v>101315</v>
      </c>
      <c r="B381" t="s">
        <v>310</v>
      </c>
      <c r="C381" t="s">
        <v>423</v>
      </c>
      <c r="D381" s="112" t="str">
        <f t="shared" si="5"/>
        <v>Zac Raddatz</v>
      </c>
    </row>
    <row r="382" spans="1:4">
      <c r="A382">
        <v>131229</v>
      </c>
      <c r="B382" t="s">
        <v>394</v>
      </c>
      <c r="C382" t="s">
        <v>393</v>
      </c>
      <c r="D382" s="112" t="str">
        <f t="shared" si="5"/>
        <v>Zacharia Kerr</v>
      </c>
    </row>
    <row r="383" spans="1:4">
      <c r="A383">
        <v>134830</v>
      </c>
      <c r="B383" t="s">
        <v>1060</v>
      </c>
      <c r="C383" t="s">
        <v>135</v>
      </c>
      <c r="D383" s="112" t="str">
        <f t="shared" si="5"/>
        <v>Zackary Wilson</v>
      </c>
    </row>
    <row r="384" spans="1:4">
      <c r="A384">
        <v>131145</v>
      </c>
      <c r="B384" t="s">
        <v>763</v>
      </c>
      <c r="C384" t="s">
        <v>750</v>
      </c>
      <c r="D384" s="112" t="str">
        <f t="shared" si="5"/>
        <v>Zain Shmeissem</v>
      </c>
    </row>
    <row r="385" spans="1:4">
      <c r="A385">
        <v>107107</v>
      </c>
      <c r="B385" t="s">
        <v>829</v>
      </c>
      <c r="C385" t="s">
        <v>794</v>
      </c>
      <c r="D385" s="112" t="str">
        <f t="shared" si="5"/>
        <v>Zakiah-Reginald Varley</v>
      </c>
    </row>
    <row r="386" spans="1:4">
      <c r="A386">
        <v>134919</v>
      </c>
      <c r="B386" t="s">
        <v>1079</v>
      </c>
      <c r="C386" t="s">
        <v>801</v>
      </c>
      <c r="D386" s="112" t="str">
        <f t="shared" si="5"/>
        <v>Zayne Habib</v>
      </c>
    </row>
    <row r="387" spans="1:4">
      <c r="D387" s="112"/>
    </row>
    <row r="388" spans="1:4" ht="14.5">
      <c r="A388" s="174"/>
      <c r="D388" s="112"/>
    </row>
    <row r="389" spans="1:4">
      <c r="D389" s="112"/>
    </row>
    <row r="390" spans="1:4">
      <c r="D390" s="112"/>
    </row>
    <row r="391" spans="1:4">
      <c r="D391" s="112"/>
    </row>
    <row r="392" spans="1:4">
      <c r="D392" s="112"/>
    </row>
    <row r="393" spans="1:4">
      <c r="D393" s="112"/>
    </row>
    <row r="394" spans="1:4">
      <c r="D394" s="112"/>
    </row>
    <row r="395" spans="1:4">
      <c r="D395" s="112"/>
    </row>
    <row r="396" spans="1:4">
      <c r="D396" s="112"/>
    </row>
    <row r="397" spans="1:4">
      <c r="D397" s="112"/>
    </row>
    <row r="398" spans="1:4">
      <c r="D398" s="112"/>
    </row>
    <row r="399" spans="1:4">
      <c r="D399" s="112"/>
    </row>
    <row r="400" spans="1:4">
      <c r="D400" s="112"/>
    </row>
    <row r="401" spans="1:4">
      <c r="D401" s="112"/>
    </row>
    <row r="402" spans="1:4" ht="14.5">
      <c r="A402" s="174"/>
      <c r="D402" s="112"/>
    </row>
    <row r="403" spans="1:4">
      <c r="D403" s="112"/>
    </row>
    <row r="404" spans="1:4">
      <c r="D404" s="112"/>
    </row>
    <row r="405" spans="1:4">
      <c r="D405" s="112"/>
    </row>
    <row r="406" spans="1:4">
      <c r="D406" s="112"/>
    </row>
    <row r="407" spans="1:4">
      <c r="D407" s="112"/>
    </row>
    <row r="408" spans="1:4">
      <c r="D408" s="112"/>
    </row>
    <row r="409" spans="1:4">
      <c r="D409" s="112"/>
    </row>
    <row r="410" spans="1:4">
      <c r="D410" s="112"/>
    </row>
    <row r="411" spans="1:4" ht="14.5">
      <c r="A411" s="174"/>
      <c r="D411" s="112"/>
    </row>
    <row r="412" spans="1:4" ht="14.5">
      <c r="A412" s="174"/>
      <c r="D412" s="112"/>
    </row>
    <row r="413" spans="1:4" ht="14.5">
      <c r="A413" s="174"/>
      <c r="D413" s="112"/>
    </row>
    <row r="414" spans="1:4">
      <c r="D414" s="112"/>
    </row>
    <row r="415" spans="1:4">
      <c r="D415" s="112"/>
    </row>
    <row r="416" spans="1:4">
      <c r="D416" s="112"/>
    </row>
    <row r="417" spans="1:4">
      <c r="D417" s="112"/>
    </row>
    <row r="418" spans="1:4">
      <c r="D418" s="112"/>
    </row>
    <row r="419" spans="1:4">
      <c r="D419" s="112"/>
    </row>
    <row r="420" spans="1:4">
      <c r="D420" s="112"/>
    </row>
    <row r="421" spans="1:4">
      <c r="D421" s="112"/>
    </row>
    <row r="422" spans="1:4">
      <c r="D422" s="112"/>
    </row>
    <row r="423" spans="1:4">
      <c r="D423" s="112"/>
    </row>
    <row r="424" spans="1:4">
      <c r="D424" s="112"/>
    </row>
    <row r="425" spans="1:4" ht="14.5">
      <c r="A425" s="174"/>
      <c r="D425" s="112"/>
    </row>
    <row r="426" spans="1:4">
      <c r="D426" s="112"/>
    </row>
    <row r="427" spans="1:4">
      <c r="D427" s="112"/>
    </row>
    <row r="428" spans="1:4">
      <c r="D428" s="112"/>
    </row>
    <row r="429" spans="1:4">
      <c r="D429" s="112"/>
    </row>
    <row r="430" spans="1:4">
      <c r="D430" s="112"/>
    </row>
    <row r="431" spans="1:4">
      <c r="D431" s="112"/>
    </row>
  </sheetData>
  <autoFilter ref="A1:D431" xr:uid="{D8439673-F761-4977-8617-D31C60C0D69E}">
    <sortState xmlns:xlrd2="http://schemas.microsoft.com/office/spreadsheetml/2017/richdata2" ref="A2:D431">
      <sortCondition ref="D1:D431"/>
    </sortState>
  </autoFilter>
  <conditionalFormatting sqref="D2:D386">
    <cfRule type="duplicateValues" dxfId="5" priority="1"/>
  </conditionalFormatting>
  <conditionalFormatting sqref="D387:D432">
    <cfRule type="duplicateValues" dxfId="4" priority="5816"/>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3462-4178-4DC7-8FC7-9337FF6F5C78}">
  <dimension ref="A1:D390"/>
  <sheetViews>
    <sheetView workbookViewId="0">
      <selection activeCell="B2" sqref="B2:B387"/>
    </sheetView>
  </sheetViews>
  <sheetFormatPr defaultRowHeight="13"/>
  <cols>
    <col min="1" max="1" width="11.81640625" bestFit="1" customWidth="1"/>
    <col min="2" max="2" width="19.1796875" bestFit="1" customWidth="1"/>
    <col min="3" max="3" width="13.453125" bestFit="1" customWidth="1"/>
    <col min="4" max="4" width="19.81640625" bestFit="1" customWidth="1"/>
  </cols>
  <sheetData>
    <row r="1" spans="1:4">
      <c r="A1" t="s">
        <v>71</v>
      </c>
      <c r="B1" t="s">
        <v>26</v>
      </c>
      <c r="C1" t="s">
        <v>72</v>
      </c>
      <c r="D1" t="s">
        <v>73</v>
      </c>
    </row>
    <row r="2" spans="1:4">
      <c r="B2" t="s">
        <v>331</v>
      </c>
      <c r="C2" t="s">
        <v>231</v>
      </c>
      <c r="D2" s="112" t="str">
        <f t="shared" ref="D2:D65" si="0">CONCATENATE(B2," ",C2)</f>
        <v>Clint Abel</v>
      </c>
    </row>
    <row r="3" spans="1:4">
      <c r="B3" t="s">
        <v>162</v>
      </c>
      <c r="C3" t="s">
        <v>231</v>
      </c>
      <c r="D3" s="112" t="str">
        <f t="shared" si="0"/>
        <v>Riley Abel</v>
      </c>
    </row>
    <row r="4" spans="1:4">
      <c r="B4" t="s">
        <v>1076</v>
      </c>
      <c r="C4" t="s">
        <v>1077</v>
      </c>
      <c r="D4" s="112" t="str">
        <f t="shared" si="0"/>
        <v>Gabriel Acosta</v>
      </c>
    </row>
    <row r="5" spans="1:4">
      <c r="B5" t="s">
        <v>1082</v>
      </c>
      <c r="C5" t="s">
        <v>314</v>
      </c>
      <c r="D5" s="112" t="str">
        <f t="shared" si="0"/>
        <v>Brad Adam</v>
      </c>
    </row>
    <row r="6" spans="1:4">
      <c r="B6" t="s">
        <v>319</v>
      </c>
      <c r="C6" t="s">
        <v>1059</v>
      </c>
      <c r="D6" s="112" t="str">
        <f t="shared" si="0"/>
        <v>Michael Adams</v>
      </c>
    </row>
    <row r="7" spans="1:4">
      <c r="B7" t="s">
        <v>74</v>
      </c>
      <c r="C7" t="s">
        <v>75</v>
      </c>
      <c r="D7" s="112" t="str">
        <f t="shared" si="0"/>
        <v>John Algie</v>
      </c>
    </row>
    <row r="8" spans="1:4">
      <c r="B8" t="s">
        <v>805</v>
      </c>
      <c r="C8" t="s">
        <v>802</v>
      </c>
      <c r="D8" s="112" t="str">
        <f t="shared" si="0"/>
        <v>Hassaan Alihabib</v>
      </c>
    </row>
    <row r="9" spans="1:4">
      <c r="B9" t="s">
        <v>178</v>
      </c>
      <c r="C9" t="s">
        <v>1021</v>
      </c>
      <c r="D9" s="112" t="str">
        <f t="shared" si="0"/>
        <v>Cameron Allen</v>
      </c>
    </row>
    <row r="10" spans="1:4">
      <c r="B10" t="s">
        <v>1042</v>
      </c>
      <c r="C10" t="s">
        <v>1021</v>
      </c>
      <c r="D10" s="112" t="str">
        <f t="shared" si="0"/>
        <v>Jensen Allen</v>
      </c>
    </row>
    <row r="11" spans="1:4">
      <c r="B11" t="s">
        <v>1072</v>
      </c>
      <c r="C11" t="s">
        <v>1073</v>
      </c>
      <c r="D11" s="112" t="str">
        <f t="shared" si="0"/>
        <v>Panagiotis Argyropoulos</v>
      </c>
    </row>
    <row r="12" spans="1:4">
      <c r="B12" t="s">
        <v>702</v>
      </c>
      <c r="C12" t="s">
        <v>1073</v>
      </c>
      <c r="D12" s="112" t="str">
        <f t="shared" si="0"/>
        <v>Alexander Argyropoulos</v>
      </c>
    </row>
    <row r="13" spans="1:4">
      <c r="B13" t="s">
        <v>334</v>
      </c>
      <c r="C13" t="s">
        <v>335</v>
      </c>
      <c r="D13" s="112" t="str">
        <f t="shared" si="0"/>
        <v>Jeremy Atkins</v>
      </c>
    </row>
    <row r="14" spans="1:4">
      <c r="B14" t="s">
        <v>291</v>
      </c>
      <c r="C14" t="s">
        <v>335</v>
      </c>
      <c r="D14" s="112" t="str">
        <f t="shared" si="0"/>
        <v>Harvey Atkins</v>
      </c>
    </row>
    <row r="15" spans="1:4">
      <c r="B15" t="s">
        <v>1056</v>
      </c>
      <c r="C15" t="s">
        <v>475</v>
      </c>
      <c r="D15" s="112" t="str">
        <f t="shared" si="0"/>
        <v>Brady Attard</v>
      </c>
    </row>
    <row r="16" spans="1:4">
      <c r="B16" t="s">
        <v>97</v>
      </c>
      <c r="C16" t="s">
        <v>475</v>
      </c>
      <c r="D16" s="112" t="str">
        <f t="shared" si="0"/>
        <v>Joshua Attard</v>
      </c>
    </row>
    <row r="17" spans="2:4">
      <c r="B17" t="s">
        <v>113</v>
      </c>
      <c r="C17" t="s">
        <v>475</v>
      </c>
      <c r="D17" s="112" t="str">
        <f t="shared" si="0"/>
        <v>Daniel Attard</v>
      </c>
    </row>
    <row r="18" spans="2:4">
      <c r="B18" t="s">
        <v>427</v>
      </c>
      <c r="C18" t="s">
        <v>475</v>
      </c>
      <c r="D18" s="112" t="str">
        <f t="shared" si="0"/>
        <v>Matthew Attard</v>
      </c>
    </row>
    <row r="19" spans="2:4">
      <c r="B19" t="s">
        <v>437</v>
      </c>
      <c r="C19" t="s">
        <v>475</v>
      </c>
      <c r="D19" s="112" t="str">
        <f t="shared" si="0"/>
        <v>Mark Attard</v>
      </c>
    </row>
    <row r="20" spans="2:4">
      <c r="B20" t="s">
        <v>676</v>
      </c>
      <c r="C20" t="s">
        <v>475</v>
      </c>
      <c r="D20" s="112" t="str">
        <f t="shared" si="0"/>
        <v>Chayse Attard</v>
      </c>
    </row>
    <row r="21" spans="2:4">
      <c r="B21" t="s">
        <v>436</v>
      </c>
      <c r="C21" t="s">
        <v>475</v>
      </c>
      <c r="D21" s="112" t="str">
        <f t="shared" si="0"/>
        <v>Carmelo Attard</v>
      </c>
    </row>
    <row r="22" spans="2:4">
      <c r="B22" t="s">
        <v>354</v>
      </c>
      <c r="C22" t="s">
        <v>1013</v>
      </c>
      <c r="D22" s="112" t="str">
        <f t="shared" si="0"/>
        <v>Ben Avallone</v>
      </c>
    </row>
    <row r="23" spans="2:4">
      <c r="B23" t="s">
        <v>1036</v>
      </c>
      <c r="C23" t="s">
        <v>1013</v>
      </c>
      <c r="D23" s="112" t="str">
        <f t="shared" si="0"/>
        <v>Lorenzo Avallone</v>
      </c>
    </row>
    <row r="24" spans="2:4">
      <c r="B24" t="s">
        <v>353</v>
      </c>
      <c r="C24" t="s">
        <v>795</v>
      </c>
      <c r="D24" s="112" t="str">
        <f t="shared" si="0"/>
        <v>David Ayoub</v>
      </c>
    </row>
    <row r="25" spans="2:4">
      <c r="B25" t="s">
        <v>97</v>
      </c>
      <c r="C25" t="s">
        <v>795</v>
      </c>
      <c r="D25" s="112" t="str">
        <f t="shared" si="0"/>
        <v>Joshua Ayoub</v>
      </c>
    </row>
    <row r="26" spans="2:4">
      <c r="B26" t="s">
        <v>372</v>
      </c>
      <c r="C26" t="s">
        <v>1018</v>
      </c>
      <c r="D26" s="112" t="str">
        <f t="shared" si="0"/>
        <v>Christian Ayrouth</v>
      </c>
    </row>
    <row r="27" spans="2:4">
      <c r="B27" t="s">
        <v>693</v>
      </c>
      <c r="C27" t="s">
        <v>753</v>
      </c>
      <c r="D27" s="112" t="str">
        <f t="shared" si="0"/>
        <v>Gabriela Azzi</v>
      </c>
    </row>
    <row r="28" spans="2:4">
      <c r="B28" t="s">
        <v>1040</v>
      </c>
      <c r="C28" t="s">
        <v>146</v>
      </c>
      <c r="D28" s="112" t="str">
        <f t="shared" si="0"/>
        <v>Grahame Bailey</v>
      </c>
    </row>
    <row r="29" spans="2:4">
      <c r="B29" t="s">
        <v>76</v>
      </c>
      <c r="C29" t="s">
        <v>146</v>
      </c>
      <c r="D29" s="112" t="str">
        <f t="shared" si="0"/>
        <v>Luke Bailey</v>
      </c>
    </row>
    <row r="30" spans="2:4">
      <c r="B30" t="s">
        <v>336</v>
      </c>
      <c r="C30" t="s">
        <v>337</v>
      </c>
      <c r="D30" s="112" t="str">
        <f t="shared" si="0"/>
        <v>Lydia Balat</v>
      </c>
    </row>
    <row r="31" spans="2:4">
      <c r="B31" t="s">
        <v>113</v>
      </c>
      <c r="C31" t="s">
        <v>147</v>
      </c>
      <c r="D31" s="112" t="str">
        <f t="shared" si="0"/>
        <v>Daniel Banks</v>
      </c>
    </row>
    <row r="32" spans="2:4">
      <c r="B32" t="s">
        <v>160</v>
      </c>
      <c r="C32" t="s">
        <v>161</v>
      </c>
      <c r="D32" s="112" t="str">
        <f t="shared" si="0"/>
        <v>Vasili Baralos</v>
      </c>
    </row>
    <row r="33" spans="2:4">
      <c r="B33" t="s">
        <v>314</v>
      </c>
      <c r="C33" t="s">
        <v>876</v>
      </c>
      <c r="D33" s="112" t="str">
        <f t="shared" si="0"/>
        <v>Adam Barnes</v>
      </c>
    </row>
    <row r="34" spans="2:4">
      <c r="B34" t="s">
        <v>166</v>
      </c>
      <c r="C34" t="s">
        <v>876</v>
      </c>
      <c r="D34" s="112" t="str">
        <f t="shared" si="0"/>
        <v>Hudson Barnes</v>
      </c>
    </row>
    <row r="35" spans="2:4">
      <c r="B35" t="s">
        <v>338</v>
      </c>
      <c r="C35" t="s">
        <v>114</v>
      </c>
      <c r="D35" s="112" t="str">
        <f t="shared" si="0"/>
        <v>Russell Becker</v>
      </c>
    </row>
    <row r="36" spans="2:4">
      <c r="B36" t="s">
        <v>313</v>
      </c>
      <c r="C36" t="s">
        <v>114</v>
      </c>
      <c r="D36" s="112" t="str">
        <f t="shared" si="0"/>
        <v>Nicholas Becker</v>
      </c>
    </row>
    <row r="37" spans="2:4">
      <c r="B37" t="s">
        <v>162</v>
      </c>
      <c r="C37" t="s">
        <v>666</v>
      </c>
      <c r="D37" s="112" t="str">
        <f t="shared" si="0"/>
        <v>Riley Bedford</v>
      </c>
    </row>
    <row r="38" spans="2:4">
      <c r="B38" t="s">
        <v>341</v>
      </c>
      <c r="C38" t="s">
        <v>342</v>
      </c>
      <c r="D38" s="112" t="str">
        <f t="shared" si="0"/>
        <v>Rodney Bellbowen</v>
      </c>
    </row>
    <row r="39" spans="2:4">
      <c r="B39" t="s">
        <v>97</v>
      </c>
      <c r="C39" t="s">
        <v>101</v>
      </c>
      <c r="D39" s="112" t="str">
        <f t="shared" si="0"/>
        <v>Joshua Benaud</v>
      </c>
    </row>
    <row r="40" spans="2:4">
      <c r="B40" t="s">
        <v>468</v>
      </c>
      <c r="C40" t="s">
        <v>610</v>
      </c>
      <c r="D40" s="112" t="str">
        <f t="shared" si="0"/>
        <v>Dave Bennetts</v>
      </c>
    </row>
    <row r="41" spans="2:4">
      <c r="B41" t="s">
        <v>123</v>
      </c>
      <c r="C41" t="s">
        <v>610</v>
      </c>
      <c r="D41" s="112" t="str">
        <f t="shared" si="0"/>
        <v>Tom Bennetts</v>
      </c>
    </row>
    <row r="42" spans="2:4">
      <c r="B42" t="s">
        <v>343</v>
      </c>
      <c r="C42" t="s">
        <v>344</v>
      </c>
      <c r="D42" s="112" t="str">
        <f t="shared" si="0"/>
        <v>Karlo Bergman</v>
      </c>
    </row>
    <row r="43" spans="2:4">
      <c r="B43" t="s">
        <v>90</v>
      </c>
      <c r="C43" t="s">
        <v>778</v>
      </c>
      <c r="D43" s="112" t="str">
        <f t="shared" si="0"/>
        <v>Samuel Berrell</v>
      </c>
    </row>
    <row r="44" spans="2:4">
      <c r="B44" t="s">
        <v>314</v>
      </c>
      <c r="C44" t="s">
        <v>1016</v>
      </c>
      <c r="D44" s="112" t="str">
        <f t="shared" si="0"/>
        <v>Adam Bitmead</v>
      </c>
    </row>
    <row r="45" spans="2:4">
      <c r="B45" t="s">
        <v>414</v>
      </c>
      <c r="C45" t="s">
        <v>1016</v>
      </c>
      <c r="D45" s="112" t="str">
        <f t="shared" si="0"/>
        <v>Dean Bitmead</v>
      </c>
    </row>
    <row r="46" spans="2:4">
      <c r="B46" t="s">
        <v>1032</v>
      </c>
      <c r="C46" t="s">
        <v>1016</v>
      </c>
      <c r="D46" s="112" t="str">
        <f t="shared" si="0"/>
        <v>Toni Bitmead</v>
      </c>
    </row>
    <row r="47" spans="2:4">
      <c r="B47" t="s">
        <v>369</v>
      </c>
      <c r="C47" t="s">
        <v>803</v>
      </c>
      <c r="D47" s="112" t="str">
        <f t="shared" si="0"/>
        <v>Paul Boatwright</v>
      </c>
    </row>
    <row r="48" spans="2:4">
      <c r="B48" t="s">
        <v>807</v>
      </c>
      <c r="C48" t="s">
        <v>803</v>
      </c>
      <c r="D48" s="112" t="str">
        <f t="shared" si="0"/>
        <v>Jackie Boatwright</v>
      </c>
    </row>
    <row r="49" spans="2:4">
      <c r="B49" t="s">
        <v>371</v>
      </c>
      <c r="C49" t="s">
        <v>346</v>
      </c>
      <c r="D49" s="112" t="str">
        <f t="shared" si="0"/>
        <v>Grant Booth</v>
      </c>
    </row>
    <row r="50" spans="2:4">
      <c r="B50" t="s">
        <v>493</v>
      </c>
      <c r="C50" t="s">
        <v>489</v>
      </c>
      <c r="D50" s="112" t="str">
        <f t="shared" si="0"/>
        <v>Nelson Bowen</v>
      </c>
    </row>
    <row r="51" spans="2:4">
      <c r="B51" t="s">
        <v>502</v>
      </c>
      <c r="C51" t="s">
        <v>489</v>
      </c>
      <c r="D51" s="112" t="str">
        <f t="shared" si="0"/>
        <v>Elliot Bowen</v>
      </c>
    </row>
    <row r="52" spans="2:4">
      <c r="B52" t="s">
        <v>348</v>
      </c>
      <c r="C52" t="s">
        <v>349</v>
      </c>
      <c r="D52" s="112" t="str">
        <f t="shared" si="0"/>
        <v>Owen Bragg</v>
      </c>
    </row>
    <row r="53" spans="2:4">
      <c r="B53" t="s">
        <v>492</v>
      </c>
      <c r="C53" t="s">
        <v>485</v>
      </c>
      <c r="D53" s="112" t="str">
        <f t="shared" si="0"/>
        <v>Steven Brett</v>
      </c>
    </row>
    <row r="54" spans="2:4">
      <c r="B54" t="s">
        <v>85</v>
      </c>
      <c r="C54" t="s">
        <v>485</v>
      </c>
      <c r="D54" s="112" t="str">
        <f t="shared" si="0"/>
        <v>James Brett</v>
      </c>
    </row>
    <row r="55" spans="2:4">
      <c r="B55" t="s">
        <v>809</v>
      </c>
      <c r="C55" t="s">
        <v>601</v>
      </c>
      <c r="D55" s="112" t="str">
        <f t="shared" si="0"/>
        <v>Matilda Bridge</v>
      </c>
    </row>
    <row r="56" spans="2:4">
      <c r="B56" t="s">
        <v>316</v>
      </c>
      <c r="C56" t="s">
        <v>352</v>
      </c>
      <c r="D56" s="112" t="str">
        <f t="shared" si="0"/>
        <v>Nathan Brown</v>
      </c>
    </row>
    <row r="57" spans="2:4">
      <c r="B57" t="s">
        <v>1063</v>
      </c>
      <c r="C57" t="s">
        <v>352</v>
      </c>
      <c r="D57" s="112" t="str">
        <f t="shared" si="0"/>
        <v>Fredrick Brown</v>
      </c>
    </row>
    <row r="58" spans="2:4">
      <c r="B58" t="s">
        <v>111</v>
      </c>
      <c r="C58" t="s">
        <v>966</v>
      </c>
      <c r="D58" s="112" t="str">
        <f t="shared" si="0"/>
        <v>Lewis Buhagiar</v>
      </c>
    </row>
    <row r="59" spans="2:4">
      <c r="B59" t="s">
        <v>1030</v>
      </c>
      <c r="C59" t="s">
        <v>1020</v>
      </c>
      <c r="D59" s="112" t="str">
        <f t="shared" si="0"/>
        <v>Letitia Burns</v>
      </c>
    </row>
    <row r="60" spans="2:4">
      <c r="B60" t="s">
        <v>1025</v>
      </c>
      <c r="C60" t="s">
        <v>1020</v>
      </c>
      <c r="D60" s="112" t="str">
        <f t="shared" si="0"/>
        <v>Bobby Burns</v>
      </c>
    </row>
    <row r="61" spans="2:4">
      <c r="B61" t="s">
        <v>304</v>
      </c>
      <c r="C61" t="s">
        <v>1020</v>
      </c>
      <c r="D61" s="112" t="str">
        <f t="shared" si="0"/>
        <v>Leo Burns</v>
      </c>
    </row>
    <row r="62" spans="2:4">
      <c r="B62" t="s">
        <v>113</v>
      </c>
      <c r="C62" t="s">
        <v>1119</v>
      </c>
      <c r="D62" s="112" t="str">
        <f t="shared" si="0"/>
        <v>Daniel Busic</v>
      </c>
    </row>
    <row r="63" spans="2:4">
      <c r="B63" t="s">
        <v>1128</v>
      </c>
      <c r="C63" t="s">
        <v>178</v>
      </c>
      <c r="D63" s="112" t="str">
        <f t="shared" si="0"/>
        <v>Troy Cameron</v>
      </c>
    </row>
    <row r="64" spans="2:4">
      <c r="B64" t="s">
        <v>687</v>
      </c>
      <c r="C64" t="s">
        <v>616</v>
      </c>
      <c r="D64" s="112" t="str">
        <f t="shared" si="0"/>
        <v>Patrick Catanzariti</v>
      </c>
    </row>
    <row r="65" spans="2:4">
      <c r="B65" t="s">
        <v>411</v>
      </c>
      <c r="C65" t="s">
        <v>783</v>
      </c>
      <c r="D65" s="112" t="str">
        <f t="shared" si="0"/>
        <v>Romeo Cavaco</v>
      </c>
    </row>
    <row r="66" spans="2:4">
      <c r="B66" t="s">
        <v>113</v>
      </c>
      <c r="C66" t="s">
        <v>843</v>
      </c>
      <c r="D66" s="112" t="str">
        <f t="shared" ref="D66:D129" si="1">CONCATENATE(B66," ",C66)</f>
        <v>Daniel Cloake</v>
      </c>
    </row>
    <row r="67" spans="2:4">
      <c r="B67" t="s">
        <v>102</v>
      </c>
      <c r="C67" t="s">
        <v>490</v>
      </c>
      <c r="D67" s="112" t="str">
        <f t="shared" si="1"/>
        <v>Oliver Cole</v>
      </c>
    </row>
    <row r="68" spans="2:4">
      <c r="B68" t="s">
        <v>312</v>
      </c>
      <c r="C68" t="s">
        <v>326</v>
      </c>
      <c r="D68" s="112" t="str">
        <f t="shared" si="1"/>
        <v>Brandon Colling</v>
      </c>
    </row>
    <row r="69" spans="2:4">
      <c r="B69" t="s">
        <v>159</v>
      </c>
      <c r="C69" t="s">
        <v>283</v>
      </c>
      <c r="D69" s="112" t="str">
        <f t="shared" si="1"/>
        <v>Timothy Colombrita</v>
      </c>
    </row>
    <row r="70" spans="2:4">
      <c r="B70" t="s">
        <v>150</v>
      </c>
      <c r="C70" t="s">
        <v>110</v>
      </c>
      <c r="D70" s="112" t="str">
        <f t="shared" si="1"/>
        <v>Jeffrey Cooper</v>
      </c>
    </row>
    <row r="71" spans="2:4">
      <c r="B71" t="s">
        <v>474</v>
      </c>
      <c r="C71" t="s">
        <v>110</v>
      </c>
      <c r="D71" s="112" t="str">
        <f t="shared" si="1"/>
        <v>Scott Cooper</v>
      </c>
    </row>
    <row r="72" spans="2:4">
      <c r="B72" t="s">
        <v>309</v>
      </c>
      <c r="C72" t="s">
        <v>110</v>
      </c>
      <c r="D72" s="112" t="str">
        <f t="shared" si="1"/>
        <v>Andrew Cooper</v>
      </c>
    </row>
    <row r="73" spans="2:4">
      <c r="B73" t="s">
        <v>884</v>
      </c>
      <c r="C73" t="s">
        <v>110</v>
      </c>
      <c r="D73" s="112" t="str">
        <f t="shared" si="1"/>
        <v>Elizabeth Cooper</v>
      </c>
    </row>
    <row r="74" spans="2:4">
      <c r="B74" t="s">
        <v>86</v>
      </c>
      <c r="C74" t="s">
        <v>110</v>
      </c>
      <c r="D74" s="112" t="str">
        <f t="shared" si="1"/>
        <v>Ryan Cooper</v>
      </c>
    </row>
    <row r="75" spans="2:4">
      <c r="B75" t="s">
        <v>1129</v>
      </c>
      <c r="C75" t="s">
        <v>1121</v>
      </c>
      <c r="D75" s="112" t="str">
        <f t="shared" si="1"/>
        <v>Hellen Cossill</v>
      </c>
    </row>
    <row r="76" spans="2:4">
      <c r="B76" t="s">
        <v>700</v>
      </c>
      <c r="C76" t="s">
        <v>134</v>
      </c>
      <c r="D76" s="112" t="str">
        <f t="shared" si="1"/>
        <v>Kannon Crawshay</v>
      </c>
    </row>
    <row r="77" spans="2:4">
      <c r="B77" t="s">
        <v>359</v>
      </c>
      <c r="C77" t="s">
        <v>153</v>
      </c>
      <c r="D77" s="112" t="str">
        <f t="shared" si="1"/>
        <v>Gabriella Cribbin</v>
      </c>
    </row>
    <row r="78" spans="2:4">
      <c r="B78" t="s">
        <v>307</v>
      </c>
      <c r="C78" t="s">
        <v>153</v>
      </c>
      <c r="D78" s="112" t="str">
        <f t="shared" si="1"/>
        <v>Robert Cribbin</v>
      </c>
    </row>
    <row r="79" spans="2:4">
      <c r="B79" t="s">
        <v>675</v>
      </c>
      <c r="C79" t="s">
        <v>153</v>
      </c>
      <c r="D79" s="187" t="str">
        <f t="shared" si="1"/>
        <v>Brianna Cribbin</v>
      </c>
    </row>
    <row r="80" spans="2:4">
      <c r="B80" t="s">
        <v>811</v>
      </c>
      <c r="C80" t="s">
        <v>799</v>
      </c>
      <c r="D80" s="112" t="str">
        <f t="shared" si="1"/>
        <v>Jessica Crow</v>
      </c>
    </row>
    <row r="81" spans="2:4">
      <c r="B81" t="s">
        <v>1130</v>
      </c>
      <c r="C81" t="s">
        <v>1125</v>
      </c>
      <c r="D81" s="112" t="str">
        <f t="shared" si="1"/>
        <v>Jayson D'Alessandro</v>
      </c>
    </row>
    <row r="82" spans="2:4">
      <c r="B82" t="s">
        <v>1131</v>
      </c>
      <c r="C82" t="s">
        <v>1125</v>
      </c>
      <c r="D82" s="112" t="str">
        <f t="shared" si="1"/>
        <v>Luca D'Alessandro</v>
      </c>
    </row>
    <row r="83" spans="2:4">
      <c r="B83" t="s">
        <v>820</v>
      </c>
      <c r="C83" t="s">
        <v>854</v>
      </c>
      <c r="D83" s="112" t="str">
        <f t="shared" si="1"/>
        <v>Megan Davis</v>
      </c>
    </row>
    <row r="84" spans="2:4">
      <c r="B84" t="s">
        <v>315</v>
      </c>
      <c r="C84" t="s">
        <v>854</v>
      </c>
      <c r="D84" s="112" t="str">
        <f t="shared" si="1"/>
        <v>Mathew Davis</v>
      </c>
    </row>
    <row r="85" spans="2:4">
      <c r="B85" t="s">
        <v>863</v>
      </c>
      <c r="C85" t="s">
        <v>854</v>
      </c>
      <c r="D85" s="112" t="str">
        <f t="shared" si="1"/>
        <v>Raffi Davis</v>
      </c>
    </row>
    <row r="86" spans="2:4">
      <c r="B86" t="s">
        <v>864</v>
      </c>
      <c r="C86" t="s">
        <v>854</v>
      </c>
      <c r="D86" s="112" t="str">
        <f t="shared" si="1"/>
        <v>Quinn Davis</v>
      </c>
    </row>
    <row r="87" spans="2:4">
      <c r="B87" t="s">
        <v>360</v>
      </c>
      <c r="C87" t="s">
        <v>361</v>
      </c>
      <c r="D87" s="112" t="str">
        <f t="shared" si="1"/>
        <v>Simon Davison</v>
      </c>
    </row>
    <row r="88" spans="2:4">
      <c r="B88" t="s">
        <v>118</v>
      </c>
      <c r="C88" t="s">
        <v>277</v>
      </c>
      <c r="D88" s="112" t="str">
        <f t="shared" si="1"/>
        <v>Jack De Boynton</v>
      </c>
    </row>
    <row r="89" spans="2:4">
      <c r="B89" t="s">
        <v>680</v>
      </c>
      <c r="C89" t="s">
        <v>277</v>
      </c>
      <c r="D89" s="112" t="str">
        <f t="shared" si="1"/>
        <v>Charli De Boynton</v>
      </c>
    </row>
    <row r="90" spans="2:4">
      <c r="B90" t="s">
        <v>302</v>
      </c>
      <c r="C90" t="s">
        <v>759</v>
      </c>
      <c r="D90" s="112" t="str">
        <f t="shared" si="1"/>
        <v>Jamie Deamer</v>
      </c>
    </row>
    <row r="91" spans="2:4">
      <c r="B91" t="s">
        <v>1037</v>
      </c>
      <c r="C91" t="s">
        <v>1014</v>
      </c>
      <c r="D91" s="112" t="str">
        <f t="shared" si="1"/>
        <v>Chad Delia</v>
      </c>
    </row>
    <row r="92" spans="2:4">
      <c r="B92" t="s">
        <v>1038</v>
      </c>
      <c r="C92" t="s">
        <v>1014</v>
      </c>
      <c r="D92" s="112" t="str">
        <f t="shared" si="1"/>
        <v>Charlize Delia</v>
      </c>
    </row>
    <row r="93" spans="2:4">
      <c r="B93" t="s">
        <v>77</v>
      </c>
      <c r="C93" t="s">
        <v>128</v>
      </c>
      <c r="D93" s="112" t="str">
        <f t="shared" si="1"/>
        <v>Harrison Dengate</v>
      </c>
    </row>
    <row r="94" spans="2:4">
      <c r="B94" t="s">
        <v>497</v>
      </c>
      <c r="C94" t="s">
        <v>484</v>
      </c>
      <c r="D94" s="112" t="str">
        <f t="shared" si="1"/>
        <v>Jai Dolenc</v>
      </c>
    </row>
    <row r="95" spans="2:4">
      <c r="B95" t="s">
        <v>1132</v>
      </c>
      <c r="C95" t="s">
        <v>484</v>
      </c>
      <c r="D95" s="112" t="str">
        <f t="shared" si="1"/>
        <v>KielPeter Dolenc</v>
      </c>
    </row>
    <row r="96" spans="2:4">
      <c r="B96" t="s">
        <v>307</v>
      </c>
      <c r="C96" t="s">
        <v>484</v>
      </c>
      <c r="D96" s="112" t="str">
        <f t="shared" si="1"/>
        <v>Robert Dolenc</v>
      </c>
    </row>
    <row r="97" spans="1:4">
      <c r="B97" t="s">
        <v>318</v>
      </c>
      <c r="C97" t="s">
        <v>164</v>
      </c>
      <c r="D97" s="112" t="str">
        <f t="shared" si="1"/>
        <v>Stephen Donley</v>
      </c>
    </row>
    <row r="98" spans="1:4">
      <c r="B98" t="s">
        <v>371</v>
      </c>
      <c r="C98" t="s">
        <v>164</v>
      </c>
      <c r="D98" s="112" t="str">
        <f t="shared" si="1"/>
        <v>Grant Donley</v>
      </c>
    </row>
    <row r="99" spans="1:4">
      <c r="B99" t="s">
        <v>1133</v>
      </c>
      <c r="C99" t="s">
        <v>164</v>
      </c>
      <c r="D99" s="112" t="str">
        <f t="shared" si="1"/>
        <v>KaiMilton Donley</v>
      </c>
    </row>
    <row r="100" spans="1:4">
      <c r="A100" s="188"/>
      <c r="B100" t="s">
        <v>290</v>
      </c>
      <c r="C100" t="s">
        <v>276</v>
      </c>
      <c r="D100" s="112" t="str">
        <f t="shared" si="1"/>
        <v>Callum Donnelly</v>
      </c>
    </row>
    <row r="101" spans="1:4">
      <c r="B101" t="s">
        <v>131</v>
      </c>
      <c r="C101" t="s">
        <v>1074</v>
      </c>
      <c r="D101" s="112" t="str">
        <f t="shared" si="1"/>
        <v>Lucas Dorn</v>
      </c>
    </row>
    <row r="102" spans="1:4">
      <c r="B102" t="s">
        <v>287</v>
      </c>
      <c r="C102" t="s">
        <v>365</v>
      </c>
      <c r="D102" s="112" t="str">
        <f t="shared" si="1"/>
        <v>George Doueihi</v>
      </c>
    </row>
    <row r="103" spans="1:4">
      <c r="B103" t="s">
        <v>339</v>
      </c>
      <c r="C103" t="s">
        <v>670</v>
      </c>
      <c r="D103" s="112" t="str">
        <f t="shared" si="1"/>
        <v>Colin Drane</v>
      </c>
    </row>
    <row r="104" spans="1:4">
      <c r="B104" t="s">
        <v>373</v>
      </c>
      <c r="C104" t="s">
        <v>792</v>
      </c>
      <c r="D104" s="112" t="str">
        <f t="shared" si="1"/>
        <v>Richard Drooger</v>
      </c>
    </row>
    <row r="105" spans="1:4">
      <c r="B105" t="s">
        <v>813</v>
      </c>
      <c r="C105" t="s">
        <v>792</v>
      </c>
      <c r="D105" s="112" t="str">
        <f t="shared" si="1"/>
        <v>Stanley Drooger</v>
      </c>
    </row>
    <row r="106" spans="1:4">
      <c r="B106" t="s">
        <v>368</v>
      </c>
      <c r="C106" t="s">
        <v>367</v>
      </c>
      <c r="D106" s="112" t="str">
        <f t="shared" si="1"/>
        <v>Amalie Dunlop</v>
      </c>
    </row>
    <row r="107" spans="1:4">
      <c r="B107" t="s">
        <v>82</v>
      </c>
      <c r="C107" t="s">
        <v>874</v>
      </c>
      <c r="D107" s="112" t="str">
        <f t="shared" si="1"/>
        <v>Blake Early</v>
      </c>
    </row>
    <row r="108" spans="1:4">
      <c r="B108" t="s">
        <v>892</v>
      </c>
      <c r="C108" t="s">
        <v>879</v>
      </c>
      <c r="D108" s="112" t="str">
        <f t="shared" si="1"/>
        <v>Sidonie Eccles</v>
      </c>
    </row>
    <row r="109" spans="1:4">
      <c r="B109" t="s">
        <v>1024</v>
      </c>
      <c r="C109" t="s">
        <v>879</v>
      </c>
      <c r="D109" s="112" t="str">
        <f t="shared" si="1"/>
        <v>Kieran Eccles</v>
      </c>
    </row>
    <row r="110" spans="1:4">
      <c r="B110" t="s">
        <v>366</v>
      </c>
      <c r="C110" t="s">
        <v>107</v>
      </c>
      <c r="D110" s="112" t="str">
        <f t="shared" si="1"/>
        <v>Martin Emr</v>
      </c>
    </row>
    <row r="111" spans="1:4">
      <c r="B111" t="s">
        <v>106</v>
      </c>
      <c r="C111" t="s">
        <v>107</v>
      </c>
      <c r="D111" s="112" t="str">
        <f t="shared" si="1"/>
        <v>Bethany Emr</v>
      </c>
    </row>
    <row r="112" spans="1:4">
      <c r="B112" t="s">
        <v>353</v>
      </c>
      <c r="C112" t="s">
        <v>370</v>
      </c>
      <c r="D112" s="112" t="str">
        <f t="shared" si="1"/>
        <v>David Endres</v>
      </c>
    </row>
    <row r="113" spans="2:4">
      <c r="B113" t="s">
        <v>441</v>
      </c>
      <c r="C113" t="s">
        <v>596</v>
      </c>
      <c r="D113" s="112" t="str">
        <f t="shared" si="1"/>
        <v>Adrian Estasy</v>
      </c>
    </row>
    <row r="114" spans="2:4">
      <c r="B114" t="s">
        <v>372</v>
      </c>
      <c r="C114" t="s">
        <v>596</v>
      </c>
      <c r="D114" s="112" t="str">
        <f t="shared" si="1"/>
        <v>Christian Estasy</v>
      </c>
    </row>
    <row r="115" spans="2:4">
      <c r="B115" t="s">
        <v>102</v>
      </c>
      <c r="C115" t="s">
        <v>596</v>
      </c>
      <c r="D115" s="112" t="str">
        <f t="shared" si="1"/>
        <v>Oliver Estasy</v>
      </c>
    </row>
    <row r="116" spans="2:4">
      <c r="B116" t="s">
        <v>468</v>
      </c>
      <c r="C116" t="s">
        <v>793</v>
      </c>
      <c r="D116" s="112" t="str">
        <f t="shared" si="1"/>
        <v>Dave Evans</v>
      </c>
    </row>
    <row r="117" spans="2:4">
      <c r="B117" t="s">
        <v>427</v>
      </c>
      <c r="C117" t="s">
        <v>793</v>
      </c>
      <c r="D117" s="112" t="str">
        <f t="shared" si="1"/>
        <v>Matthew Evans</v>
      </c>
    </row>
    <row r="118" spans="2:4">
      <c r="B118" t="s">
        <v>369</v>
      </c>
      <c r="C118" t="s">
        <v>1078</v>
      </c>
      <c r="D118" s="112" t="str">
        <f t="shared" si="1"/>
        <v>Paul Flegg</v>
      </c>
    </row>
    <row r="119" spans="2:4">
      <c r="B119" t="s">
        <v>85</v>
      </c>
      <c r="C119" t="s">
        <v>191</v>
      </c>
      <c r="D119" s="112" t="str">
        <f t="shared" si="1"/>
        <v>James Ford</v>
      </c>
    </row>
    <row r="120" spans="2:4">
      <c r="B120" t="s">
        <v>369</v>
      </c>
      <c r="C120" t="s">
        <v>1057</v>
      </c>
      <c r="D120" s="112" t="str">
        <f t="shared" si="1"/>
        <v>Paul Foss</v>
      </c>
    </row>
    <row r="121" spans="2:4">
      <c r="B121" t="s">
        <v>172</v>
      </c>
      <c r="C121" t="s">
        <v>1057</v>
      </c>
      <c r="D121" s="112" t="str">
        <f t="shared" si="1"/>
        <v>Mason Foss</v>
      </c>
    </row>
    <row r="122" spans="2:4">
      <c r="B122" t="s">
        <v>113</v>
      </c>
      <c r="C122" t="s">
        <v>1120</v>
      </c>
      <c r="D122" s="112" t="str">
        <f t="shared" si="1"/>
        <v>Daniel Frougas</v>
      </c>
    </row>
    <row r="123" spans="2:4">
      <c r="B123" t="s">
        <v>438</v>
      </c>
      <c r="C123" t="s">
        <v>1118</v>
      </c>
      <c r="D123" s="112" t="str">
        <f t="shared" si="1"/>
        <v>Andy Fryer</v>
      </c>
    </row>
    <row r="124" spans="2:4">
      <c r="B124" t="s">
        <v>166</v>
      </c>
      <c r="C124" t="s">
        <v>1118</v>
      </c>
      <c r="D124" s="112" t="str">
        <f t="shared" si="1"/>
        <v>Hudson Fryer</v>
      </c>
    </row>
    <row r="125" spans="2:4">
      <c r="B125" t="s">
        <v>118</v>
      </c>
      <c r="C125" t="s">
        <v>476</v>
      </c>
      <c r="D125" s="112" t="str">
        <f t="shared" si="1"/>
        <v>Jack Gammie</v>
      </c>
    </row>
    <row r="126" spans="2:4">
      <c r="B126" t="s">
        <v>348</v>
      </c>
      <c r="C126" t="s">
        <v>486</v>
      </c>
      <c r="D126" s="112" t="str">
        <f t="shared" si="1"/>
        <v>Owen Garland</v>
      </c>
    </row>
    <row r="127" spans="2:4">
      <c r="B127" t="s">
        <v>498</v>
      </c>
      <c r="C127" t="s">
        <v>486</v>
      </c>
      <c r="D127" s="112" t="str">
        <f t="shared" si="1"/>
        <v>Henry Garland</v>
      </c>
    </row>
    <row r="128" spans="2:4">
      <c r="B128" t="s">
        <v>887</v>
      </c>
      <c r="C128" t="s">
        <v>486</v>
      </c>
      <c r="D128" s="112" t="str">
        <f t="shared" si="1"/>
        <v>Heidi Garland</v>
      </c>
    </row>
    <row r="129" spans="2:4">
      <c r="B129" t="s">
        <v>319</v>
      </c>
      <c r="C129" t="s">
        <v>281</v>
      </c>
      <c r="D129" s="112" t="str">
        <f t="shared" si="1"/>
        <v>Michael Gauci</v>
      </c>
    </row>
    <row r="130" spans="2:4">
      <c r="B130" t="s">
        <v>85</v>
      </c>
      <c r="C130" t="s">
        <v>281</v>
      </c>
      <c r="D130" s="112" t="str">
        <f t="shared" ref="D130:D193" si="2">CONCATENATE(B130," ",C130)</f>
        <v>James Gauci</v>
      </c>
    </row>
    <row r="131" spans="2:4">
      <c r="B131" t="s">
        <v>814</v>
      </c>
      <c r="C131" t="s">
        <v>281</v>
      </c>
      <c r="D131" s="112" t="str">
        <f t="shared" si="2"/>
        <v>Aneta Gauci</v>
      </c>
    </row>
    <row r="132" spans="2:4">
      <c r="B132" t="s">
        <v>815</v>
      </c>
      <c r="C132" t="s">
        <v>281</v>
      </c>
      <c r="D132" s="112" t="str">
        <f t="shared" si="2"/>
        <v>Armani Gauci</v>
      </c>
    </row>
    <row r="133" spans="2:4">
      <c r="B133" t="s">
        <v>76</v>
      </c>
      <c r="C133" t="s">
        <v>375</v>
      </c>
      <c r="D133" s="112" t="str">
        <f t="shared" si="2"/>
        <v>Luke Gillespie</v>
      </c>
    </row>
    <row r="134" spans="2:4">
      <c r="B134" t="s">
        <v>289</v>
      </c>
      <c r="C134" t="s">
        <v>375</v>
      </c>
      <c r="D134" s="112" t="str">
        <f t="shared" si="2"/>
        <v>Nate Gillespie</v>
      </c>
    </row>
    <row r="135" spans="2:4">
      <c r="B135" t="s">
        <v>353</v>
      </c>
      <c r="C135" t="s">
        <v>126</v>
      </c>
      <c r="D135" s="112" t="str">
        <f t="shared" si="2"/>
        <v>David Goodman</v>
      </c>
    </row>
    <row r="136" spans="2:4">
      <c r="B136" t="s">
        <v>91</v>
      </c>
      <c r="C136" t="s">
        <v>126</v>
      </c>
      <c r="D136" s="112" t="str">
        <f t="shared" si="2"/>
        <v>Christopher Goodman</v>
      </c>
    </row>
    <row r="137" spans="2:4">
      <c r="B137" t="s">
        <v>173</v>
      </c>
      <c r="C137" t="s">
        <v>126</v>
      </c>
      <c r="D137" s="112" t="str">
        <f t="shared" si="2"/>
        <v>Max Goodman</v>
      </c>
    </row>
    <row r="138" spans="2:4">
      <c r="B138" t="s">
        <v>377</v>
      </c>
      <c r="C138" t="s">
        <v>126</v>
      </c>
      <c r="D138" s="112" t="str">
        <f t="shared" si="2"/>
        <v>Mellissa Goodman</v>
      </c>
    </row>
    <row r="139" spans="2:4">
      <c r="B139" t="s">
        <v>87</v>
      </c>
      <c r="C139" t="s">
        <v>126</v>
      </c>
      <c r="D139" s="112" t="str">
        <f t="shared" si="2"/>
        <v>Bradley Goodman</v>
      </c>
    </row>
    <row r="140" spans="2:4">
      <c r="B140" t="s">
        <v>376</v>
      </c>
      <c r="C140" t="s">
        <v>126</v>
      </c>
      <c r="D140" s="112" t="str">
        <f t="shared" si="2"/>
        <v>Connor Goodman</v>
      </c>
    </row>
    <row r="141" spans="2:4">
      <c r="B141" t="s">
        <v>316</v>
      </c>
      <c r="C141" t="s">
        <v>282</v>
      </c>
      <c r="D141" s="112" t="str">
        <f t="shared" si="2"/>
        <v>Nathan Gotch</v>
      </c>
    </row>
    <row r="142" spans="2:4">
      <c r="B142" t="s">
        <v>111</v>
      </c>
      <c r="C142" t="s">
        <v>282</v>
      </c>
      <c r="D142" s="112" t="str">
        <f t="shared" si="2"/>
        <v>Lewis Gotch</v>
      </c>
    </row>
    <row r="143" spans="2:4">
      <c r="B143" t="s">
        <v>379</v>
      </c>
      <c r="C143" t="s">
        <v>378</v>
      </c>
      <c r="D143" s="112" t="str">
        <f t="shared" si="2"/>
        <v>Keira Grace</v>
      </c>
    </row>
    <row r="144" spans="2:4">
      <c r="B144" t="s">
        <v>381</v>
      </c>
      <c r="C144" t="s">
        <v>100</v>
      </c>
      <c r="D144" s="112" t="str">
        <f t="shared" si="2"/>
        <v>Damien Grima</v>
      </c>
    </row>
    <row r="145" spans="2:4">
      <c r="B145" t="s">
        <v>77</v>
      </c>
      <c r="C145" t="s">
        <v>100</v>
      </c>
      <c r="D145" s="112" t="str">
        <f t="shared" si="2"/>
        <v>Harrison Grima</v>
      </c>
    </row>
    <row r="146" spans="2:4">
      <c r="B146" t="s">
        <v>817</v>
      </c>
      <c r="C146" t="s">
        <v>797</v>
      </c>
      <c r="D146" s="112" t="str">
        <f t="shared" si="2"/>
        <v>Lou Grozdanovski</v>
      </c>
    </row>
    <row r="147" spans="2:4">
      <c r="B147" t="s">
        <v>818</v>
      </c>
      <c r="C147" t="s">
        <v>797</v>
      </c>
      <c r="D147" s="112" t="str">
        <f t="shared" si="2"/>
        <v>Chloe Grozdanovski</v>
      </c>
    </row>
    <row r="148" spans="2:4">
      <c r="B148" t="s">
        <v>688</v>
      </c>
      <c r="C148" t="s">
        <v>1075</v>
      </c>
      <c r="D148" s="112" t="str">
        <f t="shared" si="2"/>
        <v>Frank Gullotto</v>
      </c>
    </row>
    <row r="149" spans="2:4">
      <c r="B149" t="s">
        <v>104</v>
      </c>
      <c r="C149" t="s">
        <v>1075</v>
      </c>
      <c r="D149" s="112" t="str">
        <f t="shared" si="2"/>
        <v>Sam Gullotto</v>
      </c>
    </row>
    <row r="150" spans="2:4">
      <c r="B150" t="s">
        <v>383</v>
      </c>
      <c r="C150" t="s">
        <v>275</v>
      </c>
      <c r="D150" s="112" t="str">
        <f t="shared" si="2"/>
        <v>Corey Gurney</v>
      </c>
    </row>
    <row r="151" spans="2:4">
      <c r="B151" t="s">
        <v>121</v>
      </c>
      <c r="C151" t="s">
        <v>275</v>
      </c>
      <c r="D151" s="112" t="str">
        <f t="shared" si="2"/>
        <v>Logan Gurney</v>
      </c>
    </row>
    <row r="152" spans="2:4">
      <c r="B152" t="s">
        <v>111</v>
      </c>
      <c r="C152" t="s">
        <v>275</v>
      </c>
      <c r="D152" s="112" t="str">
        <f t="shared" si="2"/>
        <v>Lewis Gurney</v>
      </c>
    </row>
    <row r="153" spans="2:4">
      <c r="B153" t="s">
        <v>819</v>
      </c>
      <c r="C153" t="s">
        <v>801</v>
      </c>
      <c r="D153" s="112" t="str">
        <f t="shared" si="2"/>
        <v>Ali Habib</v>
      </c>
    </row>
    <row r="154" spans="2:4">
      <c r="B154" t="s">
        <v>1079</v>
      </c>
      <c r="C154" t="s">
        <v>801</v>
      </c>
      <c r="D154" s="112" t="str">
        <f t="shared" si="2"/>
        <v>Zayne Habib</v>
      </c>
    </row>
    <row r="155" spans="2:4">
      <c r="B155" t="s">
        <v>156</v>
      </c>
      <c r="C155" t="s">
        <v>124</v>
      </c>
      <c r="D155" s="112" t="str">
        <f t="shared" si="2"/>
        <v>Jacob Harris</v>
      </c>
    </row>
    <row r="156" spans="2:4">
      <c r="B156" t="s">
        <v>427</v>
      </c>
      <c r="C156" t="s">
        <v>291</v>
      </c>
      <c r="D156" s="112" t="str">
        <f t="shared" si="2"/>
        <v>Matthew Harvey</v>
      </c>
    </row>
    <row r="157" spans="2:4">
      <c r="B157" t="s">
        <v>313</v>
      </c>
      <c r="C157" t="s">
        <v>291</v>
      </c>
      <c r="D157" s="112" t="str">
        <f t="shared" si="2"/>
        <v>Nicholas Harvey</v>
      </c>
    </row>
    <row r="158" spans="2:4">
      <c r="B158" t="s">
        <v>1069</v>
      </c>
      <c r="C158" t="s">
        <v>291</v>
      </c>
      <c r="D158" s="112" t="str">
        <f t="shared" si="2"/>
        <v>Candice Harvey</v>
      </c>
    </row>
    <row r="159" spans="2:4">
      <c r="B159" t="s">
        <v>285</v>
      </c>
      <c r="C159" t="s">
        <v>384</v>
      </c>
      <c r="D159" s="112" t="str">
        <f t="shared" si="2"/>
        <v>Thomas Hearn</v>
      </c>
    </row>
    <row r="160" spans="2:4">
      <c r="B160" t="s">
        <v>1028</v>
      </c>
      <c r="C160" t="s">
        <v>972</v>
      </c>
      <c r="D160" s="112" t="str">
        <f t="shared" si="2"/>
        <v>Hon Ho</v>
      </c>
    </row>
    <row r="161" spans="2:4">
      <c r="B161" t="s">
        <v>1035</v>
      </c>
      <c r="C161" t="s">
        <v>972</v>
      </c>
      <c r="D161" s="112" t="str">
        <f t="shared" si="2"/>
        <v>Alyssa Ho</v>
      </c>
    </row>
    <row r="162" spans="2:4">
      <c r="B162" t="s">
        <v>485</v>
      </c>
      <c r="C162" t="s">
        <v>656</v>
      </c>
      <c r="D162" s="112" t="str">
        <f t="shared" si="2"/>
        <v>Brett Hobson</v>
      </c>
    </row>
    <row r="163" spans="2:4">
      <c r="B163" t="s">
        <v>697</v>
      </c>
      <c r="C163" t="s">
        <v>656</v>
      </c>
      <c r="D163" s="112" t="str">
        <f t="shared" si="2"/>
        <v>Aston Hobson</v>
      </c>
    </row>
    <row r="164" spans="2:4">
      <c r="B164" t="s">
        <v>490</v>
      </c>
      <c r="C164" t="s">
        <v>614</v>
      </c>
      <c r="D164" s="112" t="str">
        <f t="shared" si="2"/>
        <v>Cole Hogan</v>
      </c>
    </row>
    <row r="165" spans="2:4">
      <c r="B165" t="s">
        <v>82</v>
      </c>
      <c r="C165" t="s">
        <v>225</v>
      </c>
      <c r="D165" s="112" t="str">
        <f t="shared" si="2"/>
        <v>Blake Hotz</v>
      </c>
    </row>
    <row r="166" spans="2:4">
      <c r="B166" t="s">
        <v>831</v>
      </c>
      <c r="C166" t="s">
        <v>228</v>
      </c>
      <c r="D166" s="112" t="str">
        <f t="shared" si="2"/>
        <v>Karla House</v>
      </c>
    </row>
    <row r="167" spans="2:4">
      <c r="B167" t="s">
        <v>178</v>
      </c>
      <c r="C167" t="s">
        <v>228</v>
      </c>
      <c r="D167" s="112" t="str">
        <f t="shared" si="2"/>
        <v>Cameron House</v>
      </c>
    </row>
    <row r="168" spans="2:4">
      <c r="B168" t="s">
        <v>110</v>
      </c>
      <c r="C168" t="s">
        <v>228</v>
      </c>
      <c r="D168" s="112" t="str">
        <f t="shared" si="2"/>
        <v>Cooper House</v>
      </c>
    </row>
    <row r="169" spans="2:4">
      <c r="B169" t="s">
        <v>79</v>
      </c>
      <c r="C169" t="s">
        <v>228</v>
      </c>
      <c r="D169" s="112" t="str">
        <f t="shared" si="2"/>
        <v>Jordan House</v>
      </c>
    </row>
    <row r="170" spans="2:4">
      <c r="B170" t="s">
        <v>858</v>
      </c>
      <c r="C170" t="s">
        <v>847</v>
      </c>
      <c r="D170" s="112" t="str">
        <f t="shared" si="2"/>
        <v>Gisele Howell</v>
      </c>
    </row>
    <row r="171" spans="2:4">
      <c r="B171" t="s">
        <v>289</v>
      </c>
      <c r="C171" t="s">
        <v>187</v>
      </c>
      <c r="D171" s="112" t="str">
        <f t="shared" si="2"/>
        <v>Nate Hughes</v>
      </c>
    </row>
    <row r="172" spans="2:4">
      <c r="B172" t="s">
        <v>427</v>
      </c>
      <c r="C172" t="s">
        <v>78</v>
      </c>
      <c r="D172" s="112" t="str">
        <f t="shared" si="2"/>
        <v>Matthew Hunter</v>
      </c>
    </row>
    <row r="173" spans="2:4">
      <c r="B173" t="s">
        <v>369</v>
      </c>
      <c r="C173" t="s">
        <v>78</v>
      </c>
      <c r="D173" s="112" t="str">
        <f t="shared" si="2"/>
        <v>Paul Hunter</v>
      </c>
    </row>
    <row r="174" spans="2:4">
      <c r="B174" t="s">
        <v>97</v>
      </c>
      <c r="C174" t="s">
        <v>78</v>
      </c>
      <c r="D174" s="112" t="str">
        <f t="shared" si="2"/>
        <v>Joshua Hunter</v>
      </c>
    </row>
    <row r="175" spans="2:4">
      <c r="B175" t="s">
        <v>87</v>
      </c>
      <c r="C175" t="s">
        <v>115</v>
      </c>
      <c r="D175" s="112" t="str">
        <f t="shared" si="2"/>
        <v>Bradley Jenkins</v>
      </c>
    </row>
    <row r="176" spans="2:4">
      <c r="B176" t="s">
        <v>477</v>
      </c>
      <c r="C176" t="s">
        <v>115</v>
      </c>
      <c r="D176" s="112" t="str">
        <f t="shared" si="2"/>
        <v>Charlie Jenkins</v>
      </c>
    </row>
    <row r="177" spans="2:4">
      <c r="B177" t="s">
        <v>478</v>
      </c>
      <c r="C177" t="s">
        <v>115</v>
      </c>
      <c r="D177" s="112" t="str">
        <f t="shared" si="2"/>
        <v>Hollie Jenkins</v>
      </c>
    </row>
    <row r="178" spans="2:4">
      <c r="B178" t="s">
        <v>345</v>
      </c>
      <c r="C178" t="s">
        <v>115</v>
      </c>
      <c r="D178" s="112" t="str">
        <f t="shared" si="2"/>
        <v>Darren Jenkins</v>
      </c>
    </row>
    <row r="179" spans="2:4">
      <c r="B179" t="s">
        <v>80</v>
      </c>
      <c r="C179" t="s">
        <v>115</v>
      </c>
      <c r="D179" s="112" t="str">
        <f t="shared" si="2"/>
        <v>Tyler Jenkins</v>
      </c>
    </row>
    <row r="180" spans="2:4">
      <c r="B180" t="s">
        <v>116</v>
      </c>
      <c r="C180" t="s">
        <v>115</v>
      </c>
      <c r="D180" s="112" t="str">
        <f t="shared" si="2"/>
        <v>Kody Jenkins</v>
      </c>
    </row>
    <row r="181" spans="2:4">
      <c r="B181" t="s">
        <v>820</v>
      </c>
      <c r="C181" t="s">
        <v>115</v>
      </c>
      <c r="D181" s="112" t="str">
        <f t="shared" si="2"/>
        <v>Megan Jenkins</v>
      </c>
    </row>
    <row r="182" spans="2:4">
      <c r="B182" t="s">
        <v>1134</v>
      </c>
      <c r="C182" t="s">
        <v>1123</v>
      </c>
      <c r="D182" s="112" t="str">
        <f t="shared" si="2"/>
        <v>Lauren Judge</v>
      </c>
    </row>
    <row r="183" spans="2:4">
      <c r="B183" t="s">
        <v>1050</v>
      </c>
      <c r="C183" t="s">
        <v>390</v>
      </c>
      <c r="D183" s="112" t="str">
        <f t="shared" si="2"/>
        <v>Chris Kapp</v>
      </c>
    </row>
    <row r="184" spans="2:4">
      <c r="B184" t="s">
        <v>380</v>
      </c>
      <c r="C184" t="s">
        <v>390</v>
      </c>
      <c r="D184" s="112" t="str">
        <f t="shared" si="2"/>
        <v>Amelia Kapp</v>
      </c>
    </row>
    <row r="185" spans="2:4">
      <c r="B185" t="s">
        <v>1055</v>
      </c>
      <c r="C185" t="s">
        <v>390</v>
      </c>
      <c r="D185" s="112" t="str">
        <f t="shared" si="2"/>
        <v>Josephine Kapp</v>
      </c>
    </row>
    <row r="186" spans="2:4">
      <c r="B186" t="s">
        <v>152</v>
      </c>
      <c r="C186" t="s">
        <v>796</v>
      </c>
      <c r="D186" s="112" t="str">
        <f t="shared" si="2"/>
        <v>Marcus Kazzi</v>
      </c>
    </row>
    <row r="187" spans="2:4">
      <c r="B187" t="s">
        <v>152</v>
      </c>
      <c r="C187" t="s">
        <v>167</v>
      </c>
      <c r="D187" s="112" t="str">
        <f t="shared" si="2"/>
        <v>Marcus Kemal</v>
      </c>
    </row>
    <row r="188" spans="2:4">
      <c r="B188" t="s">
        <v>427</v>
      </c>
      <c r="C188" t="s">
        <v>1115</v>
      </c>
      <c r="D188" s="112" t="str">
        <f t="shared" si="2"/>
        <v>Matthew Kenneth</v>
      </c>
    </row>
    <row r="189" spans="2:4">
      <c r="B189" t="s">
        <v>85</v>
      </c>
      <c r="C189" t="s">
        <v>617</v>
      </c>
      <c r="D189" s="112" t="str">
        <f t="shared" si="2"/>
        <v>James Keraunos</v>
      </c>
    </row>
    <row r="190" spans="2:4">
      <c r="B190" t="s">
        <v>394</v>
      </c>
      <c r="C190" t="s">
        <v>393</v>
      </c>
      <c r="D190" s="112" t="str">
        <f t="shared" si="2"/>
        <v>Zacharia Kerr</v>
      </c>
    </row>
    <row r="191" spans="2:4">
      <c r="B191" t="s">
        <v>1135</v>
      </c>
      <c r="C191" t="s">
        <v>284</v>
      </c>
      <c r="D191" s="112" t="str">
        <f t="shared" si="2"/>
        <v>ThomasStephen Khouri</v>
      </c>
    </row>
    <row r="192" spans="2:4">
      <c r="B192" t="s">
        <v>309</v>
      </c>
      <c r="C192" t="s">
        <v>845</v>
      </c>
      <c r="D192" s="112" t="str">
        <f t="shared" si="2"/>
        <v>Andrew Kita</v>
      </c>
    </row>
    <row r="193" spans="2:4">
      <c r="B193" t="s">
        <v>857</v>
      </c>
      <c r="C193" t="s">
        <v>845</v>
      </c>
      <c r="D193" s="112" t="str">
        <f t="shared" si="2"/>
        <v>Oriana Kita</v>
      </c>
    </row>
    <row r="194" spans="2:4">
      <c r="B194" t="s">
        <v>1136</v>
      </c>
      <c r="C194" t="s">
        <v>1019</v>
      </c>
      <c r="D194" s="112" t="str">
        <f t="shared" ref="D194:D257" si="3">CONCATENATE(B194," ",C194)</f>
        <v>ValerieMilton Knezevic Donley</v>
      </c>
    </row>
    <row r="195" spans="2:4">
      <c r="B195" t="s">
        <v>80</v>
      </c>
      <c r="C195" t="s">
        <v>81</v>
      </c>
      <c r="D195" s="112" t="str">
        <f t="shared" si="3"/>
        <v>Tyler Koenig</v>
      </c>
    </row>
    <row r="196" spans="2:4">
      <c r="B196" t="s">
        <v>691</v>
      </c>
      <c r="C196" t="s">
        <v>855</v>
      </c>
      <c r="D196" s="112" t="str">
        <f t="shared" si="3"/>
        <v>Tim Kolloff</v>
      </c>
    </row>
    <row r="197" spans="2:4">
      <c r="B197" t="s">
        <v>319</v>
      </c>
      <c r="C197" t="s">
        <v>481</v>
      </c>
      <c r="D197" s="112" t="str">
        <f t="shared" si="3"/>
        <v>Michael Kuster</v>
      </c>
    </row>
    <row r="198" spans="2:4">
      <c r="B198" t="s">
        <v>495</v>
      </c>
      <c r="C198" t="s">
        <v>481</v>
      </c>
      <c r="D198" s="112" t="str">
        <f t="shared" si="3"/>
        <v>Luka Kuster</v>
      </c>
    </row>
    <row r="199" spans="2:4">
      <c r="B199" t="s">
        <v>822</v>
      </c>
      <c r="C199" t="s">
        <v>481</v>
      </c>
      <c r="D199" s="112" t="str">
        <f t="shared" si="3"/>
        <v>Tanya Kuster</v>
      </c>
    </row>
    <row r="200" spans="2:4">
      <c r="B200" t="s">
        <v>1137</v>
      </c>
      <c r="C200" t="s">
        <v>397</v>
      </c>
      <c r="D200" s="112" t="str">
        <f t="shared" si="3"/>
        <v>AndrewMark Lake</v>
      </c>
    </row>
    <row r="201" spans="2:4">
      <c r="B201" t="s">
        <v>74</v>
      </c>
      <c r="C201" t="s">
        <v>659</v>
      </c>
      <c r="D201" s="112" t="str">
        <f t="shared" si="3"/>
        <v>John Lambden</v>
      </c>
    </row>
    <row r="202" spans="2:4">
      <c r="B202" t="s">
        <v>373</v>
      </c>
      <c r="C202" t="s">
        <v>871</v>
      </c>
      <c r="D202" s="112" t="str">
        <f t="shared" si="3"/>
        <v>Richard Larkins</v>
      </c>
    </row>
    <row r="203" spans="2:4">
      <c r="B203" t="s">
        <v>291</v>
      </c>
      <c r="C203" t="s">
        <v>226</v>
      </c>
      <c r="D203" s="112" t="str">
        <f t="shared" si="3"/>
        <v>Harvey Lazarevic</v>
      </c>
    </row>
    <row r="204" spans="2:4">
      <c r="B204" t="s">
        <v>861</v>
      </c>
      <c r="C204" t="s">
        <v>325</v>
      </c>
      <c r="D204" s="112" t="str">
        <f t="shared" si="3"/>
        <v>Shih-Hung Lee</v>
      </c>
    </row>
    <row r="205" spans="2:4">
      <c r="B205" t="s">
        <v>354</v>
      </c>
      <c r="C205" t="s">
        <v>111</v>
      </c>
      <c r="D205" s="112" t="str">
        <f t="shared" si="3"/>
        <v>Ben Lewis</v>
      </c>
    </row>
    <row r="206" spans="2:4">
      <c r="B206" t="s">
        <v>885</v>
      </c>
      <c r="C206" t="s">
        <v>872</v>
      </c>
      <c r="D206" s="112" t="str">
        <f t="shared" si="3"/>
        <v>Binkui Li</v>
      </c>
    </row>
    <row r="207" spans="2:4">
      <c r="B207" t="s">
        <v>886</v>
      </c>
      <c r="C207" t="s">
        <v>872</v>
      </c>
      <c r="D207" s="112" t="str">
        <f t="shared" si="3"/>
        <v>Esther Li</v>
      </c>
    </row>
    <row r="208" spans="2:4">
      <c r="B208" t="s">
        <v>402</v>
      </c>
      <c r="C208" t="s">
        <v>401</v>
      </c>
      <c r="D208" s="112" t="str">
        <f t="shared" si="3"/>
        <v>Dylan Lindsay</v>
      </c>
    </row>
    <row r="209" spans="2:4">
      <c r="B209" t="s">
        <v>400</v>
      </c>
      <c r="C209" t="s">
        <v>401</v>
      </c>
      <c r="D209" s="112" t="str">
        <f t="shared" si="3"/>
        <v>Dan Lindsay</v>
      </c>
    </row>
    <row r="210" spans="2:4">
      <c r="B210" t="s">
        <v>500</v>
      </c>
      <c r="C210" t="s">
        <v>853</v>
      </c>
      <c r="D210" s="112" t="str">
        <f t="shared" si="3"/>
        <v>Phillip Livingstone</v>
      </c>
    </row>
    <row r="211" spans="2:4">
      <c r="B211" t="s">
        <v>862</v>
      </c>
      <c r="C211" t="s">
        <v>853</v>
      </c>
      <c r="D211" s="112" t="str">
        <f t="shared" si="3"/>
        <v>Eleanor Livingstone</v>
      </c>
    </row>
    <row r="212" spans="2:4">
      <c r="B212" t="s">
        <v>1051</v>
      </c>
      <c r="C212" t="s">
        <v>853</v>
      </c>
      <c r="D212" s="112" t="str">
        <f t="shared" si="3"/>
        <v>Nicole Livingstone</v>
      </c>
    </row>
    <row r="213" spans="2:4">
      <c r="B213" t="s">
        <v>437</v>
      </c>
      <c r="C213" t="s">
        <v>969</v>
      </c>
      <c r="D213" s="112" t="str">
        <f t="shared" si="3"/>
        <v>Mark Lowing</v>
      </c>
    </row>
    <row r="214" spans="2:4">
      <c r="B214" t="s">
        <v>92</v>
      </c>
      <c r="C214" t="s">
        <v>969</v>
      </c>
      <c r="D214" s="112" t="str">
        <f t="shared" si="3"/>
        <v>William Lowing</v>
      </c>
    </row>
    <row r="215" spans="2:4">
      <c r="B215" t="s">
        <v>174</v>
      </c>
      <c r="C215" t="s">
        <v>168</v>
      </c>
      <c r="D215" s="112" t="str">
        <f t="shared" si="3"/>
        <v>Mitch Lozina</v>
      </c>
    </row>
    <row r="216" spans="2:4">
      <c r="B216" t="s">
        <v>84</v>
      </c>
      <c r="C216" t="s">
        <v>83</v>
      </c>
      <c r="D216" s="112" t="str">
        <f t="shared" si="3"/>
        <v>Lachlan Lynch</v>
      </c>
    </row>
    <row r="217" spans="2:4">
      <c r="B217" t="s">
        <v>499</v>
      </c>
      <c r="C217" t="s">
        <v>129</v>
      </c>
      <c r="D217" s="112" t="str">
        <f t="shared" si="3"/>
        <v>Kayne MacDonald</v>
      </c>
    </row>
    <row r="218" spans="2:4">
      <c r="B218" t="s">
        <v>113</v>
      </c>
      <c r="C218" t="s">
        <v>278</v>
      </c>
      <c r="D218" s="112" t="str">
        <f t="shared" si="3"/>
        <v>Daniel Mackie</v>
      </c>
    </row>
    <row r="219" spans="2:4">
      <c r="B219" t="s">
        <v>177</v>
      </c>
      <c r="C219" t="s">
        <v>278</v>
      </c>
      <c r="D219" s="112" t="str">
        <f t="shared" si="3"/>
        <v>Liam Mackie</v>
      </c>
    </row>
    <row r="220" spans="2:4">
      <c r="B220" t="s">
        <v>110</v>
      </c>
      <c r="C220" t="s">
        <v>278</v>
      </c>
      <c r="D220" s="112" t="str">
        <f t="shared" si="3"/>
        <v>Cooper Mackie</v>
      </c>
    </row>
    <row r="221" spans="2:4">
      <c r="B221" t="s">
        <v>177</v>
      </c>
      <c r="C221" t="s">
        <v>1122</v>
      </c>
      <c r="D221" s="112" t="str">
        <f t="shared" si="3"/>
        <v>Liam Maguire</v>
      </c>
    </row>
    <row r="222" spans="2:4">
      <c r="B222" t="s">
        <v>314</v>
      </c>
      <c r="C222" t="s">
        <v>1054</v>
      </c>
      <c r="D222" s="112" t="str">
        <f t="shared" si="3"/>
        <v>Adam Malass</v>
      </c>
    </row>
    <row r="223" spans="2:4">
      <c r="B223" t="s">
        <v>496</v>
      </c>
      <c r="C223" t="s">
        <v>483</v>
      </c>
      <c r="D223" s="112" t="str">
        <f t="shared" si="3"/>
        <v>Bruno Martino</v>
      </c>
    </row>
    <row r="224" spans="2:4">
      <c r="B224" t="s">
        <v>358</v>
      </c>
      <c r="C224" t="s">
        <v>406</v>
      </c>
      <c r="D224" s="112" t="str">
        <f t="shared" si="3"/>
        <v>Pamela Mathews</v>
      </c>
    </row>
    <row r="225" spans="2:4">
      <c r="B225" t="s">
        <v>156</v>
      </c>
      <c r="C225" t="s">
        <v>970</v>
      </c>
      <c r="D225" s="112" t="str">
        <f t="shared" si="3"/>
        <v>Jacob McAndrew</v>
      </c>
    </row>
    <row r="226" spans="2:4">
      <c r="B226" t="s">
        <v>434</v>
      </c>
      <c r="C226" t="s">
        <v>970</v>
      </c>
      <c r="D226" s="112" t="str">
        <f t="shared" si="3"/>
        <v>Elijah McAndrew</v>
      </c>
    </row>
    <row r="227" spans="2:4">
      <c r="B227" t="s">
        <v>353</v>
      </c>
      <c r="C227" t="s">
        <v>880</v>
      </c>
      <c r="D227" s="112" t="str">
        <f t="shared" si="3"/>
        <v>David McEwan</v>
      </c>
    </row>
    <row r="228" spans="2:4">
      <c r="B228" t="s">
        <v>888</v>
      </c>
      <c r="C228" t="s">
        <v>880</v>
      </c>
      <c r="D228" s="112" t="str">
        <f t="shared" si="3"/>
        <v>Ian McEwan</v>
      </c>
    </row>
    <row r="229" spans="2:4">
      <c r="B229" t="s">
        <v>121</v>
      </c>
      <c r="C229" t="s">
        <v>1012</v>
      </c>
      <c r="D229" s="112" t="str">
        <f t="shared" si="3"/>
        <v>Logan McInerney</v>
      </c>
    </row>
    <row r="230" spans="2:4">
      <c r="B230" t="s">
        <v>381</v>
      </c>
      <c r="C230" t="s">
        <v>410</v>
      </c>
      <c r="D230" s="112" t="str">
        <f t="shared" si="3"/>
        <v>Damien Meyer</v>
      </c>
    </row>
    <row r="231" spans="2:4">
      <c r="B231" t="s">
        <v>319</v>
      </c>
      <c r="C231" t="s">
        <v>273</v>
      </c>
      <c r="D231" s="112" t="str">
        <f t="shared" si="3"/>
        <v>Michael Miles</v>
      </c>
    </row>
    <row r="232" spans="2:4">
      <c r="B232" t="s">
        <v>287</v>
      </c>
      <c r="C232" t="s">
        <v>273</v>
      </c>
      <c r="D232" s="112" t="str">
        <f t="shared" si="3"/>
        <v>George Miles</v>
      </c>
    </row>
    <row r="233" spans="2:4">
      <c r="B233" t="s">
        <v>77</v>
      </c>
      <c r="C233" t="s">
        <v>273</v>
      </c>
      <c r="D233" s="112" t="str">
        <f t="shared" si="3"/>
        <v>Harrison Miles</v>
      </c>
    </row>
    <row r="234" spans="2:4">
      <c r="B234" t="s">
        <v>1031</v>
      </c>
      <c r="C234" t="s">
        <v>273</v>
      </c>
      <c r="D234" s="112" t="str">
        <f t="shared" si="3"/>
        <v>Tomas Miles</v>
      </c>
    </row>
    <row r="235" spans="2:4">
      <c r="B235" t="s">
        <v>683</v>
      </c>
      <c r="C235" t="s">
        <v>602</v>
      </c>
      <c r="D235" s="112" t="str">
        <f t="shared" si="3"/>
        <v>Neil Mineeff</v>
      </c>
    </row>
    <row r="236" spans="2:4">
      <c r="B236" t="s">
        <v>684</v>
      </c>
      <c r="C236" t="s">
        <v>602</v>
      </c>
      <c r="D236" s="112" t="str">
        <f t="shared" si="3"/>
        <v>Lachie Mineeff</v>
      </c>
    </row>
    <row r="237" spans="2:4">
      <c r="B237" t="s">
        <v>110</v>
      </c>
      <c r="C237" t="s">
        <v>99</v>
      </c>
      <c r="D237" s="112" t="str">
        <f t="shared" si="3"/>
        <v>Cooper Mitchell</v>
      </c>
    </row>
    <row r="238" spans="2:4">
      <c r="B238" t="s">
        <v>77</v>
      </c>
      <c r="C238" t="s">
        <v>472</v>
      </c>
      <c r="D238" s="112" t="str">
        <f t="shared" si="3"/>
        <v>Harrison Morabito</v>
      </c>
    </row>
    <row r="239" spans="2:4">
      <c r="B239" t="s">
        <v>865</v>
      </c>
      <c r="C239" t="s">
        <v>320</v>
      </c>
      <c r="D239" s="112" t="str">
        <f t="shared" si="3"/>
        <v>Ryley Morgan</v>
      </c>
    </row>
    <row r="240" spans="2:4">
      <c r="B240" t="s">
        <v>85</v>
      </c>
      <c r="C240" t="s">
        <v>320</v>
      </c>
      <c r="D240" s="112" t="str">
        <f t="shared" si="3"/>
        <v>James Morgan</v>
      </c>
    </row>
    <row r="241" spans="2:4">
      <c r="B241" t="s">
        <v>299</v>
      </c>
      <c r="C241" t="s">
        <v>320</v>
      </c>
      <c r="D241" s="112" t="str">
        <f t="shared" si="3"/>
        <v>Maximus Morgan</v>
      </c>
    </row>
    <row r="242" spans="2:4">
      <c r="B242" t="s">
        <v>300</v>
      </c>
      <c r="C242" t="s">
        <v>320</v>
      </c>
      <c r="D242" s="112" t="str">
        <f t="shared" si="3"/>
        <v>Nicolas Morgan</v>
      </c>
    </row>
    <row r="243" spans="2:4">
      <c r="B243" t="s">
        <v>832</v>
      </c>
      <c r="C243" t="s">
        <v>782</v>
      </c>
      <c r="D243" s="112" t="str">
        <f t="shared" si="3"/>
        <v>Danial Morris</v>
      </c>
    </row>
    <row r="244" spans="2:4">
      <c r="B244" t="s">
        <v>92</v>
      </c>
      <c r="C244" t="s">
        <v>782</v>
      </c>
      <c r="D244" s="112" t="str">
        <f t="shared" si="3"/>
        <v>William Morris</v>
      </c>
    </row>
    <row r="245" spans="2:4">
      <c r="B245" t="s">
        <v>859</v>
      </c>
      <c r="C245" t="s">
        <v>850</v>
      </c>
      <c r="D245" s="112" t="str">
        <f t="shared" si="3"/>
        <v>Giovanni Muskardin</v>
      </c>
    </row>
    <row r="246" spans="2:4">
      <c r="B246" t="s">
        <v>1138</v>
      </c>
      <c r="C246" t="s">
        <v>1124</v>
      </c>
      <c r="D246" s="112" t="str">
        <f t="shared" si="3"/>
        <v>EllaTestRB Newell</v>
      </c>
    </row>
    <row r="247" spans="2:4">
      <c r="B247" t="s">
        <v>1139</v>
      </c>
      <c r="C247" t="s">
        <v>412</v>
      </c>
      <c r="D247" s="112" t="str">
        <f t="shared" si="3"/>
        <v>MitchellAdam Nicholls</v>
      </c>
    </row>
    <row r="248" spans="2:4">
      <c r="B248" t="s">
        <v>1140</v>
      </c>
      <c r="C248" t="s">
        <v>412</v>
      </c>
      <c r="D248" s="112" t="str">
        <f t="shared" si="3"/>
        <v>WilliamMitchell Nicholls</v>
      </c>
    </row>
    <row r="249" spans="2:4">
      <c r="B249" t="s">
        <v>1141</v>
      </c>
      <c r="C249" t="s">
        <v>412</v>
      </c>
      <c r="D249" s="112" t="str">
        <f t="shared" si="3"/>
        <v>SebastianGregory Nicholls</v>
      </c>
    </row>
    <row r="250" spans="2:4">
      <c r="B250" t="s">
        <v>295</v>
      </c>
      <c r="C250" t="s">
        <v>102</v>
      </c>
      <c r="D250" s="112" t="str">
        <f t="shared" si="3"/>
        <v>Lukas Oliver</v>
      </c>
    </row>
    <row r="251" spans="2:4">
      <c r="B251" t="s">
        <v>413</v>
      </c>
      <c r="C251" t="s">
        <v>102</v>
      </c>
      <c r="D251" s="112" t="str">
        <f t="shared" si="3"/>
        <v>Levi Oliver</v>
      </c>
    </row>
    <row r="252" spans="2:4">
      <c r="B252" t="s">
        <v>319</v>
      </c>
      <c r="C252" t="s">
        <v>773</v>
      </c>
      <c r="D252" s="112" t="str">
        <f t="shared" si="3"/>
        <v>Michael Padovan</v>
      </c>
    </row>
    <row r="253" spans="2:4">
      <c r="B253" t="s">
        <v>236</v>
      </c>
      <c r="C253" t="s">
        <v>773</v>
      </c>
      <c r="D253" s="112" t="str">
        <f t="shared" si="3"/>
        <v>Harry Padovan</v>
      </c>
    </row>
    <row r="254" spans="2:4">
      <c r="B254" t="s">
        <v>824</v>
      </c>
      <c r="C254" t="s">
        <v>773</v>
      </c>
      <c r="D254" s="112" t="str">
        <f t="shared" si="3"/>
        <v>Hugo Padovan</v>
      </c>
    </row>
    <row r="255" spans="2:4">
      <c r="B255" t="s">
        <v>104</v>
      </c>
      <c r="C255" t="s">
        <v>1053</v>
      </c>
      <c r="D255" s="112" t="str">
        <f t="shared" si="3"/>
        <v>Sam Paterson</v>
      </c>
    </row>
    <row r="256" spans="2:4">
      <c r="B256" t="s">
        <v>318</v>
      </c>
      <c r="C256" t="s">
        <v>415</v>
      </c>
      <c r="D256" s="112" t="str">
        <f t="shared" si="3"/>
        <v>Stephen Payne</v>
      </c>
    </row>
    <row r="257" spans="2:4">
      <c r="B257" t="s">
        <v>315</v>
      </c>
      <c r="C257" t="s">
        <v>416</v>
      </c>
      <c r="D257" s="112" t="str">
        <f t="shared" si="3"/>
        <v>Mathew Pearce</v>
      </c>
    </row>
    <row r="258" spans="2:4">
      <c r="B258" t="s">
        <v>92</v>
      </c>
      <c r="C258" t="s">
        <v>416</v>
      </c>
      <c r="D258" s="112" t="str">
        <f t="shared" ref="D258:D321" si="4">CONCATENATE(B258," ",C258)</f>
        <v>William Pearce</v>
      </c>
    </row>
    <row r="259" spans="2:4">
      <c r="B259" t="s">
        <v>685</v>
      </c>
      <c r="C259" t="s">
        <v>607</v>
      </c>
      <c r="D259" s="112" t="str">
        <f t="shared" si="4"/>
        <v>adam petta</v>
      </c>
    </row>
    <row r="260" spans="2:4">
      <c r="B260" t="s">
        <v>166</v>
      </c>
      <c r="C260" t="s">
        <v>239</v>
      </c>
      <c r="D260" s="112" t="str">
        <f t="shared" si="4"/>
        <v>Hudson Petta</v>
      </c>
    </row>
    <row r="261" spans="2:4">
      <c r="B261" t="s">
        <v>417</v>
      </c>
      <c r="C261" t="s">
        <v>790</v>
      </c>
      <c r="D261" s="187" t="str">
        <f t="shared" si="4"/>
        <v>Shane Pinter</v>
      </c>
    </row>
    <row r="262" spans="2:4">
      <c r="B262" t="s">
        <v>1142</v>
      </c>
      <c r="C262" t="s">
        <v>419</v>
      </c>
      <c r="D262" s="112" t="str">
        <f t="shared" si="4"/>
        <v>AdamTrent Pisula</v>
      </c>
    </row>
    <row r="263" spans="2:4">
      <c r="B263" t="s">
        <v>420</v>
      </c>
      <c r="C263" t="s">
        <v>419</v>
      </c>
      <c r="D263" s="112" t="str">
        <f t="shared" si="4"/>
        <v>Isla Pisula</v>
      </c>
    </row>
    <row r="264" spans="2:4">
      <c r="B264" t="s">
        <v>369</v>
      </c>
      <c r="C264" t="s">
        <v>1061</v>
      </c>
      <c r="D264" s="112" t="str">
        <f t="shared" si="4"/>
        <v>Paul Pridham</v>
      </c>
    </row>
    <row r="265" spans="2:4">
      <c r="B265" t="s">
        <v>1062</v>
      </c>
      <c r="C265" t="s">
        <v>1061</v>
      </c>
      <c r="D265" s="112" t="str">
        <f t="shared" si="4"/>
        <v>Xavier Pridham</v>
      </c>
    </row>
    <row r="266" spans="2:4">
      <c r="B266" t="s">
        <v>888</v>
      </c>
      <c r="C266" t="s">
        <v>873</v>
      </c>
      <c r="D266" s="112" t="str">
        <f t="shared" si="4"/>
        <v>Ian Raaff</v>
      </c>
    </row>
    <row r="267" spans="2:4">
      <c r="B267" t="s">
        <v>310</v>
      </c>
      <c r="C267" t="s">
        <v>423</v>
      </c>
      <c r="D267" s="112" t="str">
        <f t="shared" si="4"/>
        <v>Zac Raddatz</v>
      </c>
    </row>
    <row r="268" spans="2:4">
      <c r="B268" t="s">
        <v>123</v>
      </c>
      <c r="C268" t="s">
        <v>122</v>
      </c>
      <c r="D268" s="112" t="str">
        <f t="shared" si="4"/>
        <v>Tom Rendall</v>
      </c>
    </row>
    <row r="269" spans="2:4">
      <c r="B269" t="s">
        <v>825</v>
      </c>
      <c r="C269" t="s">
        <v>800</v>
      </c>
      <c r="D269" s="112" t="str">
        <f t="shared" si="4"/>
        <v>Tina Reslan</v>
      </c>
    </row>
    <row r="270" spans="2:4">
      <c r="B270" t="s">
        <v>425</v>
      </c>
      <c r="C270" t="s">
        <v>426</v>
      </c>
      <c r="D270" s="112" t="str">
        <f t="shared" si="4"/>
        <v>Romel Reyes</v>
      </c>
    </row>
    <row r="271" spans="2:4">
      <c r="B271" t="s">
        <v>369</v>
      </c>
      <c r="C271" t="s">
        <v>772</v>
      </c>
      <c r="D271" s="112" t="str">
        <f t="shared" si="4"/>
        <v>Paul Reynolds</v>
      </c>
    </row>
    <row r="272" spans="2:4">
      <c r="B272" t="s">
        <v>97</v>
      </c>
      <c r="C272" t="s">
        <v>772</v>
      </c>
      <c r="D272" s="112" t="str">
        <f t="shared" si="4"/>
        <v>Joshua Reynolds</v>
      </c>
    </row>
    <row r="273" spans="2:4">
      <c r="B273" t="s">
        <v>309</v>
      </c>
      <c r="C273" t="s">
        <v>471</v>
      </c>
      <c r="D273" s="112" t="str">
        <f t="shared" si="4"/>
        <v>Andrew Rhodes</v>
      </c>
    </row>
    <row r="274" spans="2:4">
      <c r="B274" t="s">
        <v>307</v>
      </c>
      <c r="C274" t="s">
        <v>471</v>
      </c>
      <c r="D274" s="112" t="str">
        <f t="shared" si="4"/>
        <v>Robert Rhodes</v>
      </c>
    </row>
    <row r="275" spans="2:4">
      <c r="B275" t="s">
        <v>826</v>
      </c>
      <c r="C275" t="s">
        <v>471</v>
      </c>
      <c r="D275" s="112" t="str">
        <f t="shared" si="4"/>
        <v>Tamika Rhodes</v>
      </c>
    </row>
    <row r="276" spans="2:4">
      <c r="B276" t="s">
        <v>1034</v>
      </c>
      <c r="C276" t="s">
        <v>428</v>
      </c>
      <c r="D276" s="112" t="str">
        <f t="shared" si="4"/>
        <v>Stig Richards</v>
      </c>
    </row>
    <row r="277" spans="2:4">
      <c r="B277" t="s">
        <v>288</v>
      </c>
      <c r="C277" t="s">
        <v>274</v>
      </c>
      <c r="D277" s="112" t="str">
        <f t="shared" si="4"/>
        <v>Drew Robins</v>
      </c>
    </row>
    <row r="278" spans="2:4">
      <c r="B278" t="s">
        <v>429</v>
      </c>
      <c r="C278" t="s">
        <v>158</v>
      </c>
      <c r="D278" s="112" t="str">
        <f t="shared" si="4"/>
        <v>Reed Robinson</v>
      </c>
    </row>
    <row r="279" spans="2:4">
      <c r="B279" t="s">
        <v>289</v>
      </c>
      <c r="C279" t="s">
        <v>158</v>
      </c>
      <c r="D279" s="112" t="str">
        <f t="shared" si="4"/>
        <v>Nate Robinson</v>
      </c>
    </row>
    <row r="280" spans="2:4">
      <c r="B280" t="s">
        <v>827</v>
      </c>
      <c r="C280" t="s">
        <v>158</v>
      </c>
      <c r="D280" s="112" t="str">
        <f t="shared" si="4"/>
        <v>Emmett Robinson</v>
      </c>
    </row>
    <row r="281" spans="2:4">
      <c r="B281" t="s">
        <v>175</v>
      </c>
      <c r="C281" t="s">
        <v>158</v>
      </c>
      <c r="D281" s="112" t="str">
        <f t="shared" si="4"/>
        <v>Heath Robinson</v>
      </c>
    </row>
    <row r="282" spans="2:4">
      <c r="B282" t="s">
        <v>74</v>
      </c>
      <c r="C282" t="s">
        <v>430</v>
      </c>
      <c r="D282" s="112" t="str">
        <f t="shared" si="4"/>
        <v>John Roecken</v>
      </c>
    </row>
    <row r="283" spans="2:4">
      <c r="B283" t="s">
        <v>92</v>
      </c>
      <c r="C283" t="s">
        <v>430</v>
      </c>
      <c r="D283" s="112" t="str">
        <f t="shared" si="4"/>
        <v>William Roecken</v>
      </c>
    </row>
    <row r="284" spans="2:4">
      <c r="B284" t="s">
        <v>678</v>
      </c>
      <c r="C284" t="s">
        <v>662</v>
      </c>
      <c r="D284" s="112" t="str">
        <f t="shared" si="4"/>
        <v>Lisa Rogers</v>
      </c>
    </row>
    <row r="285" spans="2:4">
      <c r="B285" t="s">
        <v>679</v>
      </c>
      <c r="C285" t="s">
        <v>662</v>
      </c>
      <c r="D285" s="112" t="str">
        <f t="shared" si="4"/>
        <v>Jax Rogers</v>
      </c>
    </row>
    <row r="286" spans="2:4">
      <c r="B286" t="s">
        <v>441</v>
      </c>
      <c r="C286" t="s">
        <v>662</v>
      </c>
      <c r="D286" s="112" t="str">
        <f t="shared" si="4"/>
        <v>Adrian Rogers</v>
      </c>
    </row>
    <row r="287" spans="2:4">
      <c r="B287" t="s">
        <v>102</v>
      </c>
      <c r="C287" t="s">
        <v>103</v>
      </c>
      <c r="D287" s="112" t="str">
        <f t="shared" si="4"/>
        <v>Oliver Saade</v>
      </c>
    </row>
    <row r="288" spans="2:4">
      <c r="B288" t="s">
        <v>304</v>
      </c>
      <c r="C288" t="s">
        <v>322</v>
      </c>
      <c r="D288" s="112" t="str">
        <f t="shared" si="4"/>
        <v>Leo Salerno</v>
      </c>
    </row>
    <row r="289" spans="2:4">
      <c r="B289" t="s">
        <v>427</v>
      </c>
      <c r="C289" t="s">
        <v>669</v>
      </c>
      <c r="D289" s="112" t="str">
        <f t="shared" si="4"/>
        <v>Matthew Salter</v>
      </c>
    </row>
    <row r="290" spans="2:4">
      <c r="B290" t="s">
        <v>497</v>
      </c>
      <c r="C290" t="s">
        <v>669</v>
      </c>
      <c r="D290" s="112" t="str">
        <f t="shared" si="4"/>
        <v>Jai Salter</v>
      </c>
    </row>
    <row r="291" spans="2:4">
      <c r="B291" t="s">
        <v>438</v>
      </c>
      <c r="C291" t="s">
        <v>439</v>
      </c>
      <c r="D291" s="112" t="str">
        <f t="shared" si="4"/>
        <v>Andy Sandlin</v>
      </c>
    </row>
    <row r="292" spans="2:4">
      <c r="B292" t="s">
        <v>82</v>
      </c>
      <c r="C292" t="s">
        <v>442</v>
      </c>
      <c r="D292" s="112" t="str">
        <f t="shared" si="4"/>
        <v>Blake Schembri</v>
      </c>
    </row>
    <row r="293" spans="2:4">
      <c r="B293" t="s">
        <v>443</v>
      </c>
      <c r="C293" t="s">
        <v>444</v>
      </c>
      <c r="D293" s="112" t="str">
        <f t="shared" si="4"/>
        <v>Daymon Schuyt</v>
      </c>
    </row>
    <row r="294" spans="2:4">
      <c r="B294" t="s">
        <v>445</v>
      </c>
      <c r="C294" t="s">
        <v>444</v>
      </c>
      <c r="D294" s="112" t="str">
        <f t="shared" si="4"/>
        <v>Jacinta Schuyt</v>
      </c>
    </row>
    <row r="295" spans="2:4">
      <c r="B295" t="s">
        <v>92</v>
      </c>
      <c r="C295" t="s">
        <v>1015</v>
      </c>
      <c r="D295" s="112" t="str">
        <f t="shared" si="4"/>
        <v>William Seal</v>
      </c>
    </row>
    <row r="296" spans="2:4">
      <c r="B296" t="s">
        <v>148</v>
      </c>
      <c r="C296" t="s">
        <v>804</v>
      </c>
      <c r="D296" s="112" t="str">
        <f t="shared" si="4"/>
        <v>Noah Serocki</v>
      </c>
    </row>
    <row r="297" spans="2:4">
      <c r="B297" t="s">
        <v>79</v>
      </c>
      <c r="C297" t="s">
        <v>449</v>
      </c>
      <c r="D297" s="112" t="str">
        <f t="shared" si="4"/>
        <v>Jordan Shalala</v>
      </c>
    </row>
    <row r="298" spans="2:4">
      <c r="B298" t="s">
        <v>1029</v>
      </c>
      <c r="C298" t="s">
        <v>1017</v>
      </c>
      <c r="D298" s="112" t="str">
        <f t="shared" si="4"/>
        <v>Stewart Shaw</v>
      </c>
    </row>
    <row r="299" spans="2:4">
      <c r="B299" t="s">
        <v>334</v>
      </c>
      <c r="C299" t="s">
        <v>754</v>
      </c>
      <c r="D299" s="112" t="str">
        <f t="shared" si="4"/>
        <v>Jeremy Sheather</v>
      </c>
    </row>
    <row r="300" spans="2:4">
      <c r="B300" t="s">
        <v>761</v>
      </c>
      <c r="C300" t="s">
        <v>754</v>
      </c>
      <c r="D300" s="112" t="str">
        <f t="shared" si="4"/>
        <v>Lennox Sheather</v>
      </c>
    </row>
    <row r="301" spans="2:4">
      <c r="B301" t="s">
        <v>474</v>
      </c>
      <c r="C301" t="s">
        <v>663</v>
      </c>
      <c r="D301" s="112" t="str">
        <f t="shared" si="4"/>
        <v>Scott Sherrington</v>
      </c>
    </row>
    <row r="302" spans="2:4">
      <c r="B302" t="s">
        <v>372</v>
      </c>
      <c r="C302" t="s">
        <v>663</v>
      </c>
      <c r="D302" s="112" t="str">
        <f t="shared" si="4"/>
        <v>Christian Sherrington</v>
      </c>
    </row>
    <row r="303" spans="2:4">
      <c r="B303" t="s">
        <v>97</v>
      </c>
      <c r="C303" t="s">
        <v>98</v>
      </c>
      <c r="D303" s="112" t="str">
        <f t="shared" si="4"/>
        <v>Joshua Shipley</v>
      </c>
    </row>
    <row r="304" spans="2:4">
      <c r="B304" t="s">
        <v>162</v>
      </c>
      <c r="C304" t="s">
        <v>98</v>
      </c>
      <c r="D304" s="112" t="str">
        <f t="shared" si="4"/>
        <v>Riley Shipley</v>
      </c>
    </row>
    <row r="305" spans="2:4">
      <c r="B305" t="s">
        <v>763</v>
      </c>
      <c r="C305" t="s">
        <v>750</v>
      </c>
      <c r="D305" s="112" t="str">
        <f t="shared" si="4"/>
        <v>Zain Shmeissem</v>
      </c>
    </row>
    <row r="306" spans="2:4">
      <c r="B306" t="s">
        <v>353</v>
      </c>
      <c r="C306" t="s">
        <v>452</v>
      </c>
      <c r="D306" s="112" t="str">
        <f t="shared" si="4"/>
        <v>David Sieders</v>
      </c>
    </row>
    <row r="307" spans="2:4">
      <c r="B307" t="s">
        <v>292</v>
      </c>
      <c r="C307" t="s">
        <v>452</v>
      </c>
      <c r="D307" s="112" t="str">
        <f t="shared" si="4"/>
        <v>Ashton Sieders</v>
      </c>
    </row>
    <row r="308" spans="2:4">
      <c r="B308" t="s">
        <v>1039</v>
      </c>
      <c r="C308" t="s">
        <v>452</v>
      </c>
      <c r="D308" s="112" t="str">
        <f t="shared" si="4"/>
        <v>Indie Sieders</v>
      </c>
    </row>
    <row r="309" spans="2:4">
      <c r="B309" t="s">
        <v>309</v>
      </c>
      <c r="C309" t="s">
        <v>453</v>
      </c>
      <c r="D309" s="112" t="str">
        <f t="shared" si="4"/>
        <v>Andrew Sim</v>
      </c>
    </row>
    <row r="310" spans="2:4">
      <c r="B310" t="s">
        <v>353</v>
      </c>
      <c r="C310" t="s">
        <v>1011</v>
      </c>
      <c r="D310" s="112" t="str">
        <f t="shared" si="4"/>
        <v>David Simpson</v>
      </c>
    </row>
    <row r="311" spans="2:4">
      <c r="B311" t="s">
        <v>307</v>
      </c>
      <c r="C311" t="s">
        <v>798</v>
      </c>
      <c r="D311" s="112" t="str">
        <f t="shared" si="4"/>
        <v>Robert Sinclair</v>
      </c>
    </row>
    <row r="312" spans="2:4">
      <c r="B312" t="s">
        <v>501</v>
      </c>
      <c r="C312" t="s">
        <v>488</v>
      </c>
      <c r="D312" s="112" t="str">
        <f t="shared" si="4"/>
        <v>Benjamin Sinclair-Crow</v>
      </c>
    </row>
    <row r="313" spans="2:4">
      <c r="B313" t="s">
        <v>1070</v>
      </c>
      <c r="C313" t="s">
        <v>1071</v>
      </c>
      <c r="D313" s="112" t="str">
        <f t="shared" si="4"/>
        <v>Garry Smart</v>
      </c>
    </row>
    <row r="314" spans="2:4">
      <c r="B314" t="s">
        <v>177</v>
      </c>
      <c r="C314" t="s">
        <v>454</v>
      </c>
      <c r="D314" s="112" t="str">
        <f t="shared" si="4"/>
        <v>Liam Smith</v>
      </c>
    </row>
    <row r="315" spans="2:4">
      <c r="B315" t="s">
        <v>112</v>
      </c>
      <c r="C315" t="s">
        <v>130</v>
      </c>
      <c r="D315" s="112" t="str">
        <f t="shared" si="4"/>
        <v>Anthony Spiteri</v>
      </c>
    </row>
    <row r="316" spans="2:4">
      <c r="B316" t="s">
        <v>121</v>
      </c>
      <c r="C316" t="s">
        <v>130</v>
      </c>
      <c r="D316" s="112" t="str">
        <f t="shared" si="4"/>
        <v>Logan Spiteri</v>
      </c>
    </row>
    <row r="317" spans="2:4">
      <c r="B317" t="s">
        <v>209</v>
      </c>
      <c r="C317" t="s">
        <v>456</v>
      </c>
      <c r="D317" s="112" t="str">
        <f t="shared" si="4"/>
        <v>Mario Sprajcer</v>
      </c>
    </row>
    <row r="318" spans="2:4">
      <c r="B318" t="s">
        <v>1143</v>
      </c>
      <c r="C318" t="s">
        <v>1084</v>
      </c>
      <c r="D318" s="112" t="str">
        <f t="shared" si="4"/>
        <v>PasqualeCarmelo Stabile</v>
      </c>
    </row>
    <row r="319" spans="2:4">
      <c r="B319" t="s">
        <v>354</v>
      </c>
      <c r="C319" t="s">
        <v>1084</v>
      </c>
      <c r="D319" s="112" t="str">
        <f t="shared" si="4"/>
        <v>Ben Stabile</v>
      </c>
    </row>
    <row r="320" spans="2:4">
      <c r="B320" t="s">
        <v>77</v>
      </c>
      <c r="C320" t="s">
        <v>487</v>
      </c>
      <c r="D320" s="112" t="str">
        <f t="shared" si="4"/>
        <v>Harrison Stace</v>
      </c>
    </row>
    <row r="321" spans="2:4">
      <c r="B321" t="s">
        <v>689</v>
      </c>
      <c r="C321" t="s">
        <v>620</v>
      </c>
      <c r="D321" s="112" t="str">
        <f t="shared" si="4"/>
        <v>Felix Staley</v>
      </c>
    </row>
    <row r="322" spans="2:4">
      <c r="B322" t="s">
        <v>353</v>
      </c>
      <c r="C322" t="s">
        <v>1081</v>
      </c>
      <c r="D322" s="112" t="str">
        <f t="shared" ref="D322:D385" si="5">CONCATENATE(B322," ",C322)</f>
        <v>David Stephenson</v>
      </c>
    </row>
    <row r="323" spans="2:4">
      <c r="B323" t="s">
        <v>236</v>
      </c>
      <c r="C323" t="s">
        <v>1081</v>
      </c>
      <c r="D323" s="112" t="str">
        <f t="shared" si="5"/>
        <v>Harry Stephenson</v>
      </c>
    </row>
    <row r="324" spans="2:4">
      <c r="B324" t="s">
        <v>828</v>
      </c>
      <c r="C324" t="s">
        <v>504</v>
      </c>
      <c r="D324" s="112" t="str">
        <f t="shared" si="5"/>
        <v>IANG Stones</v>
      </c>
    </row>
    <row r="325" spans="2:4">
      <c r="B325" t="s">
        <v>682</v>
      </c>
      <c r="C325" t="s">
        <v>504</v>
      </c>
      <c r="D325" s="112" t="str">
        <f t="shared" si="5"/>
        <v>Lilian Stones</v>
      </c>
    </row>
    <row r="326" spans="2:4">
      <c r="B326" t="s">
        <v>1144</v>
      </c>
      <c r="C326" t="s">
        <v>321</v>
      </c>
      <c r="D326" s="112" t="str">
        <f t="shared" si="5"/>
        <v>JamieLee Su</v>
      </c>
    </row>
    <row r="327" spans="2:4">
      <c r="B327" t="s">
        <v>301</v>
      </c>
      <c r="C327" t="s">
        <v>321</v>
      </c>
      <c r="D327" s="112" t="str">
        <f t="shared" si="5"/>
        <v>Lawrence Su</v>
      </c>
    </row>
    <row r="328" spans="2:4">
      <c r="B328" t="s">
        <v>457</v>
      </c>
      <c r="C328" t="s">
        <v>321</v>
      </c>
      <c r="D328" s="112" t="str">
        <f t="shared" si="5"/>
        <v>Callie Su</v>
      </c>
    </row>
    <row r="329" spans="2:4">
      <c r="B329" t="s">
        <v>347</v>
      </c>
      <c r="C329" t="s">
        <v>1116</v>
      </c>
      <c r="D329" s="112" t="str">
        <f t="shared" si="5"/>
        <v>Craig Summers</v>
      </c>
    </row>
    <row r="330" spans="2:4">
      <c r="B330" t="s">
        <v>97</v>
      </c>
      <c r="C330" t="s">
        <v>1116</v>
      </c>
      <c r="D330" s="112" t="str">
        <f t="shared" si="5"/>
        <v>Joshua Summers</v>
      </c>
    </row>
    <row r="331" spans="2:4">
      <c r="B331" t="s">
        <v>79</v>
      </c>
      <c r="C331" t="s">
        <v>749</v>
      </c>
      <c r="D331" s="112" t="str">
        <f t="shared" si="5"/>
        <v>Jordan Sutton</v>
      </c>
    </row>
    <row r="332" spans="2:4">
      <c r="B332" t="s">
        <v>85</v>
      </c>
      <c r="C332" t="s">
        <v>125</v>
      </c>
      <c r="D332" s="112" t="str">
        <f t="shared" si="5"/>
        <v>James Swarbrick</v>
      </c>
    </row>
    <row r="333" spans="2:4">
      <c r="B333" t="s">
        <v>93</v>
      </c>
      <c r="C333" t="s">
        <v>94</v>
      </c>
      <c r="D333" s="112" t="str">
        <f t="shared" si="5"/>
        <v>Matt Sydenham</v>
      </c>
    </row>
    <row r="334" spans="2:4">
      <c r="B334" t="s">
        <v>78</v>
      </c>
      <c r="C334" t="s">
        <v>94</v>
      </c>
      <c r="D334" s="112" t="str">
        <f t="shared" si="5"/>
        <v>Hunter Sydenham</v>
      </c>
    </row>
    <row r="335" spans="2:4">
      <c r="B335" t="s">
        <v>318</v>
      </c>
      <c r="C335" t="s">
        <v>482</v>
      </c>
      <c r="D335" s="112" t="str">
        <f t="shared" si="5"/>
        <v>Stephen Taulanga</v>
      </c>
    </row>
    <row r="336" spans="2:4">
      <c r="B336" t="s">
        <v>148</v>
      </c>
      <c r="C336" t="s">
        <v>149</v>
      </c>
      <c r="D336" s="112" t="str">
        <f t="shared" si="5"/>
        <v>Noah Taylor</v>
      </c>
    </row>
    <row r="337" spans="2:4">
      <c r="B337" t="s">
        <v>856</v>
      </c>
      <c r="C337" t="s">
        <v>149</v>
      </c>
      <c r="D337" s="112" t="str">
        <f t="shared" si="5"/>
        <v>Liza Taylor</v>
      </c>
    </row>
    <row r="338" spans="2:4">
      <c r="B338" t="s">
        <v>118</v>
      </c>
      <c r="C338" t="s">
        <v>149</v>
      </c>
      <c r="D338" s="112" t="str">
        <f t="shared" si="5"/>
        <v>Jack Taylor</v>
      </c>
    </row>
    <row r="339" spans="2:4">
      <c r="B339" t="s">
        <v>156</v>
      </c>
      <c r="C339" t="s">
        <v>1058</v>
      </c>
      <c r="D339" s="112" t="str">
        <f t="shared" si="5"/>
        <v>Jacob Teumer-Molloy</v>
      </c>
    </row>
    <row r="340" spans="2:4">
      <c r="B340" t="s">
        <v>314</v>
      </c>
      <c r="C340" t="s">
        <v>327</v>
      </c>
      <c r="D340" s="112" t="str">
        <f t="shared" si="5"/>
        <v>Adam Thompson</v>
      </c>
    </row>
    <row r="341" spans="2:4">
      <c r="B341" t="s">
        <v>458</v>
      </c>
      <c r="C341" t="s">
        <v>327</v>
      </c>
      <c r="D341" s="112" t="str">
        <f t="shared" si="5"/>
        <v>Brayden Thompson</v>
      </c>
    </row>
    <row r="342" spans="2:4">
      <c r="B342" t="s">
        <v>1145</v>
      </c>
      <c r="C342" t="s">
        <v>327</v>
      </c>
      <c r="D342" s="112" t="str">
        <f t="shared" si="5"/>
        <v>Hamish Thompson</v>
      </c>
    </row>
    <row r="343" spans="2:4">
      <c r="B343" t="s">
        <v>1146</v>
      </c>
      <c r="C343" t="s">
        <v>327</v>
      </c>
      <c r="D343" s="112" t="str">
        <f t="shared" si="5"/>
        <v>Beau Thompson</v>
      </c>
    </row>
    <row r="344" spans="2:4">
      <c r="B344" t="s">
        <v>97</v>
      </c>
      <c r="C344" t="s">
        <v>240</v>
      </c>
      <c r="D344" s="112" t="str">
        <f t="shared" si="5"/>
        <v>Joshua Thomson</v>
      </c>
    </row>
    <row r="345" spans="2:4">
      <c r="B345" t="s">
        <v>385</v>
      </c>
      <c r="C345" t="s">
        <v>1052</v>
      </c>
      <c r="D345" s="112" t="str">
        <f t="shared" si="5"/>
        <v>Peter Ting</v>
      </c>
    </row>
    <row r="346" spans="2:4">
      <c r="B346" t="s">
        <v>121</v>
      </c>
      <c r="C346" t="s">
        <v>1052</v>
      </c>
      <c r="D346" s="112" t="str">
        <f t="shared" si="5"/>
        <v>Logan Ting</v>
      </c>
    </row>
    <row r="347" spans="2:4">
      <c r="B347" t="s">
        <v>385</v>
      </c>
      <c r="C347" t="s">
        <v>1064</v>
      </c>
      <c r="D347" s="112" t="str">
        <f t="shared" si="5"/>
        <v>Peter Toole</v>
      </c>
    </row>
    <row r="348" spans="2:4">
      <c r="B348" t="s">
        <v>1067</v>
      </c>
      <c r="C348" t="s">
        <v>1068</v>
      </c>
      <c r="D348" s="112" t="str">
        <f t="shared" si="5"/>
        <v>Gavin Tory</v>
      </c>
    </row>
    <row r="349" spans="2:4">
      <c r="B349" t="s">
        <v>1147</v>
      </c>
      <c r="C349" t="s">
        <v>1117</v>
      </c>
      <c r="D349" s="112" t="str">
        <f t="shared" si="5"/>
        <v>Joe Townson</v>
      </c>
    </row>
    <row r="350" spans="2:4">
      <c r="B350" t="s">
        <v>1027</v>
      </c>
      <c r="C350" t="s">
        <v>878</v>
      </c>
      <c r="D350" s="112" t="str">
        <f t="shared" si="5"/>
        <v>PeterDavid Tusa</v>
      </c>
    </row>
    <row r="351" spans="2:4">
      <c r="B351" t="s">
        <v>1033</v>
      </c>
      <c r="C351" t="s">
        <v>459</v>
      </c>
      <c r="D351" s="112" t="str">
        <f t="shared" si="5"/>
        <v>Glen Ure</v>
      </c>
    </row>
    <row r="352" spans="2:4">
      <c r="B352" t="s">
        <v>1026</v>
      </c>
      <c r="C352" t="s">
        <v>459</v>
      </c>
      <c r="D352" s="112" t="str">
        <f t="shared" si="5"/>
        <v>Terrance Ure</v>
      </c>
    </row>
    <row r="353" spans="2:4">
      <c r="B353" t="s">
        <v>829</v>
      </c>
      <c r="C353" t="s">
        <v>794</v>
      </c>
      <c r="D353" s="112" t="str">
        <f t="shared" si="5"/>
        <v>Zakiah-Reginald Varley</v>
      </c>
    </row>
    <row r="354" spans="2:4">
      <c r="B354" t="s">
        <v>461</v>
      </c>
      <c r="C354" t="s">
        <v>462</v>
      </c>
      <c r="D354" s="112" t="str">
        <f t="shared" si="5"/>
        <v>Vaibhav vats</v>
      </c>
    </row>
    <row r="355" spans="2:4">
      <c r="B355" t="s">
        <v>463</v>
      </c>
      <c r="C355" t="s">
        <v>95</v>
      </c>
      <c r="D355" s="112" t="str">
        <f t="shared" si="5"/>
        <v>Neel Vats</v>
      </c>
    </row>
    <row r="356" spans="2:4">
      <c r="B356" t="s">
        <v>460</v>
      </c>
      <c r="C356" t="s">
        <v>95</v>
      </c>
      <c r="D356" s="112" t="str">
        <f t="shared" si="5"/>
        <v>Eva Vats</v>
      </c>
    </row>
    <row r="357" spans="2:4">
      <c r="B357" t="s">
        <v>112</v>
      </c>
      <c r="C357" t="s">
        <v>464</v>
      </c>
      <c r="D357" s="112" t="str">
        <f t="shared" si="5"/>
        <v>Anthony Vella</v>
      </c>
    </row>
    <row r="358" spans="2:4">
      <c r="B358" t="s">
        <v>285</v>
      </c>
      <c r="C358" t="s">
        <v>464</v>
      </c>
      <c r="D358" s="112" t="str">
        <f t="shared" si="5"/>
        <v>Thomas Vella</v>
      </c>
    </row>
    <row r="359" spans="2:4">
      <c r="B359" t="s">
        <v>891</v>
      </c>
      <c r="C359" t="s">
        <v>464</v>
      </c>
      <c r="D359" s="112" t="str">
        <f t="shared" si="5"/>
        <v>Claudia Vella</v>
      </c>
    </row>
    <row r="360" spans="2:4">
      <c r="B360" t="s">
        <v>494</v>
      </c>
      <c r="C360" t="s">
        <v>96</v>
      </c>
      <c r="D360" s="112" t="str">
        <f t="shared" si="5"/>
        <v>Andre Vermeulen</v>
      </c>
    </row>
    <row r="361" spans="2:4">
      <c r="B361" t="s">
        <v>311</v>
      </c>
      <c r="C361" t="s">
        <v>96</v>
      </c>
      <c r="D361" s="112" t="str">
        <f t="shared" si="5"/>
        <v>Nadia Vermeulen</v>
      </c>
    </row>
    <row r="362" spans="2:4">
      <c r="B362" t="s">
        <v>317</v>
      </c>
      <c r="C362" t="s">
        <v>96</v>
      </c>
      <c r="D362" s="112" t="str">
        <f t="shared" si="5"/>
        <v>Deniel Vermeulen</v>
      </c>
    </row>
    <row r="363" spans="2:4">
      <c r="B363" t="s">
        <v>294</v>
      </c>
      <c r="C363" t="s">
        <v>234</v>
      </c>
      <c r="D363" s="112" t="str">
        <f t="shared" si="5"/>
        <v>Jye Wagstaff</v>
      </c>
    </row>
    <row r="364" spans="2:4">
      <c r="B364" t="s">
        <v>701</v>
      </c>
      <c r="C364" t="s">
        <v>234</v>
      </c>
      <c r="D364" s="112" t="str">
        <f t="shared" si="5"/>
        <v>Cianna Wagstaff</v>
      </c>
    </row>
    <row r="365" spans="2:4">
      <c r="B365" t="s">
        <v>319</v>
      </c>
      <c r="C365" t="s">
        <v>465</v>
      </c>
      <c r="D365" s="112" t="str">
        <f t="shared" si="5"/>
        <v>Michael Walker</v>
      </c>
    </row>
    <row r="366" spans="2:4">
      <c r="B366" t="s">
        <v>92</v>
      </c>
      <c r="C366" t="s">
        <v>170</v>
      </c>
      <c r="D366" s="112" t="str">
        <f t="shared" si="5"/>
        <v>William Waters</v>
      </c>
    </row>
    <row r="367" spans="2:4">
      <c r="B367" t="s">
        <v>177</v>
      </c>
      <c r="C367" t="s">
        <v>170</v>
      </c>
      <c r="D367" s="112" t="str">
        <f t="shared" si="5"/>
        <v>Liam Waters</v>
      </c>
    </row>
    <row r="368" spans="2:4">
      <c r="B368" t="s">
        <v>176</v>
      </c>
      <c r="C368" t="s">
        <v>170</v>
      </c>
      <c r="D368" s="112" t="str">
        <f t="shared" si="5"/>
        <v>Will Waters</v>
      </c>
    </row>
    <row r="369" spans="2:4">
      <c r="B369" t="s">
        <v>175</v>
      </c>
      <c r="C369" t="s">
        <v>109</v>
      </c>
      <c r="D369" s="112" t="str">
        <f t="shared" si="5"/>
        <v>Heath Williams</v>
      </c>
    </row>
    <row r="370" spans="2:4">
      <c r="B370" t="s">
        <v>236</v>
      </c>
      <c r="C370" t="s">
        <v>109</v>
      </c>
      <c r="D370" s="112" t="str">
        <f t="shared" si="5"/>
        <v>Harry Williams</v>
      </c>
    </row>
    <row r="371" spans="2:4">
      <c r="B371" t="s">
        <v>417</v>
      </c>
      <c r="C371" t="s">
        <v>135</v>
      </c>
      <c r="D371" s="112" t="str">
        <f t="shared" si="5"/>
        <v>Shane Wilson</v>
      </c>
    </row>
    <row r="372" spans="2:4">
      <c r="B372" t="s">
        <v>296</v>
      </c>
      <c r="C372" t="s">
        <v>135</v>
      </c>
      <c r="D372" s="112" t="str">
        <f t="shared" si="5"/>
        <v>Koby Wilson</v>
      </c>
    </row>
    <row r="373" spans="2:4">
      <c r="B373" t="s">
        <v>369</v>
      </c>
      <c r="C373" t="s">
        <v>135</v>
      </c>
      <c r="D373" s="112" t="str">
        <f t="shared" si="5"/>
        <v>Paul Wilson</v>
      </c>
    </row>
    <row r="374" spans="2:4">
      <c r="B374" t="s">
        <v>354</v>
      </c>
      <c r="C374" t="s">
        <v>135</v>
      </c>
      <c r="D374" s="112" t="str">
        <f t="shared" si="5"/>
        <v>Ben Wilson</v>
      </c>
    </row>
    <row r="375" spans="2:4">
      <c r="B375" t="s">
        <v>1060</v>
      </c>
      <c r="C375" t="s">
        <v>135</v>
      </c>
      <c r="D375" s="112" t="str">
        <f t="shared" si="5"/>
        <v>Zackary Wilson</v>
      </c>
    </row>
    <row r="376" spans="2:4">
      <c r="B376" t="s">
        <v>1148</v>
      </c>
      <c r="C376" t="s">
        <v>1065</v>
      </c>
      <c r="D376" s="112" t="str">
        <f t="shared" si="5"/>
        <v>AdamEdward Winner</v>
      </c>
    </row>
    <row r="377" spans="2:4">
      <c r="B377" t="s">
        <v>1149</v>
      </c>
      <c r="C377" t="s">
        <v>1065</v>
      </c>
      <c r="D377" s="112" t="str">
        <f t="shared" si="5"/>
        <v>CristianEdward Winner</v>
      </c>
    </row>
    <row r="378" spans="2:4">
      <c r="B378" t="s">
        <v>347</v>
      </c>
      <c r="C378" t="s">
        <v>467</v>
      </c>
      <c r="D378" s="112" t="str">
        <f t="shared" si="5"/>
        <v>Craig Wright</v>
      </c>
    </row>
    <row r="379" spans="2:4">
      <c r="B379" t="s">
        <v>1041</v>
      </c>
      <c r="C379" t="s">
        <v>467</v>
      </c>
      <c r="D379" s="112" t="str">
        <f t="shared" si="5"/>
        <v>Harper Wright</v>
      </c>
    </row>
    <row r="380" spans="2:4">
      <c r="B380" t="s">
        <v>92</v>
      </c>
      <c r="C380" t="s">
        <v>467</v>
      </c>
      <c r="D380" s="112" t="str">
        <f t="shared" si="5"/>
        <v>William Wright</v>
      </c>
    </row>
    <row r="381" spans="2:4">
      <c r="B381" t="s">
        <v>1080</v>
      </c>
      <c r="C381" t="s">
        <v>467</v>
      </c>
      <c r="D381" s="112" t="str">
        <f t="shared" si="5"/>
        <v>Darcy Wright</v>
      </c>
    </row>
    <row r="382" spans="2:4">
      <c r="B382" t="s">
        <v>468</v>
      </c>
      <c r="C382" t="s">
        <v>127</v>
      </c>
      <c r="D382" s="112" t="str">
        <f t="shared" si="5"/>
        <v>Dave Youl</v>
      </c>
    </row>
    <row r="383" spans="2:4">
      <c r="B383" t="s">
        <v>131</v>
      </c>
      <c r="C383" t="s">
        <v>127</v>
      </c>
      <c r="D383" s="112" t="str">
        <f t="shared" si="5"/>
        <v>Lucas Youl</v>
      </c>
    </row>
    <row r="384" spans="2:4">
      <c r="B384" t="s">
        <v>339</v>
      </c>
      <c r="C384" t="s">
        <v>470</v>
      </c>
      <c r="D384" s="112" t="str">
        <f t="shared" si="5"/>
        <v>Colin Yuen</v>
      </c>
    </row>
    <row r="385" spans="1:4">
      <c r="B385" t="s">
        <v>469</v>
      </c>
      <c r="C385" t="s">
        <v>470</v>
      </c>
      <c r="D385" s="112" t="str">
        <f t="shared" si="5"/>
        <v>Veyron Yuen</v>
      </c>
    </row>
    <row r="386" spans="1:4">
      <c r="B386" t="s">
        <v>697</v>
      </c>
      <c r="C386" t="s">
        <v>470</v>
      </c>
      <c r="D386" s="112" t="str">
        <f t="shared" ref="D386:D387" si="6">CONCATENATE(B386," ",C386)</f>
        <v>Aston Yuen</v>
      </c>
    </row>
    <row r="387" spans="1:4">
      <c r="B387" t="s">
        <v>318</v>
      </c>
      <c r="C387" t="s">
        <v>171</v>
      </c>
      <c r="D387" s="112" t="str">
        <f t="shared" si="6"/>
        <v>Stephen Zerafa</v>
      </c>
    </row>
    <row r="388" spans="1:4">
      <c r="D388" s="112"/>
    </row>
    <row r="390" spans="1:4">
      <c r="A390" s="188"/>
    </row>
  </sheetData>
  <autoFilter ref="A1:D413" xr:uid="{E1C03462-4178-4DC7-8FC7-9337FF6F5C78}">
    <sortState xmlns:xlrd2="http://schemas.microsoft.com/office/spreadsheetml/2017/richdata2" ref="A2:D390">
      <sortCondition ref="C1:C413"/>
    </sortState>
  </autoFilter>
  <conditionalFormatting sqref="D2:D388">
    <cfRule type="duplicateValues" dxfId="3" priority="6788"/>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7E03-04AD-499D-AA78-24506F09F1DE}">
  <dimension ref="A1:D441"/>
  <sheetViews>
    <sheetView workbookViewId="0">
      <selection activeCell="F27" sqref="F27"/>
    </sheetView>
  </sheetViews>
  <sheetFormatPr defaultRowHeight="13"/>
  <cols>
    <col min="1" max="1" width="11.81640625" bestFit="1" customWidth="1"/>
    <col min="2" max="2" width="17.81640625" bestFit="1" customWidth="1"/>
    <col min="3" max="3" width="13.36328125" bestFit="1" customWidth="1"/>
    <col min="4" max="4" width="20.81640625" bestFit="1" customWidth="1"/>
  </cols>
  <sheetData>
    <row r="1" spans="1:4">
      <c r="A1" t="s">
        <v>71</v>
      </c>
      <c r="B1" t="s">
        <v>479</v>
      </c>
      <c r="C1" t="s">
        <v>72</v>
      </c>
      <c r="D1" t="s">
        <v>73</v>
      </c>
    </row>
    <row r="2" spans="1:4">
      <c r="B2" t="s">
        <v>331</v>
      </c>
      <c r="C2" t="s">
        <v>231</v>
      </c>
      <c r="D2" s="112" t="str">
        <f t="shared" ref="D2:D65" si="0">CONCATENATE(B2," ",C2)</f>
        <v>Clint Abel</v>
      </c>
    </row>
    <row r="3" spans="1:4">
      <c r="B3" t="s">
        <v>162</v>
      </c>
      <c r="C3" t="s">
        <v>231</v>
      </c>
      <c r="D3" s="112" t="str">
        <f t="shared" si="0"/>
        <v>Riley Abel</v>
      </c>
    </row>
    <row r="4" spans="1:4">
      <c r="B4" t="s">
        <v>297</v>
      </c>
      <c r="C4" t="s">
        <v>329</v>
      </c>
      <c r="D4" s="112" t="str">
        <f t="shared" si="0"/>
        <v>Jason Agresta</v>
      </c>
    </row>
    <row r="5" spans="1:4">
      <c r="B5" t="s">
        <v>74</v>
      </c>
      <c r="C5" t="s">
        <v>75</v>
      </c>
      <c r="D5" s="112" t="str">
        <f t="shared" si="0"/>
        <v>John Algie</v>
      </c>
    </row>
    <row r="6" spans="1:4">
      <c r="B6" t="s">
        <v>315</v>
      </c>
      <c r="C6" t="s">
        <v>75</v>
      </c>
      <c r="D6" s="112" t="str">
        <f t="shared" si="0"/>
        <v>Mathew Algie</v>
      </c>
    </row>
    <row r="7" spans="1:4">
      <c r="B7" t="s">
        <v>805</v>
      </c>
      <c r="C7" t="s">
        <v>802</v>
      </c>
      <c r="D7" s="112" t="str">
        <f t="shared" si="0"/>
        <v>Hassaan Alihabib</v>
      </c>
    </row>
    <row r="8" spans="1:4">
      <c r="B8" t="s">
        <v>319</v>
      </c>
      <c r="C8" t="s">
        <v>849</v>
      </c>
      <c r="D8" s="112" t="str">
        <f t="shared" si="0"/>
        <v>Michael Aouad</v>
      </c>
    </row>
    <row r="9" spans="1:4">
      <c r="B9" t="s">
        <v>172</v>
      </c>
      <c r="C9" t="s">
        <v>333</v>
      </c>
      <c r="D9" s="112" t="str">
        <f t="shared" si="0"/>
        <v>Mason Ashdown</v>
      </c>
    </row>
    <row r="10" spans="1:4">
      <c r="B10" t="s">
        <v>332</v>
      </c>
      <c r="C10" t="s">
        <v>333</v>
      </c>
      <c r="D10" s="112" t="str">
        <f t="shared" si="0"/>
        <v>Shayne Ashdown</v>
      </c>
    </row>
    <row r="11" spans="1:4">
      <c r="B11" t="s">
        <v>172</v>
      </c>
      <c r="C11" t="s">
        <v>333</v>
      </c>
      <c r="D11" s="112" t="str">
        <f t="shared" si="0"/>
        <v>Mason Ashdown</v>
      </c>
    </row>
    <row r="12" spans="1:4">
      <c r="B12" t="s">
        <v>334</v>
      </c>
      <c r="C12" t="s">
        <v>335</v>
      </c>
      <c r="D12" s="112" t="str">
        <f t="shared" si="0"/>
        <v>Jeremy Atkins</v>
      </c>
    </row>
    <row r="13" spans="1:4">
      <c r="B13" t="s">
        <v>334</v>
      </c>
      <c r="C13" t="s">
        <v>335</v>
      </c>
      <c r="D13" s="112" t="str">
        <f t="shared" si="0"/>
        <v>Jeremy Atkins</v>
      </c>
    </row>
    <row r="14" spans="1:4">
      <c r="B14" t="s">
        <v>291</v>
      </c>
      <c r="C14" t="s">
        <v>335</v>
      </c>
      <c r="D14" s="112" t="str">
        <f t="shared" si="0"/>
        <v>Harvey Atkins</v>
      </c>
    </row>
    <row r="15" spans="1:4">
      <c r="B15" t="s">
        <v>676</v>
      </c>
      <c r="C15" t="s">
        <v>475</v>
      </c>
      <c r="D15" s="112" t="str">
        <f t="shared" si="0"/>
        <v>Chayse Attard</v>
      </c>
    </row>
    <row r="16" spans="1:4">
      <c r="B16" t="s">
        <v>437</v>
      </c>
      <c r="C16" t="s">
        <v>475</v>
      </c>
      <c r="D16" s="112" t="str">
        <f t="shared" si="0"/>
        <v>Mark Attard</v>
      </c>
    </row>
    <row r="17" spans="2:4">
      <c r="B17" t="s">
        <v>676</v>
      </c>
      <c r="C17" t="s">
        <v>475</v>
      </c>
      <c r="D17" s="112" t="str">
        <f t="shared" si="0"/>
        <v>Chayse Attard</v>
      </c>
    </row>
    <row r="18" spans="2:4">
      <c r="B18" t="s">
        <v>830</v>
      </c>
      <c r="C18" t="s">
        <v>789</v>
      </c>
      <c r="D18" s="112" t="str">
        <f t="shared" si="0"/>
        <v>Alexandra Attree</v>
      </c>
    </row>
    <row r="19" spans="2:4">
      <c r="B19" t="s">
        <v>353</v>
      </c>
      <c r="C19" t="s">
        <v>795</v>
      </c>
      <c r="D19" s="112" t="str">
        <f t="shared" si="0"/>
        <v>David Ayoub</v>
      </c>
    </row>
    <row r="20" spans="2:4">
      <c r="B20" t="s">
        <v>97</v>
      </c>
      <c r="C20" t="s">
        <v>795</v>
      </c>
      <c r="D20" s="112" t="str">
        <f t="shared" si="0"/>
        <v>Joshua Ayoub</v>
      </c>
    </row>
    <row r="21" spans="2:4">
      <c r="B21" t="s">
        <v>693</v>
      </c>
      <c r="C21" t="s">
        <v>753</v>
      </c>
      <c r="D21" s="112" t="str">
        <f t="shared" si="0"/>
        <v>Gabriela Azzi</v>
      </c>
    </row>
    <row r="22" spans="2:4">
      <c r="B22" t="s">
        <v>686</v>
      </c>
      <c r="C22" t="s">
        <v>613</v>
      </c>
      <c r="D22" s="112" t="str">
        <f t="shared" si="0"/>
        <v>Leonardo Baird</v>
      </c>
    </row>
    <row r="23" spans="2:4">
      <c r="B23" t="s">
        <v>336</v>
      </c>
      <c r="C23" t="s">
        <v>337</v>
      </c>
      <c r="D23" s="112" t="str">
        <f t="shared" si="0"/>
        <v>Lydia Balat</v>
      </c>
    </row>
    <row r="24" spans="2:4">
      <c r="B24" t="s">
        <v>113</v>
      </c>
      <c r="C24" t="s">
        <v>147</v>
      </c>
      <c r="D24" s="112" t="str">
        <f t="shared" si="0"/>
        <v>Daniel Banks</v>
      </c>
    </row>
    <row r="25" spans="2:4">
      <c r="B25" t="s">
        <v>160</v>
      </c>
      <c r="C25" t="s">
        <v>161</v>
      </c>
      <c r="D25" s="112" t="str">
        <f t="shared" si="0"/>
        <v>Vasili Baralos</v>
      </c>
    </row>
    <row r="26" spans="2:4">
      <c r="B26" t="s">
        <v>338</v>
      </c>
      <c r="C26" t="s">
        <v>114</v>
      </c>
      <c r="D26" s="112" t="str">
        <f t="shared" si="0"/>
        <v>Russell Becker</v>
      </c>
    </row>
    <row r="27" spans="2:4">
      <c r="B27" t="s">
        <v>313</v>
      </c>
      <c r="C27" t="s">
        <v>114</v>
      </c>
      <c r="D27" s="112" t="str">
        <f t="shared" si="0"/>
        <v>Nicholas Becker</v>
      </c>
    </row>
    <row r="28" spans="2:4">
      <c r="B28" t="s">
        <v>162</v>
      </c>
      <c r="C28" t="s">
        <v>666</v>
      </c>
      <c r="D28" s="112" t="str">
        <f t="shared" si="0"/>
        <v>Riley Bedford</v>
      </c>
    </row>
    <row r="29" spans="2:4">
      <c r="B29" t="s">
        <v>339</v>
      </c>
      <c r="C29" t="s">
        <v>340</v>
      </c>
      <c r="D29" s="112" t="str">
        <f t="shared" si="0"/>
        <v>Colin Beever</v>
      </c>
    </row>
    <row r="30" spans="2:4">
      <c r="B30" t="s">
        <v>99</v>
      </c>
      <c r="C30" t="s">
        <v>340</v>
      </c>
      <c r="D30" s="112" t="str">
        <f t="shared" si="0"/>
        <v>Mitchell Beever</v>
      </c>
    </row>
    <row r="31" spans="2:4">
      <c r="B31" t="s">
        <v>341</v>
      </c>
      <c r="C31" t="s">
        <v>342</v>
      </c>
      <c r="D31" s="112" t="str">
        <f t="shared" si="0"/>
        <v>Rodney Bellbowen</v>
      </c>
    </row>
    <row r="32" spans="2:4">
      <c r="B32" t="s">
        <v>341</v>
      </c>
      <c r="C32" t="s">
        <v>342</v>
      </c>
      <c r="D32" s="112" t="str">
        <f t="shared" si="0"/>
        <v>Rodney Bellbowen</v>
      </c>
    </row>
    <row r="33" spans="2:4">
      <c r="B33" t="s">
        <v>97</v>
      </c>
      <c r="C33" t="s">
        <v>101</v>
      </c>
      <c r="D33" s="112" t="str">
        <f t="shared" si="0"/>
        <v>Joshua Benaud</v>
      </c>
    </row>
    <row r="34" spans="2:4">
      <c r="B34" t="s">
        <v>468</v>
      </c>
      <c r="C34" t="s">
        <v>610</v>
      </c>
      <c r="D34" s="112" t="str">
        <f t="shared" si="0"/>
        <v>Dave Bennetts</v>
      </c>
    </row>
    <row r="35" spans="2:4">
      <c r="B35" t="s">
        <v>123</v>
      </c>
      <c r="C35" t="s">
        <v>610</v>
      </c>
      <c r="D35" s="112" t="str">
        <f t="shared" si="0"/>
        <v>Tom Bennetts</v>
      </c>
    </row>
    <row r="36" spans="2:4">
      <c r="B36" t="s">
        <v>343</v>
      </c>
      <c r="C36" t="s">
        <v>344</v>
      </c>
      <c r="D36" s="112" t="str">
        <f t="shared" si="0"/>
        <v>Karlo Bergman</v>
      </c>
    </row>
    <row r="37" spans="2:4">
      <c r="B37" t="s">
        <v>427</v>
      </c>
      <c r="C37" t="s">
        <v>778</v>
      </c>
      <c r="D37" s="112" t="str">
        <f t="shared" si="0"/>
        <v>Matthew Berrell</v>
      </c>
    </row>
    <row r="38" spans="2:4">
      <c r="B38" t="s">
        <v>90</v>
      </c>
      <c r="C38" t="s">
        <v>778</v>
      </c>
      <c r="D38" s="112" t="str">
        <f t="shared" si="0"/>
        <v>Samuel Berrell</v>
      </c>
    </row>
    <row r="39" spans="2:4">
      <c r="B39" t="s">
        <v>806</v>
      </c>
      <c r="C39" t="s">
        <v>778</v>
      </c>
      <c r="D39" s="112" t="str">
        <f t="shared" si="0"/>
        <v>Evelyn Berrell</v>
      </c>
    </row>
    <row r="40" spans="2:4">
      <c r="B40" t="s">
        <v>691</v>
      </c>
      <c r="C40" t="s">
        <v>623</v>
      </c>
      <c r="D40" s="112" t="str">
        <f t="shared" si="0"/>
        <v>Tim Bevan</v>
      </c>
    </row>
    <row r="41" spans="2:4">
      <c r="B41" t="s">
        <v>369</v>
      </c>
      <c r="C41" t="s">
        <v>803</v>
      </c>
      <c r="D41" s="112" t="str">
        <f t="shared" si="0"/>
        <v>Paul Boatwright</v>
      </c>
    </row>
    <row r="42" spans="2:4">
      <c r="B42" t="s">
        <v>807</v>
      </c>
      <c r="C42" t="s">
        <v>803</v>
      </c>
      <c r="D42" s="112" t="str">
        <f t="shared" si="0"/>
        <v>Jackie Boatwright</v>
      </c>
    </row>
    <row r="43" spans="2:4">
      <c r="B43" t="s">
        <v>485</v>
      </c>
      <c r="C43" t="s">
        <v>779</v>
      </c>
      <c r="D43" s="112" t="str">
        <f t="shared" si="0"/>
        <v>Brett Bode</v>
      </c>
    </row>
    <row r="44" spans="2:4">
      <c r="B44" t="s">
        <v>347</v>
      </c>
      <c r="C44" t="s">
        <v>846</v>
      </c>
      <c r="D44" s="112" t="str">
        <f t="shared" si="0"/>
        <v>Craig Bond</v>
      </c>
    </row>
    <row r="45" spans="2:4">
      <c r="B45" t="s">
        <v>112</v>
      </c>
      <c r="C45" t="s">
        <v>846</v>
      </c>
      <c r="D45" s="112" t="str">
        <f t="shared" si="0"/>
        <v>Anthony Bond</v>
      </c>
    </row>
    <row r="46" spans="2:4">
      <c r="B46" t="s">
        <v>371</v>
      </c>
      <c r="C46" t="s">
        <v>346</v>
      </c>
      <c r="D46" s="112" t="str">
        <f t="shared" si="0"/>
        <v>Grant Booth</v>
      </c>
    </row>
    <row r="47" spans="2:4">
      <c r="B47" t="s">
        <v>84</v>
      </c>
      <c r="C47" t="s">
        <v>328</v>
      </c>
      <c r="D47" s="112" t="str">
        <f t="shared" si="0"/>
        <v>Lachlan Bourke</v>
      </c>
    </row>
    <row r="48" spans="2:4">
      <c r="B48" t="s">
        <v>493</v>
      </c>
      <c r="C48" t="s">
        <v>489</v>
      </c>
      <c r="D48" s="112" t="str">
        <f t="shared" si="0"/>
        <v>Nelson Bowen</v>
      </c>
    </row>
    <row r="49" spans="2:4">
      <c r="B49" t="s">
        <v>502</v>
      </c>
      <c r="C49" t="s">
        <v>489</v>
      </c>
      <c r="D49" s="112" t="str">
        <f t="shared" si="0"/>
        <v>Elliot Bowen</v>
      </c>
    </row>
    <row r="50" spans="2:4">
      <c r="B50" t="s">
        <v>348</v>
      </c>
      <c r="C50" t="s">
        <v>349</v>
      </c>
      <c r="D50" s="112" t="str">
        <f t="shared" si="0"/>
        <v>Owen Bragg</v>
      </c>
    </row>
    <row r="51" spans="2:4">
      <c r="B51" t="s">
        <v>350</v>
      </c>
      <c r="C51" t="s">
        <v>351</v>
      </c>
      <c r="D51" s="112" t="str">
        <f t="shared" si="0"/>
        <v>Tony Bregonje</v>
      </c>
    </row>
    <row r="52" spans="2:4">
      <c r="B52" t="s">
        <v>808</v>
      </c>
      <c r="C52" t="s">
        <v>351</v>
      </c>
      <c r="D52" s="112" t="str">
        <f t="shared" si="0"/>
        <v>Amy Bregonje</v>
      </c>
    </row>
    <row r="53" spans="2:4">
      <c r="B53" t="s">
        <v>492</v>
      </c>
      <c r="C53" t="s">
        <v>485</v>
      </c>
      <c r="D53" s="112" t="str">
        <f t="shared" si="0"/>
        <v>Steven Brett</v>
      </c>
    </row>
    <row r="54" spans="2:4">
      <c r="B54" t="s">
        <v>85</v>
      </c>
      <c r="C54" t="s">
        <v>485</v>
      </c>
      <c r="D54" s="112" t="str">
        <f t="shared" si="0"/>
        <v>James Brett</v>
      </c>
    </row>
    <row r="55" spans="2:4">
      <c r="B55" t="s">
        <v>809</v>
      </c>
      <c r="C55" t="s">
        <v>601</v>
      </c>
      <c r="D55" s="112" t="str">
        <f t="shared" si="0"/>
        <v>Matilda Bridge</v>
      </c>
    </row>
    <row r="56" spans="2:4">
      <c r="B56" t="s">
        <v>316</v>
      </c>
      <c r="C56" t="s">
        <v>352</v>
      </c>
      <c r="D56" s="112" t="str">
        <f t="shared" si="0"/>
        <v>Nathan Brown</v>
      </c>
    </row>
    <row r="57" spans="2:4">
      <c r="B57" t="s">
        <v>316</v>
      </c>
      <c r="C57" t="s">
        <v>352</v>
      </c>
      <c r="D57" s="112" t="str">
        <f t="shared" si="0"/>
        <v>Nathan Brown</v>
      </c>
    </row>
    <row r="58" spans="2:4">
      <c r="B58" t="s">
        <v>702</v>
      </c>
      <c r="C58" t="s">
        <v>848</v>
      </c>
      <c r="D58" s="112" t="str">
        <f t="shared" si="0"/>
        <v>Alexander Bruegger</v>
      </c>
    </row>
    <row r="59" spans="2:4">
      <c r="B59" t="s">
        <v>810</v>
      </c>
      <c r="C59" t="s">
        <v>785</v>
      </c>
      <c r="D59" s="112" t="str">
        <f t="shared" si="0"/>
        <v>Michelle Bruhn</v>
      </c>
    </row>
    <row r="60" spans="2:4">
      <c r="B60" t="s">
        <v>354</v>
      </c>
      <c r="C60" t="s">
        <v>272</v>
      </c>
      <c r="D60" s="112" t="str">
        <f t="shared" si="0"/>
        <v>Ben Cahill</v>
      </c>
    </row>
    <row r="61" spans="2:4">
      <c r="B61" t="s">
        <v>146</v>
      </c>
      <c r="C61" t="s">
        <v>272</v>
      </c>
      <c r="D61" s="112" t="str">
        <f t="shared" si="0"/>
        <v>Bailey Cahill</v>
      </c>
    </row>
    <row r="62" spans="2:4">
      <c r="B62" t="s">
        <v>286</v>
      </c>
      <c r="C62" t="s">
        <v>272</v>
      </c>
      <c r="D62" s="112" t="str">
        <f t="shared" si="0"/>
        <v>Emily Cahill</v>
      </c>
    </row>
    <row r="63" spans="2:4">
      <c r="B63" t="s">
        <v>355</v>
      </c>
      <c r="C63" t="s">
        <v>356</v>
      </c>
      <c r="D63" s="112" t="str">
        <f t="shared" si="0"/>
        <v>Hemalatha Carasala</v>
      </c>
    </row>
    <row r="64" spans="2:4">
      <c r="B64" t="s">
        <v>688</v>
      </c>
      <c r="C64" t="s">
        <v>616</v>
      </c>
      <c r="D64" s="112" t="str">
        <f t="shared" si="0"/>
        <v>Frank Catanzariti</v>
      </c>
    </row>
    <row r="65" spans="2:4">
      <c r="B65" t="s">
        <v>687</v>
      </c>
      <c r="C65" t="s">
        <v>616</v>
      </c>
      <c r="D65" s="112" t="str">
        <f t="shared" si="0"/>
        <v>Patrick Catanzariti</v>
      </c>
    </row>
    <row r="66" spans="2:4">
      <c r="B66" t="s">
        <v>353</v>
      </c>
      <c r="C66" t="s">
        <v>783</v>
      </c>
      <c r="D66" s="112" t="str">
        <f t="shared" ref="D66:D129" si="1">CONCATENATE(B66," ",C66)</f>
        <v>David Cavaco</v>
      </c>
    </row>
    <row r="67" spans="2:4">
      <c r="B67" t="s">
        <v>411</v>
      </c>
      <c r="C67" t="s">
        <v>783</v>
      </c>
      <c r="D67" s="112" t="str">
        <f t="shared" si="1"/>
        <v>Romeo Cavaco</v>
      </c>
    </row>
    <row r="68" spans="2:4">
      <c r="B68" t="s">
        <v>357</v>
      </c>
      <c r="C68" t="s">
        <v>237</v>
      </c>
      <c r="D68" s="112" t="str">
        <f t="shared" si="1"/>
        <v>Aaron Chen</v>
      </c>
    </row>
    <row r="69" spans="2:4">
      <c r="B69" t="s">
        <v>305</v>
      </c>
      <c r="C69" t="s">
        <v>237</v>
      </c>
      <c r="D69" s="112" t="str">
        <f t="shared" si="1"/>
        <v>Vaughn Chen</v>
      </c>
    </row>
    <row r="70" spans="2:4">
      <c r="B70" t="s">
        <v>113</v>
      </c>
      <c r="C70" t="s">
        <v>843</v>
      </c>
      <c r="D70" s="112" t="str">
        <f t="shared" si="1"/>
        <v>Daniel Cloake</v>
      </c>
    </row>
    <row r="71" spans="2:4">
      <c r="B71" t="s">
        <v>118</v>
      </c>
      <c r="C71" t="s">
        <v>780</v>
      </c>
      <c r="D71" s="112" t="str">
        <f t="shared" si="1"/>
        <v>Jack Coaldrake</v>
      </c>
    </row>
    <row r="72" spans="2:4">
      <c r="B72" t="s">
        <v>690</v>
      </c>
      <c r="C72" t="s">
        <v>621</v>
      </c>
      <c r="D72" s="112" t="str">
        <f t="shared" si="1"/>
        <v>Zoe Cody</v>
      </c>
    </row>
    <row r="73" spans="2:4">
      <c r="B73" t="s">
        <v>97</v>
      </c>
      <c r="C73" t="s">
        <v>621</v>
      </c>
      <c r="D73" s="112" t="str">
        <f t="shared" si="1"/>
        <v>Joshua Cody</v>
      </c>
    </row>
    <row r="74" spans="2:4">
      <c r="B74" t="s">
        <v>102</v>
      </c>
      <c r="C74" t="s">
        <v>490</v>
      </c>
      <c r="D74" s="112" t="str">
        <f t="shared" si="1"/>
        <v>Oliver Cole</v>
      </c>
    </row>
    <row r="75" spans="2:4">
      <c r="B75" t="s">
        <v>159</v>
      </c>
      <c r="C75" t="s">
        <v>283</v>
      </c>
      <c r="D75" s="112" t="str">
        <f t="shared" si="1"/>
        <v>Timothy Colombrita</v>
      </c>
    </row>
    <row r="76" spans="2:4">
      <c r="B76" t="s">
        <v>159</v>
      </c>
      <c r="C76" t="s">
        <v>283</v>
      </c>
      <c r="D76" s="112" t="str">
        <f t="shared" si="1"/>
        <v>Timothy Colombrita</v>
      </c>
    </row>
    <row r="77" spans="2:4">
      <c r="B77" t="s">
        <v>150</v>
      </c>
      <c r="C77" t="s">
        <v>110</v>
      </c>
      <c r="D77" s="112" t="str">
        <f t="shared" si="1"/>
        <v>Jeffrey Cooper</v>
      </c>
    </row>
    <row r="78" spans="2:4">
      <c r="B78" t="s">
        <v>474</v>
      </c>
      <c r="C78" t="s">
        <v>110</v>
      </c>
      <c r="D78" s="112" t="str">
        <f t="shared" si="1"/>
        <v>Scott Cooper</v>
      </c>
    </row>
    <row r="79" spans="2:4">
      <c r="B79" t="s">
        <v>309</v>
      </c>
      <c r="C79" t="s">
        <v>110</v>
      </c>
      <c r="D79" s="112" t="str">
        <f t="shared" si="1"/>
        <v>Andrew Cooper</v>
      </c>
    </row>
    <row r="80" spans="2:4">
      <c r="B80" t="s">
        <v>478</v>
      </c>
      <c r="C80" t="s">
        <v>757</v>
      </c>
      <c r="D80" s="112" t="str">
        <f t="shared" si="1"/>
        <v>Hollie Coutts</v>
      </c>
    </row>
    <row r="81" spans="2:4">
      <c r="B81" t="s">
        <v>307</v>
      </c>
      <c r="C81" t="s">
        <v>153</v>
      </c>
      <c r="D81" s="112" t="str">
        <f t="shared" si="1"/>
        <v>Robert Cribbin</v>
      </c>
    </row>
    <row r="82" spans="2:4">
      <c r="B82" t="s">
        <v>359</v>
      </c>
      <c r="C82" t="s">
        <v>153</v>
      </c>
      <c r="D82" s="112" t="str">
        <f t="shared" si="1"/>
        <v>Gabriella Cribbin</v>
      </c>
    </row>
    <row r="83" spans="2:4">
      <c r="B83" t="s">
        <v>307</v>
      </c>
      <c r="C83" t="s">
        <v>153</v>
      </c>
      <c r="D83" s="112" t="str">
        <f t="shared" si="1"/>
        <v>Robert Cribbin</v>
      </c>
    </row>
    <row r="84" spans="2:4">
      <c r="B84" t="s">
        <v>675</v>
      </c>
      <c r="C84" t="s">
        <v>153</v>
      </c>
      <c r="D84" s="112" t="str">
        <f t="shared" si="1"/>
        <v>Brianna Cribbin</v>
      </c>
    </row>
    <row r="85" spans="2:4">
      <c r="B85" t="s">
        <v>811</v>
      </c>
      <c r="C85" t="s">
        <v>799</v>
      </c>
      <c r="D85" s="112" t="str">
        <f t="shared" si="1"/>
        <v>Jessica Crow</v>
      </c>
    </row>
    <row r="86" spans="2:4">
      <c r="B86" t="s">
        <v>360</v>
      </c>
      <c r="C86" t="s">
        <v>105</v>
      </c>
      <c r="D86" s="112" t="str">
        <f t="shared" si="1"/>
        <v>Simon Dartell</v>
      </c>
    </row>
    <row r="87" spans="2:4">
      <c r="B87" t="s">
        <v>104</v>
      </c>
      <c r="C87" t="s">
        <v>105</v>
      </c>
      <c r="D87" s="112" t="str">
        <f t="shared" si="1"/>
        <v>Sam Dartell</v>
      </c>
    </row>
    <row r="88" spans="2:4">
      <c r="B88" t="s">
        <v>820</v>
      </c>
      <c r="C88" t="s">
        <v>854</v>
      </c>
      <c r="D88" s="112" t="str">
        <f t="shared" si="1"/>
        <v>Megan Davis</v>
      </c>
    </row>
    <row r="89" spans="2:4">
      <c r="B89" t="s">
        <v>315</v>
      </c>
      <c r="C89" t="s">
        <v>854</v>
      </c>
      <c r="D89" s="112" t="str">
        <f t="shared" si="1"/>
        <v>Mathew Davis</v>
      </c>
    </row>
    <row r="90" spans="2:4">
      <c r="B90" t="s">
        <v>863</v>
      </c>
      <c r="C90" t="s">
        <v>854</v>
      </c>
      <c r="D90" s="112" t="str">
        <f t="shared" si="1"/>
        <v>Raffi Davis</v>
      </c>
    </row>
    <row r="91" spans="2:4">
      <c r="B91" t="s">
        <v>864</v>
      </c>
      <c r="C91" t="s">
        <v>854</v>
      </c>
      <c r="D91" s="112" t="str">
        <f t="shared" si="1"/>
        <v>Quinn Davis</v>
      </c>
    </row>
    <row r="92" spans="2:4">
      <c r="B92" t="s">
        <v>360</v>
      </c>
      <c r="C92" t="s">
        <v>361</v>
      </c>
      <c r="D92" s="112" t="str">
        <f t="shared" si="1"/>
        <v>Simon Davison</v>
      </c>
    </row>
    <row r="93" spans="2:4">
      <c r="B93" t="s">
        <v>703</v>
      </c>
      <c r="C93" t="s">
        <v>277</v>
      </c>
      <c r="D93" s="112" t="str">
        <f t="shared" si="1"/>
        <v>Darrin De Boynton</v>
      </c>
    </row>
    <row r="94" spans="2:4">
      <c r="B94" t="s">
        <v>118</v>
      </c>
      <c r="C94" t="s">
        <v>277</v>
      </c>
      <c r="D94" s="112" t="str">
        <f t="shared" si="1"/>
        <v>Jack De Boynton</v>
      </c>
    </row>
    <row r="95" spans="2:4">
      <c r="B95" t="s">
        <v>680</v>
      </c>
      <c r="C95" t="s">
        <v>277</v>
      </c>
      <c r="D95" s="112" t="str">
        <f t="shared" si="1"/>
        <v>Charli De Boynton</v>
      </c>
    </row>
    <row r="96" spans="2:4">
      <c r="B96" t="s">
        <v>308</v>
      </c>
      <c r="C96" t="s">
        <v>756</v>
      </c>
      <c r="D96" s="112" t="str">
        <f t="shared" si="1"/>
        <v>Dominic De Nova</v>
      </c>
    </row>
    <row r="97" spans="2:4">
      <c r="B97" t="s">
        <v>451</v>
      </c>
      <c r="C97" t="s">
        <v>756</v>
      </c>
      <c r="D97" s="112" t="str">
        <f t="shared" si="1"/>
        <v>Ayrton De Nova</v>
      </c>
    </row>
    <row r="98" spans="2:4">
      <c r="B98" t="s">
        <v>302</v>
      </c>
      <c r="C98" t="s">
        <v>759</v>
      </c>
      <c r="D98" s="112" t="str">
        <f t="shared" si="1"/>
        <v>Jamie Deamer</v>
      </c>
    </row>
    <row r="99" spans="2:4">
      <c r="B99" t="s">
        <v>86</v>
      </c>
      <c r="C99" t="s">
        <v>362</v>
      </c>
      <c r="D99" s="112" t="str">
        <f t="shared" si="1"/>
        <v>Ryan Delicata</v>
      </c>
    </row>
    <row r="100" spans="2:4">
      <c r="B100" t="s">
        <v>77</v>
      </c>
      <c r="C100" t="s">
        <v>128</v>
      </c>
      <c r="D100" s="112" t="str">
        <f t="shared" si="1"/>
        <v>Harrison Dengate</v>
      </c>
    </row>
    <row r="101" spans="2:4">
      <c r="B101" t="s">
        <v>74</v>
      </c>
      <c r="C101" t="s">
        <v>363</v>
      </c>
      <c r="D101" s="112" t="str">
        <f t="shared" si="1"/>
        <v>John Dixon</v>
      </c>
    </row>
    <row r="102" spans="2:4">
      <c r="B102" t="s">
        <v>364</v>
      </c>
      <c r="C102" t="s">
        <v>363</v>
      </c>
      <c r="D102" s="112" t="str">
        <f t="shared" si="1"/>
        <v>Julie Dixon</v>
      </c>
    </row>
    <row r="103" spans="2:4">
      <c r="B103" t="s">
        <v>811</v>
      </c>
      <c r="C103" t="s">
        <v>776</v>
      </c>
      <c r="D103" s="112" t="str">
        <f t="shared" si="1"/>
        <v>Jessica Doak</v>
      </c>
    </row>
    <row r="104" spans="2:4">
      <c r="B104" t="s">
        <v>310</v>
      </c>
      <c r="C104" t="s">
        <v>776</v>
      </c>
      <c r="D104" s="112" t="str">
        <f t="shared" si="1"/>
        <v>Zac Doak</v>
      </c>
    </row>
    <row r="105" spans="2:4">
      <c r="B105" t="s">
        <v>303</v>
      </c>
      <c r="C105" t="s">
        <v>776</v>
      </c>
      <c r="D105" s="112" t="str">
        <f t="shared" si="1"/>
        <v>Ethan Doak</v>
      </c>
    </row>
    <row r="106" spans="2:4">
      <c r="B106" t="s">
        <v>310</v>
      </c>
      <c r="C106" t="s">
        <v>776</v>
      </c>
      <c r="D106" s="112" t="str">
        <f t="shared" si="1"/>
        <v>Zac Doak</v>
      </c>
    </row>
    <row r="107" spans="2:4">
      <c r="B107" t="s">
        <v>307</v>
      </c>
      <c r="C107" t="s">
        <v>484</v>
      </c>
      <c r="D107" s="112" t="str">
        <f t="shared" si="1"/>
        <v>Robert Dolenc</v>
      </c>
    </row>
    <row r="108" spans="2:4">
      <c r="B108" t="s">
        <v>497</v>
      </c>
      <c r="C108" t="s">
        <v>484</v>
      </c>
      <c r="D108" s="112" t="str">
        <f t="shared" si="1"/>
        <v>Jai Dolenc</v>
      </c>
    </row>
    <row r="109" spans="2:4">
      <c r="B109" t="s">
        <v>491</v>
      </c>
      <c r="C109" t="s">
        <v>484</v>
      </c>
      <c r="D109" s="112" t="str">
        <f t="shared" si="1"/>
        <v>Kiel Dolenc</v>
      </c>
    </row>
    <row r="110" spans="2:4">
      <c r="B110" t="s">
        <v>437</v>
      </c>
      <c r="C110" t="s">
        <v>791</v>
      </c>
      <c r="D110" s="112" t="str">
        <f t="shared" si="1"/>
        <v>Mark Donaghey</v>
      </c>
    </row>
    <row r="111" spans="2:4">
      <c r="B111" t="s">
        <v>812</v>
      </c>
      <c r="C111" t="s">
        <v>791</v>
      </c>
      <c r="D111" s="112" t="str">
        <f t="shared" si="1"/>
        <v>Kane Donaghey</v>
      </c>
    </row>
    <row r="112" spans="2:4">
      <c r="B112" t="s">
        <v>318</v>
      </c>
      <c r="C112" t="s">
        <v>164</v>
      </c>
      <c r="D112" s="112" t="str">
        <f t="shared" si="1"/>
        <v>Stephen Donley</v>
      </c>
    </row>
    <row r="113" spans="2:4">
      <c r="B113" t="s">
        <v>318</v>
      </c>
      <c r="C113" t="s">
        <v>164</v>
      </c>
      <c r="D113" s="112" t="str">
        <f t="shared" si="1"/>
        <v>Stephen Donley</v>
      </c>
    </row>
    <row r="114" spans="2:4">
      <c r="B114" t="s">
        <v>290</v>
      </c>
      <c r="C114" t="s">
        <v>276</v>
      </c>
      <c r="D114" s="112" t="str">
        <f t="shared" si="1"/>
        <v>Callum Donnelly</v>
      </c>
    </row>
    <row r="115" spans="2:4">
      <c r="B115" t="s">
        <v>339</v>
      </c>
      <c r="C115" t="s">
        <v>670</v>
      </c>
      <c r="D115" s="112" t="str">
        <f t="shared" si="1"/>
        <v>Colin Drane</v>
      </c>
    </row>
    <row r="116" spans="2:4">
      <c r="B116" t="s">
        <v>353</v>
      </c>
      <c r="C116" t="s">
        <v>671</v>
      </c>
      <c r="D116" s="112" t="str">
        <f t="shared" si="1"/>
        <v>David Driscoll</v>
      </c>
    </row>
    <row r="117" spans="2:4">
      <c r="B117" t="s">
        <v>113</v>
      </c>
      <c r="C117" t="s">
        <v>671</v>
      </c>
      <c r="D117" s="112" t="str">
        <f t="shared" si="1"/>
        <v>Daniel Driscoll</v>
      </c>
    </row>
    <row r="118" spans="2:4">
      <c r="B118" t="s">
        <v>373</v>
      </c>
      <c r="C118" t="s">
        <v>792</v>
      </c>
      <c r="D118" s="112" t="str">
        <f t="shared" si="1"/>
        <v>Richard Drooger</v>
      </c>
    </row>
    <row r="119" spans="2:4">
      <c r="B119" t="s">
        <v>813</v>
      </c>
      <c r="C119" t="s">
        <v>792</v>
      </c>
      <c r="D119" s="112" t="str">
        <f t="shared" si="1"/>
        <v>Stanley Drooger</v>
      </c>
    </row>
    <row r="120" spans="2:4">
      <c r="B120" t="s">
        <v>368</v>
      </c>
      <c r="C120" t="s">
        <v>367</v>
      </c>
      <c r="D120" s="112" t="str">
        <f t="shared" si="1"/>
        <v>Amalie Dunlop</v>
      </c>
    </row>
    <row r="121" spans="2:4">
      <c r="B121" t="s">
        <v>353</v>
      </c>
      <c r="C121" t="s">
        <v>232</v>
      </c>
      <c r="D121" s="112" t="str">
        <f t="shared" si="1"/>
        <v>David East</v>
      </c>
    </row>
    <row r="122" spans="2:4">
      <c r="B122" t="s">
        <v>366</v>
      </c>
      <c r="C122" t="s">
        <v>107</v>
      </c>
      <c r="D122" s="112" t="str">
        <f t="shared" si="1"/>
        <v>Martin Emr</v>
      </c>
    </row>
    <row r="123" spans="2:4">
      <c r="B123" t="s">
        <v>106</v>
      </c>
      <c r="C123" t="s">
        <v>107</v>
      </c>
      <c r="D123" s="112" t="str">
        <f t="shared" si="1"/>
        <v>Bethany Emr</v>
      </c>
    </row>
    <row r="124" spans="2:4">
      <c r="B124" t="s">
        <v>353</v>
      </c>
      <c r="C124" t="s">
        <v>370</v>
      </c>
      <c r="D124" s="112" t="str">
        <f t="shared" si="1"/>
        <v>David Endres</v>
      </c>
    </row>
    <row r="125" spans="2:4">
      <c r="B125" t="s">
        <v>441</v>
      </c>
      <c r="C125" t="s">
        <v>596</v>
      </c>
      <c r="D125" s="112" t="str">
        <f t="shared" si="1"/>
        <v>Adrian Estasy</v>
      </c>
    </row>
    <row r="126" spans="2:4">
      <c r="B126" t="s">
        <v>372</v>
      </c>
      <c r="C126" t="s">
        <v>596</v>
      </c>
      <c r="D126" s="112" t="str">
        <f t="shared" si="1"/>
        <v>Christian Estasy</v>
      </c>
    </row>
    <row r="127" spans="2:4">
      <c r="B127" t="s">
        <v>102</v>
      </c>
      <c r="C127" t="s">
        <v>596</v>
      </c>
      <c r="D127" s="112" t="str">
        <f t="shared" si="1"/>
        <v>Oliver Estasy</v>
      </c>
    </row>
    <row r="128" spans="2:4">
      <c r="B128" t="s">
        <v>468</v>
      </c>
      <c r="C128" t="s">
        <v>793</v>
      </c>
      <c r="D128" s="112" t="str">
        <f t="shared" si="1"/>
        <v>Dave Evans</v>
      </c>
    </row>
    <row r="129" spans="2:4">
      <c r="B129" t="s">
        <v>427</v>
      </c>
      <c r="C129" t="s">
        <v>793</v>
      </c>
      <c r="D129" s="112" t="str">
        <f t="shared" si="1"/>
        <v>Matthew Evans</v>
      </c>
    </row>
    <row r="130" spans="2:4">
      <c r="B130" t="s">
        <v>290</v>
      </c>
      <c r="C130" t="s">
        <v>786</v>
      </c>
      <c r="D130" s="112" t="str">
        <f t="shared" ref="D130:D193" si="2">CONCATENATE(B130," ",C130)</f>
        <v>Callum Falconer</v>
      </c>
    </row>
    <row r="131" spans="2:4">
      <c r="B131" t="s">
        <v>347</v>
      </c>
      <c r="C131" t="s">
        <v>165</v>
      </c>
      <c r="D131" s="112" t="str">
        <f t="shared" si="2"/>
        <v>Craig Flewitt</v>
      </c>
    </row>
    <row r="132" spans="2:4">
      <c r="B132" t="s">
        <v>85</v>
      </c>
      <c r="C132" t="s">
        <v>191</v>
      </c>
      <c r="D132" s="112" t="str">
        <f t="shared" si="2"/>
        <v>James Ford</v>
      </c>
    </row>
    <row r="133" spans="2:4">
      <c r="B133" t="s">
        <v>860</v>
      </c>
      <c r="C133" t="s">
        <v>852</v>
      </c>
      <c r="D133" s="112" t="str">
        <f t="shared" si="2"/>
        <v>Mars Fraser</v>
      </c>
    </row>
    <row r="134" spans="2:4">
      <c r="B134" t="s">
        <v>118</v>
      </c>
      <c r="C134" t="s">
        <v>476</v>
      </c>
      <c r="D134" s="112" t="str">
        <f t="shared" si="2"/>
        <v>Jack Gammie</v>
      </c>
    </row>
    <row r="135" spans="2:4">
      <c r="B135" t="s">
        <v>91</v>
      </c>
      <c r="C135" t="s">
        <v>755</v>
      </c>
      <c r="D135" s="112" t="str">
        <f t="shared" si="2"/>
        <v>Christopher Gardiner</v>
      </c>
    </row>
    <row r="136" spans="2:4">
      <c r="B136" t="s">
        <v>498</v>
      </c>
      <c r="C136" t="s">
        <v>486</v>
      </c>
      <c r="D136" s="112" t="str">
        <f t="shared" si="2"/>
        <v>Henry Garland</v>
      </c>
    </row>
    <row r="137" spans="2:4">
      <c r="B137" t="s">
        <v>319</v>
      </c>
      <c r="C137" t="s">
        <v>281</v>
      </c>
      <c r="D137" s="112" t="str">
        <f t="shared" si="2"/>
        <v>Michael Gauci</v>
      </c>
    </row>
    <row r="138" spans="2:4">
      <c r="B138" t="s">
        <v>85</v>
      </c>
      <c r="C138" t="s">
        <v>281</v>
      </c>
      <c r="D138" s="112" t="str">
        <f t="shared" si="2"/>
        <v>James Gauci</v>
      </c>
    </row>
    <row r="139" spans="2:4">
      <c r="B139" t="s">
        <v>319</v>
      </c>
      <c r="C139" t="s">
        <v>281</v>
      </c>
      <c r="D139" s="112" t="str">
        <f t="shared" si="2"/>
        <v>Michael Gauci</v>
      </c>
    </row>
    <row r="140" spans="2:4">
      <c r="B140" t="s">
        <v>319</v>
      </c>
      <c r="C140" t="s">
        <v>281</v>
      </c>
      <c r="D140" s="112" t="str">
        <f t="shared" si="2"/>
        <v>Michael Gauci</v>
      </c>
    </row>
    <row r="141" spans="2:4">
      <c r="B141" t="s">
        <v>85</v>
      </c>
      <c r="C141" t="s">
        <v>281</v>
      </c>
      <c r="D141" s="112" t="str">
        <f t="shared" si="2"/>
        <v>James Gauci</v>
      </c>
    </row>
    <row r="142" spans="2:4">
      <c r="B142" t="s">
        <v>814</v>
      </c>
      <c r="C142" t="s">
        <v>281</v>
      </c>
      <c r="D142" s="112" t="str">
        <f t="shared" si="2"/>
        <v>Aneta Gauci</v>
      </c>
    </row>
    <row r="143" spans="2:4">
      <c r="B143" t="s">
        <v>815</v>
      </c>
      <c r="C143" t="s">
        <v>281</v>
      </c>
      <c r="D143" s="112" t="str">
        <f t="shared" si="2"/>
        <v>Armani Gauci</v>
      </c>
    </row>
    <row r="144" spans="2:4">
      <c r="B144" t="s">
        <v>814</v>
      </c>
      <c r="C144" t="s">
        <v>281</v>
      </c>
      <c r="D144" s="112" t="str">
        <f t="shared" si="2"/>
        <v>Aneta Gauci</v>
      </c>
    </row>
    <row r="145" spans="2:4">
      <c r="B145" t="s">
        <v>815</v>
      </c>
      <c r="C145" t="s">
        <v>281</v>
      </c>
      <c r="D145" s="112" t="str">
        <f t="shared" si="2"/>
        <v>Armani Gauci</v>
      </c>
    </row>
    <row r="146" spans="2:4">
      <c r="B146" t="s">
        <v>76</v>
      </c>
      <c r="C146" t="s">
        <v>375</v>
      </c>
      <c r="D146" s="112" t="str">
        <f t="shared" si="2"/>
        <v>Luke Gillespie</v>
      </c>
    </row>
    <row r="147" spans="2:4">
      <c r="B147" t="s">
        <v>289</v>
      </c>
      <c r="C147" t="s">
        <v>375</v>
      </c>
      <c r="D147" s="112" t="str">
        <f t="shared" si="2"/>
        <v>Nate Gillespie</v>
      </c>
    </row>
    <row r="148" spans="2:4">
      <c r="B148" t="s">
        <v>74</v>
      </c>
      <c r="C148" t="s">
        <v>157</v>
      </c>
      <c r="D148" s="112" t="str">
        <f t="shared" si="2"/>
        <v>John Glassington</v>
      </c>
    </row>
    <row r="149" spans="2:4">
      <c r="B149" t="s">
        <v>694</v>
      </c>
      <c r="C149" t="s">
        <v>649</v>
      </c>
      <c r="D149" s="112" t="str">
        <f t="shared" si="2"/>
        <v>Alekso Glaveski</v>
      </c>
    </row>
    <row r="150" spans="2:4">
      <c r="B150" t="s">
        <v>91</v>
      </c>
      <c r="C150" t="s">
        <v>751</v>
      </c>
      <c r="D150" s="112" t="str">
        <f t="shared" si="2"/>
        <v>Christopher Gomez</v>
      </c>
    </row>
    <row r="151" spans="2:4">
      <c r="B151" t="s">
        <v>236</v>
      </c>
      <c r="C151" t="s">
        <v>751</v>
      </c>
      <c r="D151" s="112" t="str">
        <f t="shared" si="2"/>
        <v>Harry Gomez</v>
      </c>
    </row>
    <row r="152" spans="2:4">
      <c r="B152" t="s">
        <v>353</v>
      </c>
      <c r="C152" t="s">
        <v>126</v>
      </c>
      <c r="D152" s="112" t="str">
        <f t="shared" si="2"/>
        <v>David Goodman</v>
      </c>
    </row>
    <row r="153" spans="2:4">
      <c r="B153" t="s">
        <v>91</v>
      </c>
      <c r="C153" t="s">
        <v>126</v>
      </c>
      <c r="D153" s="112" t="str">
        <f t="shared" si="2"/>
        <v>Christopher Goodman</v>
      </c>
    </row>
    <row r="154" spans="2:4">
      <c r="B154" t="s">
        <v>173</v>
      </c>
      <c r="C154" t="s">
        <v>126</v>
      </c>
      <c r="D154" s="112" t="str">
        <f t="shared" si="2"/>
        <v>Max Goodman</v>
      </c>
    </row>
    <row r="155" spans="2:4">
      <c r="B155" t="s">
        <v>377</v>
      </c>
      <c r="C155" t="s">
        <v>126</v>
      </c>
      <c r="D155" s="112" t="str">
        <f t="shared" si="2"/>
        <v>Mellissa Goodman</v>
      </c>
    </row>
    <row r="156" spans="2:4">
      <c r="B156" t="s">
        <v>87</v>
      </c>
      <c r="C156" t="s">
        <v>126</v>
      </c>
      <c r="D156" s="112" t="str">
        <f t="shared" si="2"/>
        <v>Bradley Goodman</v>
      </c>
    </row>
    <row r="157" spans="2:4">
      <c r="B157" t="s">
        <v>376</v>
      </c>
      <c r="C157" t="s">
        <v>126</v>
      </c>
      <c r="D157" s="112" t="str">
        <f t="shared" si="2"/>
        <v>Connor Goodman</v>
      </c>
    </row>
    <row r="158" spans="2:4">
      <c r="B158" t="s">
        <v>316</v>
      </c>
      <c r="C158" t="s">
        <v>282</v>
      </c>
      <c r="D158" s="112" t="str">
        <f t="shared" si="2"/>
        <v>Nathan Gotch</v>
      </c>
    </row>
    <row r="159" spans="2:4">
      <c r="B159" t="s">
        <v>111</v>
      </c>
      <c r="C159" t="s">
        <v>282</v>
      </c>
      <c r="D159" s="112" t="str">
        <f t="shared" si="2"/>
        <v>Lewis Gotch</v>
      </c>
    </row>
    <row r="160" spans="2:4">
      <c r="B160" t="s">
        <v>379</v>
      </c>
      <c r="C160" t="s">
        <v>378</v>
      </c>
      <c r="D160" s="112" t="str">
        <f t="shared" si="2"/>
        <v>Keira Grace</v>
      </c>
    </row>
    <row r="161" spans="2:4">
      <c r="B161" t="s">
        <v>816</v>
      </c>
      <c r="C161" t="s">
        <v>784</v>
      </c>
      <c r="D161" s="112" t="str">
        <f t="shared" si="2"/>
        <v>Kristy Gray</v>
      </c>
    </row>
    <row r="162" spans="2:4">
      <c r="B162" t="s">
        <v>816</v>
      </c>
      <c r="C162" t="s">
        <v>784</v>
      </c>
      <c r="D162" s="112" t="str">
        <f t="shared" si="2"/>
        <v>Kristy Gray</v>
      </c>
    </row>
    <row r="163" spans="2:4">
      <c r="B163" t="s">
        <v>76</v>
      </c>
      <c r="C163" t="s">
        <v>784</v>
      </c>
      <c r="D163" s="112" t="str">
        <f t="shared" si="2"/>
        <v>Luke Gray</v>
      </c>
    </row>
    <row r="164" spans="2:4">
      <c r="B164" t="s">
        <v>381</v>
      </c>
      <c r="C164" t="s">
        <v>100</v>
      </c>
      <c r="D164" s="112" t="str">
        <f t="shared" si="2"/>
        <v>Damien Grima</v>
      </c>
    </row>
    <row r="165" spans="2:4">
      <c r="B165" t="s">
        <v>77</v>
      </c>
      <c r="C165" t="s">
        <v>100</v>
      </c>
      <c r="D165" s="112" t="str">
        <f t="shared" si="2"/>
        <v>Harrison Grima</v>
      </c>
    </row>
    <row r="166" spans="2:4">
      <c r="B166" t="s">
        <v>817</v>
      </c>
      <c r="C166" t="s">
        <v>797</v>
      </c>
      <c r="D166" s="112" t="str">
        <f t="shared" si="2"/>
        <v>Lou Grozdanovski</v>
      </c>
    </row>
    <row r="167" spans="2:4">
      <c r="B167" t="s">
        <v>818</v>
      </c>
      <c r="C167" t="s">
        <v>797</v>
      </c>
      <c r="D167" s="112" t="str">
        <f t="shared" si="2"/>
        <v>Chloe Grozdanovski</v>
      </c>
    </row>
    <row r="168" spans="2:4">
      <c r="B168" t="s">
        <v>303</v>
      </c>
      <c r="C168" t="s">
        <v>382</v>
      </c>
      <c r="D168" s="112" t="str">
        <f t="shared" si="2"/>
        <v>Ethan Guest</v>
      </c>
    </row>
    <row r="169" spans="2:4">
      <c r="B169" t="s">
        <v>383</v>
      </c>
      <c r="C169" t="s">
        <v>275</v>
      </c>
      <c r="D169" s="112" t="str">
        <f t="shared" si="2"/>
        <v>Corey Gurney</v>
      </c>
    </row>
    <row r="170" spans="2:4">
      <c r="B170" t="s">
        <v>383</v>
      </c>
      <c r="C170" t="s">
        <v>275</v>
      </c>
      <c r="D170" s="112" t="str">
        <f t="shared" si="2"/>
        <v>Corey Gurney</v>
      </c>
    </row>
    <row r="171" spans="2:4">
      <c r="B171" t="s">
        <v>121</v>
      </c>
      <c r="C171" t="s">
        <v>275</v>
      </c>
      <c r="D171" s="112" t="str">
        <f t="shared" si="2"/>
        <v>Logan Gurney</v>
      </c>
    </row>
    <row r="172" spans="2:4">
      <c r="B172" t="s">
        <v>111</v>
      </c>
      <c r="C172" t="s">
        <v>275</v>
      </c>
      <c r="D172" s="112" t="str">
        <f t="shared" si="2"/>
        <v>Lewis Gurney</v>
      </c>
    </row>
    <row r="173" spans="2:4">
      <c r="B173" t="s">
        <v>819</v>
      </c>
      <c r="C173" t="s">
        <v>801</v>
      </c>
      <c r="D173" s="112" t="str">
        <f t="shared" si="2"/>
        <v>Ali Habib</v>
      </c>
    </row>
    <row r="174" spans="2:4">
      <c r="B174" t="s">
        <v>84</v>
      </c>
      <c r="C174" t="s">
        <v>124</v>
      </c>
      <c r="D174" s="112" t="str">
        <f t="shared" si="2"/>
        <v>Lachlan Harris</v>
      </c>
    </row>
    <row r="175" spans="2:4">
      <c r="B175" t="s">
        <v>285</v>
      </c>
      <c r="C175" t="s">
        <v>384</v>
      </c>
      <c r="D175" s="112" t="str">
        <f t="shared" si="2"/>
        <v>Thomas Hearn</v>
      </c>
    </row>
    <row r="176" spans="2:4">
      <c r="B176" t="s">
        <v>376</v>
      </c>
      <c r="C176" t="s">
        <v>151</v>
      </c>
      <c r="D176" s="112" t="str">
        <f t="shared" si="2"/>
        <v>Connor Hey</v>
      </c>
    </row>
    <row r="177" spans="2:4">
      <c r="B177" t="s">
        <v>697</v>
      </c>
      <c r="C177" t="s">
        <v>656</v>
      </c>
      <c r="D177" s="112" t="str">
        <f t="shared" si="2"/>
        <v>Aston Hobson</v>
      </c>
    </row>
    <row r="178" spans="2:4">
      <c r="B178" t="s">
        <v>485</v>
      </c>
      <c r="C178" t="s">
        <v>656</v>
      </c>
      <c r="D178" s="112" t="str">
        <f t="shared" si="2"/>
        <v>Brett Hobson</v>
      </c>
    </row>
    <row r="179" spans="2:4">
      <c r="B179" t="s">
        <v>490</v>
      </c>
      <c r="C179" t="s">
        <v>614</v>
      </c>
      <c r="D179" s="112" t="str">
        <f t="shared" si="2"/>
        <v>Cole Hogan</v>
      </c>
    </row>
    <row r="180" spans="2:4">
      <c r="B180" t="s">
        <v>386</v>
      </c>
      <c r="C180" t="s">
        <v>225</v>
      </c>
      <c r="D180" s="112" t="str">
        <f t="shared" si="2"/>
        <v>Tammie Hotz</v>
      </c>
    </row>
    <row r="181" spans="2:4">
      <c r="B181" t="s">
        <v>298</v>
      </c>
      <c r="C181" t="s">
        <v>225</v>
      </c>
      <c r="D181" s="112" t="str">
        <f t="shared" si="2"/>
        <v>Evan Hotz</v>
      </c>
    </row>
    <row r="182" spans="2:4">
      <c r="B182" t="s">
        <v>82</v>
      </c>
      <c r="C182" t="s">
        <v>225</v>
      </c>
      <c r="D182" s="112" t="str">
        <f t="shared" si="2"/>
        <v>Blake Hotz</v>
      </c>
    </row>
    <row r="183" spans="2:4">
      <c r="B183" t="s">
        <v>831</v>
      </c>
      <c r="C183" t="s">
        <v>228</v>
      </c>
      <c r="D183" s="112" t="str">
        <f t="shared" si="2"/>
        <v>Karla House</v>
      </c>
    </row>
    <row r="184" spans="2:4">
      <c r="B184" t="s">
        <v>178</v>
      </c>
      <c r="C184" t="s">
        <v>228</v>
      </c>
      <c r="D184" s="112" t="str">
        <f t="shared" si="2"/>
        <v>Cameron House</v>
      </c>
    </row>
    <row r="185" spans="2:4">
      <c r="B185" t="s">
        <v>110</v>
      </c>
      <c r="C185" t="s">
        <v>228</v>
      </c>
      <c r="D185" s="112" t="str">
        <f t="shared" si="2"/>
        <v>Cooper House</v>
      </c>
    </row>
    <row r="186" spans="2:4">
      <c r="B186" t="s">
        <v>79</v>
      </c>
      <c r="C186" t="s">
        <v>228</v>
      </c>
      <c r="D186" s="112" t="str">
        <f t="shared" si="2"/>
        <v>Jordan House</v>
      </c>
    </row>
    <row r="187" spans="2:4">
      <c r="B187" t="s">
        <v>858</v>
      </c>
      <c r="C187" t="s">
        <v>847</v>
      </c>
      <c r="D187" s="112" t="str">
        <f t="shared" si="2"/>
        <v>Gisele Howell</v>
      </c>
    </row>
    <row r="188" spans="2:4">
      <c r="B188" t="s">
        <v>297</v>
      </c>
      <c r="C188" t="s">
        <v>660</v>
      </c>
      <c r="D188" s="112" t="str">
        <f t="shared" si="2"/>
        <v>Jason Hryniuk</v>
      </c>
    </row>
    <row r="189" spans="2:4">
      <c r="B189" t="s">
        <v>677</v>
      </c>
      <c r="C189" t="s">
        <v>660</v>
      </c>
      <c r="D189" s="112" t="str">
        <f t="shared" si="2"/>
        <v>Charlotte Hryniuk</v>
      </c>
    </row>
    <row r="190" spans="2:4">
      <c r="B190" t="s">
        <v>113</v>
      </c>
      <c r="C190" t="s">
        <v>653</v>
      </c>
      <c r="D190" s="112" t="str">
        <f t="shared" si="2"/>
        <v>Daniel Huang</v>
      </c>
    </row>
    <row r="191" spans="2:4">
      <c r="B191" t="s">
        <v>289</v>
      </c>
      <c r="C191" t="s">
        <v>187</v>
      </c>
      <c r="D191" s="112" t="str">
        <f t="shared" si="2"/>
        <v>Nate Hughes</v>
      </c>
    </row>
    <row r="192" spans="2:4">
      <c r="B192" t="s">
        <v>146</v>
      </c>
      <c r="C192" t="s">
        <v>387</v>
      </c>
      <c r="D192" s="112" t="str">
        <f t="shared" si="2"/>
        <v>Bailey Humphreys</v>
      </c>
    </row>
    <row r="193" spans="2:4">
      <c r="B193" t="s">
        <v>369</v>
      </c>
      <c r="C193" t="s">
        <v>78</v>
      </c>
      <c r="D193" s="112" t="str">
        <f t="shared" si="2"/>
        <v>Paul Hunter</v>
      </c>
    </row>
    <row r="194" spans="2:4">
      <c r="B194" t="s">
        <v>97</v>
      </c>
      <c r="C194" t="s">
        <v>78</v>
      </c>
      <c r="D194" s="112" t="str">
        <f t="shared" ref="D194:D257" si="3">CONCATENATE(B194," ",C194)</f>
        <v>Joshua Hunter</v>
      </c>
    </row>
    <row r="195" spans="2:4">
      <c r="B195" t="s">
        <v>85</v>
      </c>
      <c r="C195" t="s">
        <v>774</v>
      </c>
      <c r="D195" s="112" t="str">
        <f t="shared" si="3"/>
        <v>James Isaacs</v>
      </c>
    </row>
    <row r="196" spans="2:4">
      <c r="B196" t="s">
        <v>85</v>
      </c>
      <c r="C196" t="s">
        <v>774</v>
      </c>
      <c r="D196" s="112" t="str">
        <f t="shared" si="3"/>
        <v>James Isaacs</v>
      </c>
    </row>
    <row r="197" spans="2:4">
      <c r="B197" t="s">
        <v>97</v>
      </c>
      <c r="C197" t="s">
        <v>108</v>
      </c>
      <c r="D197" s="112" t="str">
        <f t="shared" si="3"/>
        <v>Joshua Jackson</v>
      </c>
    </row>
    <row r="198" spans="2:4">
      <c r="B198" t="s">
        <v>117</v>
      </c>
      <c r="C198" t="s">
        <v>108</v>
      </c>
      <c r="D198" s="112" t="str">
        <f t="shared" si="3"/>
        <v>Kurtis Jackson</v>
      </c>
    </row>
    <row r="199" spans="2:4">
      <c r="B199" t="s">
        <v>116</v>
      </c>
      <c r="C199" t="s">
        <v>115</v>
      </c>
      <c r="D199" s="112" t="str">
        <f t="shared" si="3"/>
        <v>Kody Jenkins</v>
      </c>
    </row>
    <row r="200" spans="2:4">
      <c r="B200" t="s">
        <v>345</v>
      </c>
      <c r="C200" t="s">
        <v>115</v>
      </c>
      <c r="D200" s="112" t="str">
        <f t="shared" si="3"/>
        <v>Darren Jenkins</v>
      </c>
    </row>
    <row r="201" spans="2:4">
      <c r="B201" t="s">
        <v>80</v>
      </c>
      <c r="C201" t="s">
        <v>115</v>
      </c>
      <c r="D201" s="112" t="str">
        <f t="shared" si="3"/>
        <v>Tyler Jenkins</v>
      </c>
    </row>
    <row r="202" spans="2:4">
      <c r="B202" t="s">
        <v>478</v>
      </c>
      <c r="C202" t="s">
        <v>115</v>
      </c>
      <c r="D202" s="112" t="str">
        <f t="shared" si="3"/>
        <v>Hollie Jenkins</v>
      </c>
    </row>
    <row r="203" spans="2:4">
      <c r="B203" t="s">
        <v>820</v>
      </c>
      <c r="C203" t="s">
        <v>115</v>
      </c>
      <c r="D203" s="112" t="str">
        <f t="shared" si="3"/>
        <v>Megan Jenkins</v>
      </c>
    </row>
    <row r="204" spans="2:4">
      <c r="B204" t="s">
        <v>388</v>
      </c>
      <c r="C204" t="s">
        <v>389</v>
      </c>
      <c r="D204" s="112" t="str">
        <f t="shared" si="3"/>
        <v>BEN JUDD</v>
      </c>
    </row>
    <row r="205" spans="2:4">
      <c r="B205" t="s">
        <v>91</v>
      </c>
      <c r="C205" t="s">
        <v>390</v>
      </c>
      <c r="D205" s="112" t="str">
        <f t="shared" si="3"/>
        <v>Christopher Kapp</v>
      </c>
    </row>
    <row r="206" spans="2:4">
      <c r="B206" t="s">
        <v>380</v>
      </c>
      <c r="C206" t="s">
        <v>390</v>
      </c>
      <c r="D206" s="112" t="str">
        <f t="shared" si="3"/>
        <v>Amelia Kapp</v>
      </c>
    </row>
    <row r="207" spans="2:4">
      <c r="B207" t="s">
        <v>764</v>
      </c>
      <c r="C207" t="s">
        <v>752</v>
      </c>
      <c r="D207" s="112" t="str">
        <f t="shared" si="3"/>
        <v>Yolanta Karbowski</v>
      </c>
    </row>
    <row r="208" spans="2:4">
      <c r="B208" t="s">
        <v>319</v>
      </c>
      <c r="C208" t="s">
        <v>391</v>
      </c>
      <c r="D208" s="112" t="str">
        <f t="shared" si="3"/>
        <v>Michael Kavich</v>
      </c>
    </row>
    <row r="209" spans="2:4">
      <c r="B209" t="s">
        <v>85</v>
      </c>
      <c r="C209" t="s">
        <v>391</v>
      </c>
      <c r="D209" s="112" t="str">
        <f t="shared" si="3"/>
        <v>James Kavich</v>
      </c>
    </row>
    <row r="210" spans="2:4">
      <c r="B210" t="s">
        <v>92</v>
      </c>
      <c r="C210" t="s">
        <v>391</v>
      </c>
      <c r="D210" s="112" t="str">
        <f t="shared" si="3"/>
        <v>William Kavich</v>
      </c>
    </row>
    <row r="211" spans="2:4">
      <c r="B211" t="s">
        <v>392</v>
      </c>
      <c r="C211" t="s">
        <v>391</v>
      </c>
      <c r="D211" s="112" t="str">
        <f t="shared" si="3"/>
        <v>Isabelle Kavich</v>
      </c>
    </row>
    <row r="212" spans="2:4">
      <c r="B212" t="s">
        <v>118</v>
      </c>
      <c r="C212" t="s">
        <v>612</v>
      </c>
      <c r="D212" s="112" t="str">
        <f t="shared" si="3"/>
        <v>Jack Kaye-smith</v>
      </c>
    </row>
    <row r="213" spans="2:4">
      <c r="B213" t="s">
        <v>152</v>
      </c>
      <c r="C213" t="s">
        <v>796</v>
      </c>
      <c r="D213" s="112" t="str">
        <f t="shared" si="3"/>
        <v>Marcus Kazzi</v>
      </c>
    </row>
    <row r="214" spans="2:4">
      <c r="B214" t="s">
        <v>152</v>
      </c>
      <c r="C214" t="s">
        <v>167</v>
      </c>
      <c r="D214" s="112" t="str">
        <f t="shared" si="3"/>
        <v>Marcus Kemal</v>
      </c>
    </row>
    <row r="215" spans="2:4">
      <c r="B215" t="s">
        <v>417</v>
      </c>
      <c r="C215" t="s">
        <v>777</v>
      </c>
      <c r="D215" s="112" t="str">
        <f t="shared" si="3"/>
        <v>Shane Kent</v>
      </c>
    </row>
    <row r="216" spans="2:4">
      <c r="B216" t="s">
        <v>821</v>
      </c>
      <c r="C216" t="s">
        <v>777</v>
      </c>
      <c r="D216" s="112" t="str">
        <f t="shared" si="3"/>
        <v>Brooklyn Kent</v>
      </c>
    </row>
    <row r="217" spans="2:4">
      <c r="B217" t="s">
        <v>85</v>
      </c>
      <c r="C217" t="s">
        <v>617</v>
      </c>
      <c r="D217" s="112" t="str">
        <f t="shared" si="3"/>
        <v>James Keraunos</v>
      </c>
    </row>
    <row r="218" spans="2:4">
      <c r="B218" t="s">
        <v>394</v>
      </c>
      <c r="C218" t="s">
        <v>393</v>
      </c>
      <c r="D218" s="112" t="str">
        <f t="shared" si="3"/>
        <v>Zacharia Kerr</v>
      </c>
    </row>
    <row r="219" spans="2:4">
      <c r="B219" t="s">
        <v>285</v>
      </c>
      <c r="C219" t="s">
        <v>284</v>
      </c>
      <c r="D219" s="112" t="str">
        <f t="shared" si="3"/>
        <v>Thomas Khouri</v>
      </c>
    </row>
    <row r="220" spans="2:4">
      <c r="B220" t="s">
        <v>857</v>
      </c>
      <c r="C220" t="s">
        <v>845</v>
      </c>
      <c r="D220" s="112" t="str">
        <f t="shared" si="3"/>
        <v>Oriana Kita</v>
      </c>
    </row>
    <row r="221" spans="2:4">
      <c r="B221" t="s">
        <v>309</v>
      </c>
      <c r="C221" t="s">
        <v>845</v>
      </c>
      <c r="D221" s="112" t="str">
        <f t="shared" si="3"/>
        <v>Andrew Kita</v>
      </c>
    </row>
    <row r="222" spans="2:4">
      <c r="B222" t="s">
        <v>857</v>
      </c>
      <c r="C222" t="s">
        <v>845</v>
      </c>
      <c r="D222" s="112" t="str">
        <f t="shared" si="3"/>
        <v>Oriana Kita</v>
      </c>
    </row>
    <row r="223" spans="2:4">
      <c r="B223" t="s">
        <v>80</v>
      </c>
      <c r="C223" t="s">
        <v>81</v>
      </c>
      <c r="D223" s="112" t="str">
        <f t="shared" si="3"/>
        <v>Tyler Koenig</v>
      </c>
    </row>
    <row r="224" spans="2:4">
      <c r="B224" t="s">
        <v>691</v>
      </c>
      <c r="C224" t="s">
        <v>855</v>
      </c>
      <c r="D224" s="112" t="str">
        <f t="shared" si="3"/>
        <v>Tim Kolloff</v>
      </c>
    </row>
    <row r="225" spans="2:4">
      <c r="B225" t="s">
        <v>695</v>
      </c>
      <c r="C225" t="s">
        <v>650</v>
      </c>
      <c r="D225" s="112" t="str">
        <f t="shared" si="3"/>
        <v>Angelo Kosteski</v>
      </c>
    </row>
    <row r="226" spans="2:4">
      <c r="B226" t="s">
        <v>395</v>
      </c>
      <c r="C226" t="s">
        <v>396</v>
      </c>
      <c r="D226" s="112" t="str">
        <f t="shared" si="3"/>
        <v>Dimitri Kozlinski</v>
      </c>
    </row>
    <row r="227" spans="2:4">
      <c r="B227" t="s">
        <v>501</v>
      </c>
      <c r="C227" t="s">
        <v>651</v>
      </c>
      <c r="D227" s="112" t="str">
        <f t="shared" si="3"/>
        <v>Benjamin Kus</v>
      </c>
    </row>
    <row r="228" spans="2:4">
      <c r="B228" t="s">
        <v>696</v>
      </c>
      <c r="C228" t="s">
        <v>651</v>
      </c>
      <c r="D228" s="112" t="str">
        <f t="shared" si="3"/>
        <v>Olivia Kus</v>
      </c>
    </row>
    <row r="229" spans="2:4">
      <c r="B229" t="s">
        <v>681</v>
      </c>
      <c r="C229" t="s">
        <v>651</v>
      </c>
      <c r="D229" s="112" t="str">
        <f t="shared" si="3"/>
        <v>Abigail Kus</v>
      </c>
    </row>
    <row r="230" spans="2:4">
      <c r="B230" t="s">
        <v>319</v>
      </c>
      <c r="C230" t="s">
        <v>481</v>
      </c>
      <c r="D230" s="112" t="str">
        <f t="shared" si="3"/>
        <v>Michael Kuster</v>
      </c>
    </row>
    <row r="231" spans="2:4">
      <c r="B231" t="s">
        <v>495</v>
      </c>
      <c r="C231" t="s">
        <v>481</v>
      </c>
      <c r="D231" s="112" t="str">
        <f t="shared" si="3"/>
        <v>Luka Kuster</v>
      </c>
    </row>
    <row r="232" spans="2:4">
      <c r="B232" t="s">
        <v>822</v>
      </c>
      <c r="C232" t="s">
        <v>481</v>
      </c>
      <c r="D232" s="112" t="str">
        <f t="shared" si="3"/>
        <v>Tanya Kuster</v>
      </c>
    </row>
    <row r="233" spans="2:4">
      <c r="B233" t="s">
        <v>309</v>
      </c>
      <c r="C233" t="s">
        <v>397</v>
      </c>
      <c r="D233" s="112" t="str">
        <f t="shared" si="3"/>
        <v>Andrew Lake</v>
      </c>
    </row>
    <row r="234" spans="2:4">
      <c r="B234" t="s">
        <v>74</v>
      </c>
      <c r="C234" t="s">
        <v>659</v>
      </c>
      <c r="D234" s="112" t="str">
        <f t="shared" si="3"/>
        <v>John Lambden</v>
      </c>
    </row>
    <row r="235" spans="2:4">
      <c r="B235" t="s">
        <v>398</v>
      </c>
      <c r="C235" t="s">
        <v>399</v>
      </c>
      <c r="D235" s="112" t="str">
        <f t="shared" si="3"/>
        <v>Trent Lavelle</v>
      </c>
    </row>
    <row r="236" spans="2:4">
      <c r="B236" t="s">
        <v>291</v>
      </c>
      <c r="C236" t="s">
        <v>226</v>
      </c>
      <c r="D236" s="112" t="str">
        <f t="shared" si="3"/>
        <v>Harvey Lazarevic</v>
      </c>
    </row>
    <row r="237" spans="2:4">
      <c r="B237" t="s">
        <v>861</v>
      </c>
      <c r="C237" t="s">
        <v>325</v>
      </c>
      <c r="D237" s="112" t="str">
        <f t="shared" si="3"/>
        <v>Shih-Hung Lee</v>
      </c>
    </row>
    <row r="238" spans="2:4">
      <c r="B238" t="s">
        <v>118</v>
      </c>
      <c r="C238" t="s">
        <v>119</v>
      </c>
      <c r="D238" s="112" t="str">
        <f t="shared" si="3"/>
        <v>Jack Lemon</v>
      </c>
    </row>
    <row r="239" spans="2:4">
      <c r="B239" t="s">
        <v>402</v>
      </c>
      <c r="C239" t="s">
        <v>401</v>
      </c>
      <c r="D239" s="112" t="str">
        <f t="shared" si="3"/>
        <v>Dylan Lindsay</v>
      </c>
    </row>
    <row r="240" spans="2:4">
      <c r="B240" t="s">
        <v>400</v>
      </c>
      <c r="C240" t="s">
        <v>401</v>
      </c>
      <c r="D240" s="112" t="str">
        <f t="shared" si="3"/>
        <v>Dan Lindsay</v>
      </c>
    </row>
    <row r="241" spans="2:4">
      <c r="B241" t="s">
        <v>402</v>
      </c>
      <c r="C241" t="s">
        <v>401</v>
      </c>
      <c r="D241" s="112" t="str">
        <f t="shared" si="3"/>
        <v>Dylan Lindsay</v>
      </c>
    </row>
    <row r="242" spans="2:4">
      <c r="B242" t="s">
        <v>500</v>
      </c>
      <c r="C242" t="s">
        <v>853</v>
      </c>
      <c r="D242" s="112" t="str">
        <f t="shared" si="3"/>
        <v>Phillip Livingstone</v>
      </c>
    </row>
    <row r="243" spans="2:4">
      <c r="B243" t="s">
        <v>862</v>
      </c>
      <c r="C243" t="s">
        <v>853</v>
      </c>
      <c r="D243" s="112" t="str">
        <f t="shared" si="3"/>
        <v>Eleanor Livingstone</v>
      </c>
    </row>
    <row r="244" spans="2:4">
      <c r="B244" t="s">
        <v>110</v>
      </c>
      <c r="C244" t="s">
        <v>665</v>
      </c>
      <c r="D244" s="112" t="str">
        <f t="shared" si="3"/>
        <v>Cooper Lollback</v>
      </c>
    </row>
    <row r="245" spans="2:4">
      <c r="B245" t="s">
        <v>385</v>
      </c>
      <c r="C245" t="s">
        <v>403</v>
      </c>
      <c r="D245" s="112" t="str">
        <f t="shared" si="3"/>
        <v>Peter Lown</v>
      </c>
    </row>
    <row r="246" spans="2:4">
      <c r="B246" t="s">
        <v>404</v>
      </c>
      <c r="C246" t="s">
        <v>403</v>
      </c>
      <c r="D246" s="112" t="str">
        <f t="shared" si="3"/>
        <v>Annabel Lown</v>
      </c>
    </row>
    <row r="247" spans="2:4">
      <c r="B247" t="s">
        <v>405</v>
      </c>
      <c r="C247" t="s">
        <v>403</v>
      </c>
      <c r="D247" s="112" t="str">
        <f t="shared" si="3"/>
        <v>Abbey Lown</v>
      </c>
    </row>
    <row r="248" spans="2:4">
      <c r="B248" t="s">
        <v>385</v>
      </c>
      <c r="C248" t="s">
        <v>403</v>
      </c>
      <c r="D248" s="112" t="str">
        <f t="shared" si="3"/>
        <v>Peter Lown</v>
      </c>
    </row>
    <row r="249" spans="2:4">
      <c r="B249" t="s">
        <v>404</v>
      </c>
      <c r="C249" t="s">
        <v>403</v>
      </c>
      <c r="D249" s="112" t="str">
        <f t="shared" si="3"/>
        <v>Annabel Lown</v>
      </c>
    </row>
    <row r="250" spans="2:4">
      <c r="B250" t="s">
        <v>405</v>
      </c>
      <c r="C250" t="s">
        <v>403</v>
      </c>
      <c r="D250" s="112" t="str">
        <f t="shared" si="3"/>
        <v>Abbey Lown</v>
      </c>
    </row>
    <row r="251" spans="2:4">
      <c r="B251" t="s">
        <v>174</v>
      </c>
      <c r="C251" t="s">
        <v>168</v>
      </c>
      <c r="D251" s="112" t="str">
        <f t="shared" si="3"/>
        <v>Mitch Lozina</v>
      </c>
    </row>
    <row r="252" spans="2:4">
      <c r="B252" t="s">
        <v>84</v>
      </c>
      <c r="C252" t="s">
        <v>83</v>
      </c>
      <c r="D252" s="112" t="str">
        <f t="shared" si="3"/>
        <v>Lachlan Lynch</v>
      </c>
    </row>
    <row r="253" spans="2:4">
      <c r="B253" t="s">
        <v>113</v>
      </c>
      <c r="C253" t="s">
        <v>278</v>
      </c>
      <c r="D253" s="112" t="str">
        <f t="shared" si="3"/>
        <v>Daniel Mackie</v>
      </c>
    </row>
    <row r="254" spans="2:4">
      <c r="B254" t="s">
        <v>177</v>
      </c>
      <c r="C254" t="s">
        <v>278</v>
      </c>
      <c r="D254" s="112" t="str">
        <f t="shared" si="3"/>
        <v>Liam Mackie</v>
      </c>
    </row>
    <row r="255" spans="2:4">
      <c r="B255" t="s">
        <v>110</v>
      </c>
      <c r="C255" t="s">
        <v>278</v>
      </c>
      <c r="D255" s="112" t="str">
        <f t="shared" si="3"/>
        <v>Cooper Mackie</v>
      </c>
    </row>
    <row r="256" spans="2:4">
      <c r="B256" t="s">
        <v>358</v>
      </c>
      <c r="C256" t="s">
        <v>406</v>
      </c>
      <c r="D256" s="112" t="str">
        <f t="shared" si="3"/>
        <v>Pamela Mathews</v>
      </c>
    </row>
    <row r="257" spans="2:4">
      <c r="B257" t="s">
        <v>407</v>
      </c>
      <c r="C257" t="s">
        <v>408</v>
      </c>
      <c r="D257" s="112" t="str">
        <f t="shared" si="3"/>
        <v>Jake Mccracken</v>
      </c>
    </row>
    <row r="258" spans="2:4">
      <c r="B258" t="s">
        <v>409</v>
      </c>
      <c r="C258" t="s">
        <v>408</v>
      </c>
      <c r="D258" s="112" t="str">
        <f t="shared" ref="D258:D321" si="4">CONCATENATE(B258," ",C258)</f>
        <v>Finn Mccracken</v>
      </c>
    </row>
    <row r="259" spans="2:4">
      <c r="B259" t="s">
        <v>347</v>
      </c>
      <c r="C259" t="s">
        <v>654</v>
      </c>
      <c r="D259" s="112" t="str">
        <f t="shared" si="4"/>
        <v>Craig Mclatchey</v>
      </c>
    </row>
    <row r="260" spans="2:4">
      <c r="B260" t="s">
        <v>93</v>
      </c>
      <c r="C260" t="s">
        <v>279</v>
      </c>
      <c r="D260" s="112" t="str">
        <f t="shared" si="4"/>
        <v>Matt Mepham</v>
      </c>
    </row>
    <row r="261" spans="2:4">
      <c r="B261" t="s">
        <v>148</v>
      </c>
      <c r="C261" t="s">
        <v>279</v>
      </c>
      <c r="D261" s="112" t="str">
        <f t="shared" si="4"/>
        <v>Noah Mepham</v>
      </c>
    </row>
    <row r="262" spans="2:4">
      <c r="B262" t="s">
        <v>172</v>
      </c>
      <c r="C262" t="s">
        <v>279</v>
      </c>
      <c r="D262" s="112" t="str">
        <f t="shared" si="4"/>
        <v>Mason Mepham</v>
      </c>
    </row>
    <row r="263" spans="2:4">
      <c r="B263" t="s">
        <v>381</v>
      </c>
      <c r="C263" t="s">
        <v>410</v>
      </c>
      <c r="D263" s="112" t="str">
        <f t="shared" si="4"/>
        <v>Damien Meyer</v>
      </c>
    </row>
    <row r="264" spans="2:4">
      <c r="B264" t="s">
        <v>823</v>
      </c>
      <c r="C264" t="s">
        <v>787</v>
      </c>
      <c r="D264" s="112" t="str">
        <f t="shared" si="4"/>
        <v>Milan Mikac</v>
      </c>
    </row>
    <row r="265" spans="2:4">
      <c r="B265" t="s">
        <v>295</v>
      </c>
      <c r="C265" t="s">
        <v>787</v>
      </c>
      <c r="D265" s="112" t="str">
        <f t="shared" si="4"/>
        <v>Lukas Mikac</v>
      </c>
    </row>
    <row r="266" spans="2:4">
      <c r="B266" t="s">
        <v>319</v>
      </c>
      <c r="C266" t="s">
        <v>273</v>
      </c>
      <c r="D266" s="112" t="str">
        <f t="shared" si="4"/>
        <v>Michael Miles</v>
      </c>
    </row>
    <row r="267" spans="2:4">
      <c r="B267" t="s">
        <v>287</v>
      </c>
      <c r="C267" t="s">
        <v>273</v>
      </c>
      <c r="D267" s="112" t="str">
        <f t="shared" si="4"/>
        <v>George Miles</v>
      </c>
    </row>
    <row r="268" spans="2:4">
      <c r="B268" t="s">
        <v>77</v>
      </c>
      <c r="C268" t="s">
        <v>273</v>
      </c>
      <c r="D268" s="112" t="str">
        <f t="shared" si="4"/>
        <v>Harrison Miles</v>
      </c>
    </row>
    <row r="269" spans="2:4">
      <c r="B269" t="s">
        <v>110</v>
      </c>
      <c r="C269" t="s">
        <v>99</v>
      </c>
      <c r="D269" s="112" t="str">
        <f t="shared" si="4"/>
        <v>Cooper Mitchell</v>
      </c>
    </row>
    <row r="270" spans="2:4">
      <c r="B270" t="s">
        <v>86</v>
      </c>
      <c r="C270" t="s">
        <v>658</v>
      </c>
      <c r="D270" s="112" t="str">
        <f t="shared" si="4"/>
        <v>Ryan Monaghan</v>
      </c>
    </row>
    <row r="271" spans="2:4">
      <c r="B271" t="s">
        <v>77</v>
      </c>
      <c r="C271" t="s">
        <v>472</v>
      </c>
      <c r="D271" s="112" t="str">
        <f t="shared" si="4"/>
        <v>Harrison Morabito</v>
      </c>
    </row>
    <row r="272" spans="2:4">
      <c r="B272" t="s">
        <v>85</v>
      </c>
      <c r="C272" t="s">
        <v>320</v>
      </c>
      <c r="D272" s="112" t="str">
        <f t="shared" si="4"/>
        <v>James Morgan</v>
      </c>
    </row>
    <row r="273" spans="2:4">
      <c r="B273" t="s">
        <v>299</v>
      </c>
      <c r="C273" t="s">
        <v>320</v>
      </c>
      <c r="D273" s="112" t="str">
        <f t="shared" si="4"/>
        <v>Maximus Morgan</v>
      </c>
    </row>
    <row r="274" spans="2:4">
      <c r="B274" t="s">
        <v>300</v>
      </c>
      <c r="C274" t="s">
        <v>320</v>
      </c>
      <c r="D274" s="112" t="str">
        <f t="shared" si="4"/>
        <v>Nicolas Morgan</v>
      </c>
    </row>
    <row r="275" spans="2:4">
      <c r="B275" t="s">
        <v>865</v>
      </c>
      <c r="C275" t="s">
        <v>320</v>
      </c>
      <c r="D275" s="112" t="str">
        <f t="shared" si="4"/>
        <v>Ryley Morgan</v>
      </c>
    </row>
    <row r="276" spans="2:4">
      <c r="B276" t="s">
        <v>832</v>
      </c>
      <c r="C276" t="s">
        <v>782</v>
      </c>
      <c r="D276" s="112" t="str">
        <f t="shared" si="4"/>
        <v>Danial Morris</v>
      </c>
    </row>
    <row r="277" spans="2:4">
      <c r="B277" t="s">
        <v>92</v>
      </c>
      <c r="C277" t="s">
        <v>782</v>
      </c>
      <c r="D277" s="112" t="str">
        <f t="shared" si="4"/>
        <v>William Morris</v>
      </c>
    </row>
    <row r="278" spans="2:4">
      <c r="B278" t="s">
        <v>859</v>
      </c>
      <c r="C278" t="s">
        <v>850</v>
      </c>
      <c r="D278" s="112" t="str">
        <f t="shared" si="4"/>
        <v>Giovanni Muskardin</v>
      </c>
    </row>
    <row r="279" spans="2:4">
      <c r="B279" t="s">
        <v>173</v>
      </c>
      <c r="C279" t="s">
        <v>324</v>
      </c>
      <c r="D279" s="112" t="str">
        <f t="shared" si="4"/>
        <v>Max Nader</v>
      </c>
    </row>
    <row r="280" spans="2:4">
      <c r="B280" t="s">
        <v>353</v>
      </c>
      <c r="C280" t="s">
        <v>624</v>
      </c>
      <c r="D280" s="112" t="str">
        <f t="shared" si="4"/>
        <v>David Nedelkovski</v>
      </c>
    </row>
    <row r="281" spans="2:4">
      <c r="B281" t="s">
        <v>692</v>
      </c>
      <c r="C281" t="s">
        <v>624</v>
      </c>
      <c r="D281" s="112" t="str">
        <f t="shared" si="4"/>
        <v>Antonio Nedelkovski</v>
      </c>
    </row>
    <row r="282" spans="2:4">
      <c r="B282" t="s">
        <v>693</v>
      </c>
      <c r="C282" t="s">
        <v>624</v>
      </c>
      <c r="D282" s="112" t="str">
        <f t="shared" si="4"/>
        <v>Gabriela Nedelkovski</v>
      </c>
    </row>
    <row r="283" spans="2:4">
      <c r="B283" t="s">
        <v>698</v>
      </c>
      <c r="C283" t="s">
        <v>657</v>
      </c>
      <c r="D283" s="112" t="str">
        <f t="shared" si="4"/>
        <v>Alex Ninovic</v>
      </c>
    </row>
    <row r="284" spans="2:4">
      <c r="B284" t="s">
        <v>74</v>
      </c>
      <c r="C284" t="s">
        <v>788</v>
      </c>
      <c r="D284" s="112" t="str">
        <f t="shared" si="4"/>
        <v>John Oates</v>
      </c>
    </row>
    <row r="285" spans="2:4">
      <c r="B285" t="s">
        <v>427</v>
      </c>
      <c r="C285" t="s">
        <v>102</v>
      </c>
      <c r="D285" s="112" t="str">
        <f t="shared" si="4"/>
        <v>Matthew Oliver</v>
      </c>
    </row>
    <row r="286" spans="2:4">
      <c r="B286" t="s">
        <v>295</v>
      </c>
      <c r="C286" t="s">
        <v>102</v>
      </c>
      <c r="D286" s="112" t="str">
        <f t="shared" si="4"/>
        <v>Lukas Oliver</v>
      </c>
    </row>
    <row r="287" spans="2:4">
      <c r="B287" t="s">
        <v>413</v>
      </c>
      <c r="C287" t="s">
        <v>102</v>
      </c>
      <c r="D287" s="112" t="str">
        <f t="shared" si="4"/>
        <v>Levi Oliver</v>
      </c>
    </row>
    <row r="288" spans="2:4">
      <c r="B288" t="s">
        <v>113</v>
      </c>
      <c r="C288" t="s">
        <v>120</v>
      </c>
      <c r="D288" s="112" t="str">
        <f t="shared" si="4"/>
        <v>Daniel Orsini</v>
      </c>
    </row>
    <row r="289" spans="2:4">
      <c r="B289" t="s">
        <v>121</v>
      </c>
      <c r="C289" t="s">
        <v>120</v>
      </c>
      <c r="D289" s="112" t="str">
        <f t="shared" si="4"/>
        <v>Logan Orsini</v>
      </c>
    </row>
    <row r="290" spans="2:4">
      <c r="B290" t="s">
        <v>319</v>
      </c>
      <c r="C290" t="s">
        <v>773</v>
      </c>
      <c r="D290" s="112" t="str">
        <f t="shared" si="4"/>
        <v>Michael Padovan</v>
      </c>
    </row>
    <row r="291" spans="2:4">
      <c r="B291" t="s">
        <v>319</v>
      </c>
      <c r="C291" t="s">
        <v>773</v>
      </c>
      <c r="D291" s="112" t="str">
        <f t="shared" si="4"/>
        <v>Michael Padovan</v>
      </c>
    </row>
    <row r="292" spans="2:4">
      <c r="B292" t="s">
        <v>236</v>
      </c>
      <c r="C292" t="s">
        <v>773</v>
      </c>
      <c r="D292" s="112" t="str">
        <f t="shared" si="4"/>
        <v>Harry Padovan</v>
      </c>
    </row>
    <row r="293" spans="2:4">
      <c r="B293" t="s">
        <v>824</v>
      </c>
      <c r="C293" t="s">
        <v>773</v>
      </c>
      <c r="D293" s="112" t="str">
        <f t="shared" si="4"/>
        <v>Hugo Padovan</v>
      </c>
    </row>
    <row r="294" spans="2:4">
      <c r="B294" t="s">
        <v>318</v>
      </c>
      <c r="C294" t="s">
        <v>415</v>
      </c>
      <c r="D294" s="112" t="str">
        <f t="shared" si="4"/>
        <v>Stephen Payne</v>
      </c>
    </row>
    <row r="295" spans="2:4">
      <c r="B295" t="s">
        <v>315</v>
      </c>
      <c r="C295" t="s">
        <v>416</v>
      </c>
      <c r="D295" s="112" t="str">
        <f t="shared" si="4"/>
        <v>Mathew Pearce</v>
      </c>
    </row>
    <row r="296" spans="2:4">
      <c r="B296" t="s">
        <v>92</v>
      </c>
      <c r="C296" t="s">
        <v>416</v>
      </c>
      <c r="D296" s="112" t="str">
        <f t="shared" si="4"/>
        <v>William Pearce</v>
      </c>
    </row>
    <row r="297" spans="2:4">
      <c r="B297" t="s">
        <v>685</v>
      </c>
      <c r="C297" t="s">
        <v>607</v>
      </c>
      <c r="D297" s="112" t="str">
        <f t="shared" si="4"/>
        <v>adam petta</v>
      </c>
    </row>
    <row r="298" spans="2:4">
      <c r="B298" t="s">
        <v>166</v>
      </c>
      <c r="C298" t="s">
        <v>239</v>
      </c>
      <c r="D298" s="112" t="str">
        <f t="shared" si="4"/>
        <v>Hudson Petta</v>
      </c>
    </row>
    <row r="299" spans="2:4">
      <c r="B299" t="s">
        <v>418</v>
      </c>
      <c r="C299" t="s">
        <v>89</v>
      </c>
      <c r="D299" s="112" t="str">
        <f t="shared" si="4"/>
        <v>Todd Phillips</v>
      </c>
    </row>
    <row r="300" spans="2:4">
      <c r="B300" t="s">
        <v>90</v>
      </c>
      <c r="C300" t="s">
        <v>89</v>
      </c>
      <c r="D300" s="112" t="str">
        <f t="shared" si="4"/>
        <v>Samuel Phillips</v>
      </c>
    </row>
    <row r="301" spans="2:4">
      <c r="B301" t="s">
        <v>88</v>
      </c>
      <c r="C301" t="s">
        <v>89</v>
      </c>
      <c r="D301" s="112" t="str">
        <f t="shared" si="4"/>
        <v>Charles Phillips</v>
      </c>
    </row>
    <row r="302" spans="2:4">
      <c r="B302" t="s">
        <v>417</v>
      </c>
      <c r="C302" t="s">
        <v>790</v>
      </c>
      <c r="D302" s="112" t="str">
        <f t="shared" si="4"/>
        <v>Shane Pinter</v>
      </c>
    </row>
    <row r="303" spans="2:4">
      <c r="B303" t="s">
        <v>314</v>
      </c>
      <c r="C303" t="s">
        <v>419</v>
      </c>
      <c r="D303" s="112" t="str">
        <f t="shared" si="4"/>
        <v>Adam Pisula</v>
      </c>
    </row>
    <row r="304" spans="2:4">
      <c r="B304" t="s">
        <v>420</v>
      </c>
      <c r="C304" t="s">
        <v>419</v>
      </c>
      <c r="D304" s="112" t="str">
        <f t="shared" si="4"/>
        <v>Isla Pisula</v>
      </c>
    </row>
    <row r="305" spans="2:4">
      <c r="B305" t="s">
        <v>385</v>
      </c>
      <c r="C305" t="s">
        <v>775</v>
      </c>
      <c r="D305" s="112" t="str">
        <f t="shared" si="4"/>
        <v>Peter Pontello</v>
      </c>
    </row>
    <row r="306" spans="2:4">
      <c r="B306" t="s">
        <v>86</v>
      </c>
      <c r="C306" t="s">
        <v>421</v>
      </c>
      <c r="D306" s="112" t="str">
        <f t="shared" si="4"/>
        <v>Ryan Portelli</v>
      </c>
    </row>
    <row r="307" spans="2:4">
      <c r="B307" t="s">
        <v>306</v>
      </c>
      <c r="C307" t="s">
        <v>323</v>
      </c>
      <c r="D307" s="112" t="str">
        <f t="shared" si="4"/>
        <v>Rishi Pothori</v>
      </c>
    </row>
    <row r="308" spans="2:4">
      <c r="B308" t="s">
        <v>112</v>
      </c>
      <c r="C308" t="s">
        <v>605</v>
      </c>
      <c r="D308" s="112" t="str">
        <f t="shared" si="4"/>
        <v>Anthony Poullos</v>
      </c>
    </row>
    <row r="309" spans="2:4">
      <c r="B309" t="s">
        <v>123</v>
      </c>
      <c r="C309" t="s">
        <v>122</v>
      </c>
      <c r="D309" s="112" t="str">
        <f t="shared" si="4"/>
        <v>Tom Rendall</v>
      </c>
    </row>
    <row r="310" spans="2:4">
      <c r="B310" t="s">
        <v>123</v>
      </c>
      <c r="C310" t="s">
        <v>122</v>
      </c>
      <c r="D310" s="112" t="str">
        <f t="shared" si="4"/>
        <v>Tom Rendall</v>
      </c>
    </row>
    <row r="311" spans="2:4">
      <c r="B311" t="s">
        <v>369</v>
      </c>
      <c r="C311" t="s">
        <v>661</v>
      </c>
      <c r="D311" s="112" t="str">
        <f t="shared" si="4"/>
        <v>Paul Renshaw</v>
      </c>
    </row>
    <row r="312" spans="2:4">
      <c r="B312" t="s">
        <v>825</v>
      </c>
      <c r="C312" t="s">
        <v>800</v>
      </c>
      <c r="D312" s="112" t="str">
        <f t="shared" si="4"/>
        <v>Tina Reslan</v>
      </c>
    </row>
    <row r="313" spans="2:4">
      <c r="B313" t="s">
        <v>425</v>
      </c>
      <c r="C313" t="s">
        <v>426</v>
      </c>
      <c r="D313" s="112" t="str">
        <f t="shared" si="4"/>
        <v>Romel Reyes</v>
      </c>
    </row>
    <row r="314" spans="2:4">
      <c r="B314" t="s">
        <v>369</v>
      </c>
      <c r="C314" t="s">
        <v>772</v>
      </c>
      <c r="D314" s="112" t="str">
        <f t="shared" si="4"/>
        <v>Paul Reynolds</v>
      </c>
    </row>
    <row r="315" spans="2:4">
      <c r="B315" t="s">
        <v>97</v>
      </c>
      <c r="C315" t="s">
        <v>772</v>
      </c>
      <c r="D315" s="112" t="str">
        <f t="shared" si="4"/>
        <v>Joshua Reynolds</v>
      </c>
    </row>
    <row r="316" spans="2:4">
      <c r="B316" t="s">
        <v>309</v>
      </c>
      <c r="C316" t="s">
        <v>471</v>
      </c>
      <c r="D316" s="112" t="str">
        <f t="shared" si="4"/>
        <v>Andrew Rhodes</v>
      </c>
    </row>
    <row r="317" spans="2:4">
      <c r="B317" t="s">
        <v>307</v>
      </c>
      <c r="C317" t="s">
        <v>471</v>
      </c>
      <c r="D317" s="112" t="str">
        <f t="shared" si="4"/>
        <v>Robert Rhodes</v>
      </c>
    </row>
    <row r="318" spans="2:4">
      <c r="B318" t="s">
        <v>826</v>
      </c>
      <c r="C318" t="s">
        <v>471</v>
      </c>
      <c r="D318" s="112" t="str">
        <f t="shared" si="4"/>
        <v>Tamika Rhodes</v>
      </c>
    </row>
    <row r="319" spans="2:4">
      <c r="B319" t="s">
        <v>307</v>
      </c>
      <c r="C319" t="s">
        <v>373</v>
      </c>
      <c r="D319" s="112" t="str">
        <f t="shared" si="4"/>
        <v>Robert Richard</v>
      </c>
    </row>
    <row r="320" spans="2:4">
      <c r="B320" t="s">
        <v>110</v>
      </c>
      <c r="C320" t="s">
        <v>373</v>
      </c>
      <c r="D320" s="112" t="str">
        <f t="shared" si="4"/>
        <v>Cooper Richard</v>
      </c>
    </row>
    <row r="321" spans="2:4">
      <c r="B321" t="s">
        <v>288</v>
      </c>
      <c r="C321" t="s">
        <v>274</v>
      </c>
      <c r="D321" s="112" t="str">
        <f t="shared" si="4"/>
        <v>Drew Robins</v>
      </c>
    </row>
    <row r="322" spans="2:4">
      <c r="B322" t="s">
        <v>422</v>
      </c>
      <c r="C322" t="s">
        <v>158</v>
      </c>
      <c r="D322" s="112" t="str">
        <f t="shared" ref="D322:D385" si="5">CONCATENATE(B322," ",C322)</f>
        <v>Reece Robinson</v>
      </c>
    </row>
    <row r="323" spans="2:4">
      <c r="B323" t="s">
        <v>175</v>
      </c>
      <c r="C323" t="s">
        <v>158</v>
      </c>
      <c r="D323" s="112" t="str">
        <f t="shared" si="5"/>
        <v>Heath Robinson</v>
      </c>
    </row>
    <row r="324" spans="2:4">
      <c r="B324" t="s">
        <v>429</v>
      </c>
      <c r="C324" t="s">
        <v>158</v>
      </c>
      <c r="D324" s="112" t="str">
        <f t="shared" si="5"/>
        <v>Reed Robinson</v>
      </c>
    </row>
    <row r="325" spans="2:4">
      <c r="B325" t="s">
        <v>289</v>
      </c>
      <c r="C325" t="s">
        <v>158</v>
      </c>
      <c r="D325" s="112" t="str">
        <f t="shared" si="5"/>
        <v>Nate Robinson</v>
      </c>
    </row>
    <row r="326" spans="2:4">
      <c r="B326" t="s">
        <v>827</v>
      </c>
      <c r="C326" t="s">
        <v>158</v>
      </c>
      <c r="D326" s="112" t="str">
        <f t="shared" si="5"/>
        <v>Emmett Robinson</v>
      </c>
    </row>
    <row r="327" spans="2:4">
      <c r="B327" t="s">
        <v>74</v>
      </c>
      <c r="C327" t="s">
        <v>430</v>
      </c>
      <c r="D327" s="112" t="str">
        <f t="shared" si="5"/>
        <v>John Roecken</v>
      </c>
    </row>
    <row r="328" spans="2:4">
      <c r="B328" t="s">
        <v>92</v>
      </c>
      <c r="C328" t="s">
        <v>430</v>
      </c>
      <c r="D328" s="112" t="str">
        <f t="shared" si="5"/>
        <v>William Roecken</v>
      </c>
    </row>
    <row r="329" spans="2:4">
      <c r="B329" t="s">
        <v>678</v>
      </c>
      <c r="C329" t="s">
        <v>662</v>
      </c>
      <c r="D329" s="112" t="str">
        <f t="shared" si="5"/>
        <v>Lisa Rogers</v>
      </c>
    </row>
    <row r="330" spans="2:4">
      <c r="B330" t="s">
        <v>679</v>
      </c>
      <c r="C330" t="s">
        <v>662</v>
      </c>
      <c r="D330" s="112" t="str">
        <f t="shared" si="5"/>
        <v>Jax Rogers</v>
      </c>
    </row>
    <row r="331" spans="2:4">
      <c r="B331" t="s">
        <v>441</v>
      </c>
      <c r="C331" t="s">
        <v>662</v>
      </c>
      <c r="D331" s="112" t="str">
        <f t="shared" si="5"/>
        <v>Adrian Rogers</v>
      </c>
    </row>
    <row r="332" spans="2:4">
      <c r="B332" t="s">
        <v>477</v>
      </c>
      <c r="C332" t="s">
        <v>851</v>
      </c>
      <c r="D332" s="112" t="str">
        <f t="shared" si="5"/>
        <v>Charlie Roohan</v>
      </c>
    </row>
    <row r="333" spans="2:4">
      <c r="B333" t="s">
        <v>431</v>
      </c>
      <c r="C333" t="s">
        <v>432</v>
      </c>
      <c r="D333" s="112" t="str">
        <f t="shared" si="5"/>
        <v>Brody Rowe</v>
      </c>
    </row>
    <row r="334" spans="2:4">
      <c r="B334" t="s">
        <v>433</v>
      </c>
      <c r="C334" t="s">
        <v>103</v>
      </c>
      <c r="D334" s="112" t="str">
        <f t="shared" si="5"/>
        <v>Endree Saade</v>
      </c>
    </row>
    <row r="335" spans="2:4">
      <c r="B335" t="s">
        <v>434</v>
      </c>
      <c r="C335" t="s">
        <v>103</v>
      </c>
      <c r="D335" s="112" t="str">
        <f t="shared" si="5"/>
        <v>Elijah Saade</v>
      </c>
    </row>
    <row r="336" spans="2:4">
      <c r="B336" t="s">
        <v>102</v>
      </c>
      <c r="C336" t="s">
        <v>103</v>
      </c>
      <c r="D336" s="112" t="str">
        <f t="shared" si="5"/>
        <v>Oliver Saade</v>
      </c>
    </row>
    <row r="337" spans="2:4">
      <c r="B337" t="s">
        <v>435</v>
      </c>
      <c r="C337" t="s">
        <v>103</v>
      </c>
      <c r="D337" s="112" t="str">
        <f t="shared" si="5"/>
        <v>Isaiah Saade</v>
      </c>
    </row>
    <row r="338" spans="2:4">
      <c r="B338" t="s">
        <v>76</v>
      </c>
      <c r="C338" t="s">
        <v>145</v>
      </c>
      <c r="D338" s="112" t="str">
        <f t="shared" si="5"/>
        <v>Luke Saker</v>
      </c>
    </row>
    <row r="339" spans="2:4">
      <c r="B339" t="s">
        <v>436</v>
      </c>
      <c r="C339" t="s">
        <v>322</v>
      </c>
      <c r="D339" s="112" t="str">
        <f t="shared" si="5"/>
        <v>Carmelo Salerno</v>
      </c>
    </row>
    <row r="340" spans="2:4">
      <c r="B340" t="s">
        <v>304</v>
      </c>
      <c r="C340" t="s">
        <v>322</v>
      </c>
      <c r="D340" s="112" t="str">
        <f t="shared" si="5"/>
        <v>Leo Salerno</v>
      </c>
    </row>
    <row r="341" spans="2:4">
      <c r="B341" t="s">
        <v>427</v>
      </c>
      <c r="C341" t="s">
        <v>669</v>
      </c>
      <c r="D341" s="112" t="str">
        <f t="shared" si="5"/>
        <v>Matthew Salter</v>
      </c>
    </row>
    <row r="342" spans="2:4">
      <c r="B342" t="s">
        <v>497</v>
      </c>
      <c r="C342" t="s">
        <v>669</v>
      </c>
      <c r="D342" s="112" t="str">
        <f t="shared" si="5"/>
        <v>Jai Salter</v>
      </c>
    </row>
    <row r="343" spans="2:4">
      <c r="B343" t="s">
        <v>438</v>
      </c>
      <c r="C343" t="s">
        <v>439</v>
      </c>
      <c r="D343" s="112" t="str">
        <f t="shared" si="5"/>
        <v>Andy Sandlin</v>
      </c>
    </row>
    <row r="344" spans="2:4">
      <c r="B344" t="s">
        <v>441</v>
      </c>
      <c r="C344" t="s">
        <v>280</v>
      </c>
      <c r="D344" s="112" t="str">
        <f t="shared" si="5"/>
        <v>Adrian Schellenberg</v>
      </c>
    </row>
    <row r="345" spans="2:4">
      <c r="B345" t="s">
        <v>293</v>
      </c>
      <c r="C345" t="s">
        <v>280</v>
      </c>
      <c r="D345" s="112" t="str">
        <f t="shared" si="5"/>
        <v>Mia Schellenberg</v>
      </c>
    </row>
    <row r="346" spans="2:4">
      <c r="B346" t="s">
        <v>82</v>
      </c>
      <c r="C346" t="s">
        <v>442</v>
      </c>
      <c r="D346" s="112" t="str">
        <f t="shared" si="5"/>
        <v>Blake Schembri</v>
      </c>
    </row>
    <row r="347" spans="2:4">
      <c r="B347" t="s">
        <v>443</v>
      </c>
      <c r="C347" t="s">
        <v>444</v>
      </c>
      <c r="D347" s="112" t="str">
        <f t="shared" si="5"/>
        <v>Daymon Schuyt</v>
      </c>
    </row>
    <row r="348" spans="2:4">
      <c r="B348" t="s">
        <v>445</v>
      </c>
      <c r="C348" t="s">
        <v>444</v>
      </c>
      <c r="D348" s="112" t="str">
        <f t="shared" si="5"/>
        <v>Jacinta Schuyt</v>
      </c>
    </row>
    <row r="349" spans="2:4">
      <c r="B349" t="s">
        <v>760</v>
      </c>
      <c r="C349" t="s">
        <v>474</v>
      </c>
      <c r="D349" s="112" t="str">
        <f t="shared" si="5"/>
        <v>Alistair Scott</v>
      </c>
    </row>
    <row r="350" spans="2:4">
      <c r="B350" t="s">
        <v>121</v>
      </c>
      <c r="C350" t="s">
        <v>474</v>
      </c>
      <c r="D350" s="112" t="str">
        <f t="shared" si="5"/>
        <v>Logan Scott</v>
      </c>
    </row>
    <row r="351" spans="2:4">
      <c r="B351" t="s">
        <v>97</v>
      </c>
      <c r="C351" t="s">
        <v>446</v>
      </c>
      <c r="D351" s="112" t="str">
        <f t="shared" si="5"/>
        <v>Joshua Seiffert</v>
      </c>
    </row>
    <row r="352" spans="2:4">
      <c r="B352" t="s">
        <v>447</v>
      </c>
      <c r="C352" t="s">
        <v>448</v>
      </c>
      <c r="D352" s="112" t="str">
        <f t="shared" si="5"/>
        <v>Haris Sengul</v>
      </c>
    </row>
    <row r="353" spans="2:4">
      <c r="B353" t="s">
        <v>148</v>
      </c>
      <c r="C353" t="s">
        <v>804</v>
      </c>
      <c r="D353" s="112" t="str">
        <f t="shared" si="5"/>
        <v>Noah Serocki</v>
      </c>
    </row>
    <row r="354" spans="2:4">
      <c r="B354" t="s">
        <v>334</v>
      </c>
      <c r="C354" t="s">
        <v>754</v>
      </c>
      <c r="D354" s="112" t="str">
        <f t="shared" si="5"/>
        <v>Jeremy Sheather</v>
      </c>
    </row>
    <row r="355" spans="2:4">
      <c r="B355" t="s">
        <v>334</v>
      </c>
      <c r="C355" t="s">
        <v>754</v>
      </c>
      <c r="D355" s="112" t="str">
        <f t="shared" si="5"/>
        <v>Jeremy Sheather</v>
      </c>
    </row>
    <row r="356" spans="2:4">
      <c r="B356" t="s">
        <v>761</v>
      </c>
      <c r="C356" t="s">
        <v>754</v>
      </c>
      <c r="D356" s="112" t="str">
        <f t="shared" si="5"/>
        <v>Lennox Sheather</v>
      </c>
    </row>
    <row r="357" spans="2:4">
      <c r="B357" t="s">
        <v>451</v>
      </c>
      <c r="C357" t="s">
        <v>450</v>
      </c>
      <c r="D357" s="112" t="str">
        <f t="shared" si="5"/>
        <v>Ayrton Shepherd</v>
      </c>
    </row>
    <row r="358" spans="2:4">
      <c r="B358" t="s">
        <v>474</v>
      </c>
      <c r="C358" t="s">
        <v>663</v>
      </c>
      <c r="D358" s="112" t="str">
        <f t="shared" si="5"/>
        <v>Scott Sherrington</v>
      </c>
    </row>
    <row r="359" spans="2:4">
      <c r="B359" t="s">
        <v>372</v>
      </c>
      <c r="C359" t="s">
        <v>663</v>
      </c>
      <c r="D359" s="112" t="str">
        <f t="shared" si="5"/>
        <v>Christian Sherrington</v>
      </c>
    </row>
    <row r="360" spans="2:4">
      <c r="B360" t="s">
        <v>97</v>
      </c>
      <c r="C360" t="s">
        <v>98</v>
      </c>
      <c r="D360" s="112" t="str">
        <f t="shared" si="5"/>
        <v>Joshua Shipley</v>
      </c>
    </row>
    <row r="361" spans="2:4">
      <c r="B361" t="s">
        <v>162</v>
      </c>
      <c r="C361" t="s">
        <v>98</v>
      </c>
      <c r="D361" s="112" t="str">
        <f t="shared" si="5"/>
        <v>Riley Shipley</v>
      </c>
    </row>
    <row r="362" spans="2:4">
      <c r="B362" t="s">
        <v>162</v>
      </c>
      <c r="C362" t="s">
        <v>98</v>
      </c>
      <c r="D362" s="112" t="str">
        <f t="shared" si="5"/>
        <v>Riley Shipley</v>
      </c>
    </row>
    <row r="363" spans="2:4">
      <c r="B363" t="s">
        <v>762</v>
      </c>
      <c r="C363" t="s">
        <v>750</v>
      </c>
      <c r="D363" s="112" t="str">
        <f t="shared" si="5"/>
        <v>Helal Shmeissem</v>
      </c>
    </row>
    <row r="364" spans="2:4">
      <c r="B364" t="s">
        <v>763</v>
      </c>
      <c r="C364" t="s">
        <v>750</v>
      </c>
      <c r="D364" s="112" t="str">
        <f t="shared" si="5"/>
        <v>Zain Shmeissem</v>
      </c>
    </row>
    <row r="365" spans="2:4">
      <c r="B365" t="s">
        <v>353</v>
      </c>
      <c r="C365" t="s">
        <v>452</v>
      </c>
      <c r="D365" s="112" t="str">
        <f t="shared" si="5"/>
        <v>David Sieders</v>
      </c>
    </row>
    <row r="366" spans="2:4">
      <c r="B366" t="s">
        <v>292</v>
      </c>
      <c r="C366" t="s">
        <v>452</v>
      </c>
      <c r="D366" s="112" t="str">
        <f t="shared" si="5"/>
        <v>Ashton Sieders</v>
      </c>
    </row>
    <row r="367" spans="2:4">
      <c r="B367" t="s">
        <v>309</v>
      </c>
      <c r="C367" t="s">
        <v>453</v>
      </c>
      <c r="D367" s="112" t="str">
        <f t="shared" si="5"/>
        <v>Andrew Sim</v>
      </c>
    </row>
    <row r="368" spans="2:4">
      <c r="B368" t="s">
        <v>307</v>
      </c>
      <c r="C368" t="s">
        <v>798</v>
      </c>
      <c r="D368" s="112" t="str">
        <f t="shared" si="5"/>
        <v>Robert Sinclair</v>
      </c>
    </row>
    <row r="369" spans="2:4">
      <c r="B369" t="s">
        <v>307</v>
      </c>
      <c r="C369" t="s">
        <v>798</v>
      </c>
      <c r="D369" s="112" t="str">
        <f t="shared" si="5"/>
        <v>Robert Sinclair</v>
      </c>
    </row>
    <row r="370" spans="2:4">
      <c r="B370" t="s">
        <v>501</v>
      </c>
      <c r="C370" t="s">
        <v>488</v>
      </c>
      <c r="D370" s="112" t="str">
        <f t="shared" si="5"/>
        <v>Benjamin Sinclair-Crow</v>
      </c>
    </row>
    <row r="371" spans="2:4">
      <c r="B371" t="s">
        <v>97</v>
      </c>
      <c r="C371" t="s">
        <v>454</v>
      </c>
      <c r="D371" s="112" t="str">
        <f t="shared" si="5"/>
        <v>Joshua Smith</v>
      </c>
    </row>
    <row r="372" spans="2:4">
      <c r="B372" t="s">
        <v>319</v>
      </c>
      <c r="C372" t="s">
        <v>454</v>
      </c>
      <c r="D372" s="112" t="str">
        <f t="shared" si="5"/>
        <v>Michael Smith</v>
      </c>
    </row>
    <row r="373" spans="2:4">
      <c r="B373" t="s">
        <v>97</v>
      </c>
      <c r="C373" t="s">
        <v>454</v>
      </c>
      <c r="D373" s="112" t="str">
        <f t="shared" si="5"/>
        <v>Joshua Smith</v>
      </c>
    </row>
    <row r="374" spans="2:4">
      <c r="B374" t="s">
        <v>325</v>
      </c>
      <c r="C374" t="s">
        <v>455</v>
      </c>
      <c r="D374" s="112" t="str">
        <f t="shared" si="5"/>
        <v>Lee Somerville</v>
      </c>
    </row>
    <row r="375" spans="2:4">
      <c r="B375" t="s">
        <v>112</v>
      </c>
      <c r="C375" t="s">
        <v>130</v>
      </c>
      <c r="D375" s="112" t="str">
        <f t="shared" si="5"/>
        <v>Anthony Spiteri</v>
      </c>
    </row>
    <row r="376" spans="2:4">
      <c r="B376" t="s">
        <v>121</v>
      </c>
      <c r="C376" t="s">
        <v>130</v>
      </c>
      <c r="D376" s="112" t="str">
        <f t="shared" si="5"/>
        <v>Logan Spiteri</v>
      </c>
    </row>
    <row r="377" spans="2:4">
      <c r="B377" t="s">
        <v>209</v>
      </c>
      <c r="C377" t="s">
        <v>456</v>
      </c>
      <c r="D377" s="112" t="str">
        <f t="shared" si="5"/>
        <v>Mario Sprajcer</v>
      </c>
    </row>
    <row r="378" spans="2:4">
      <c r="B378" t="s">
        <v>77</v>
      </c>
      <c r="C378" t="s">
        <v>487</v>
      </c>
      <c r="D378" s="112" t="str">
        <f t="shared" si="5"/>
        <v>Harrison Stace</v>
      </c>
    </row>
    <row r="379" spans="2:4">
      <c r="B379" t="s">
        <v>689</v>
      </c>
      <c r="C379" t="s">
        <v>620</v>
      </c>
      <c r="D379" s="112" t="str">
        <f t="shared" si="5"/>
        <v>Felix Staley</v>
      </c>
    </row>
    <row r="380" spans="2:4">
      <c r="B380" t="s">
        <v>699</v>
      </c>
      <c r="C380" t="s">
        <v>620</v>
      </c>
      <c r="D380" s="112" t="str">
        <f t="shared" si="5"/>
        <v>Harley Staley</v>
      </c>
    </row>
    <row r="381" spans="2:4">
      <c r="B381" t="s">
        <v>414</v>
      </c>
      <c r="C381" t="s">
        <v>618</v>
      </c>
      <c r="D381" s="112" t="str">
        <f t="shared" si="5"/>
        <v>Dean Starling</v>
      </c>
    </row>
    <row r="382" spans="2:4">
      <c r="B382" t="s">
        <v>702</v>
      </c>
      <c r="C382" t="s">
        <v>664</v>
      </c>
      <c r="D382" s="112" t="str">
        <f t="shared" si="5"/>
        <v>Alexander Stephan</v>
      </c>
    </row>
    <row r="383" spans="2:4">
      <c r="B383" t="s">
        <v>353</v>
      </c>
      <c r="C383" t="s">
        <v>169</v>
      </c>
      <c r="D383" s="112" t="str">
        <f t="shared" si="5"/>
        <v>David Stevenson</v>
      </c>
    </row>
    <row r="384" spans="2:4">
      <c r="B384" t="s">
        <v>440</v>
      </c>
      <c r="C384" t="s">
        <v>668</v>
      </c>
      <c r="D384" s="112" t="str">
        <f t="shared" si="5"/>
        <v>Brock Stinson</v>
      </c>
    </row>
    <row r="385" spans="2:4">
      <c r="B385" t="s">
        <v>673</v>
      </c>
      <c r="C385" t="s">
        <v>504</v>
      </c>
      <c r="D385" s="112" t="str">
        <f t="shared" si="5"/>
        <v>IAN Stones</v>
      </c>
    </row>
    <row r="386" spans="2:4">
      <c r="B386" t="s">
        <v>682</v>
      </c>
      <c r="C386" t="s">
        <v>504</v>
      </c>
      <c r="D386" s="112" t="str">
        <f t="shared" ref="D386:D441" si="6">CONCATENATE(B386," ",C386)</f>
        <v>Lilian Stones</v>
      </c>
    </row>
    <row r="387" spans="2:4">
      <c r="B387" t="s">
        <v>309</v>
      </c>
      <c r="C387" t="s">
        <v>667</v>
      </c>
      <c r="D387" s="112" t="str">
        <f t="shared" si="6"/>
        <v>Andrew Strong-Doyle</v>
      </c>
    </row>
    <row r="388" spans="2:4">
      <c r="B388" t="s">
        <v>302</v>
      </c>
      <c r="C388" t="s">
        <v>321</v>
      </c>
      <c r="D388" s="112" t="str">
        <f t="shared" si="6"/>
        <v>Jamie Su</v>
      </c>
    </row>
    <row r="389" spans="2:4">
      <c r="B389" t="s">
        <v>301</v>
      </c>
      <c r="C389" t="s">
        <v>321</v>
      </c>
      <c r="D389" s="112" t="str">
        <f t="shared" si="6"/>
        <v>Lawrence Su</v>
      </c>
    </row>
    <row r="390" spans="2:4">
      <c r="B390" t="s">
        <v>457</v>
      </c>
      <c r="C390" t="s">
        <v>321</v>
      </c>
      <c r="D390" s="112" t="str">
        <f t="shared" si="6"/>
        <v>Callie Su</v>
      </c>
    </row>
    <row r="391" spans="2:4">
      <c r="B391" t="s">
        <v>79</v>
      </c>
      <c r="C391" t="s">
        <v>749</v>
      </c>
      <c r="D391" s="112" t="str">
        <f t="shared" si="6"/>
        <v>Jordan Sutton</v>
      </c>
    </row>
    <row r="392" spans="2:4">
      <c r="B392" t="s">
        <v>85</v>
      </c>
      <c r="C392" t="s">
        <v>125</v>
      </c>
      <c r="D392" s="112" t="str">
        <f t="shared" si="6"/>
        <v>James Swarbrick</v>
      </c>
    </row>
    <row r="393" spans="2:4">
      <c r="B393" t="s">
        <v>78</v>
      </c>
      <c r="C393" t="s">
        <v>94</v>
      </c>
      <c r="D393" s="112" t="str">
        <f t="shared" si="6"/>
        <v>Hunter Sydenham</v>
      </c>
    </row>
    <row r="394" spans="2:4">
      <c r="B394" t="s">
        <v>132</v>
      </c>
      <c r="C394" t="s">
        <v>133</v>
      </c>
      <c r="D394" s="112" t="str">
        <f t="shared" si="6"/>
        <v>Brian Tabbernal</v>
      </c>
    </row>
    <row r="395" spans="2:4">
      <c r="B395" t="s">
        <v>318</v>
      </c>
      <c r="C395" t="s">
        <v>482</v>
      </c>
      <c r="D395" s="112" t="str">
        <f t="shared" si="6"/>
        <v>Stephen Taulanga</v>
      </c>
    </row>
    <row r="396" spans="2:4">
      <c r="B396" t="s">
        <v>148</v>
      </c>
      <c r="C396" t="s">
        <v>149</v>
      </c>
      <c r="D396" s="112" t="str">
        <f t="shared" si="6"/>
        <v>Noah Taylor</v>
      </c>
    </row>
    <row r="397" spans="2:4">
      <c r="B397" t="s">
        <v>856</v>
      </c>
      <c r="C397" t="s">
        <v>149</v>
      </c>
      <c r="D397" s="112" t="str">
        <f t="shared" si="6"/>
        <v>Liza Taylor</v>
      </c>
    </row>
    <row r="398" spans="2:4">
      <c r="B398" t="s">
        <v>314</v>
      </c>
      <c r="C398" t="s">
        <v>327</v>
      </c>
      <c r="D398" s="112" t="str">
        <f t="shared" si="6"/>
        <v>Adam Thompson</v>
      </c>
    </row>
    <row r="399" spans="2:4">
      <c r="B399" t="s">
        <v>458</v>
      </c>
      <c r="C399" t="s">
        <v>327</v>
      </c>
      <c r="D399" s="112" t="str">
        <f t="shared" si="6"/>
        <v>Brayden Thompson</v>
      </c>
    </row>
    <row r="400" spans="2:4">
      <c r="B400" t="s">
        <v>437</v>
      </c>
      <c r="C400" t="s">
        <v>327</v>
      </c>
      <c r="D400" s="112" t="str">
        <f t="shared" si="6"/>
        <v>Mark Thompson</v>
      </c>
    </row>
    <row r="401" spans="2:4">
      <c r="B401" t="s">
        <v>374</v>
      </c>
      <c r="C401" t="s">
        <v>844</v>
      </c>
      <c r="D401" s="112" t="str">
        <f t="shared" si="6"/>
        <v>Sienna Tullipan</v>
      </c>
    </row>
    <row r="402" spans="2:4">
      <c r="B402" t="s">
        <v>86</v>
      </c>
      <c r="C402" t="s">
        <v>655</v>
      </c>
      <c r="D402" s="112" t="str">
        <f t="shared" si="6"/>
        <v>Ryan Uren</v>
      </c>
    </row>
    <row r="403" spans="2:4">
      <c r="B403" t="s">
        <v>303</v>
      </c>
      <c r="C403" t="s">
        <v>608</v>
      </c>
      <c r="D403" s="112" t="str">
        <f t="shared" si="6"/>
        <v>Ethan Van Poppel</v>
      </c>
    </row>
    <row r="404" spans="2:4">
      <c r="B404" t="s">
        <v>829</v>
      </c>
      <c r="C404" t="s">
        <v>794</v>
      </c>
      <c r="D404" s="112" t="str">
        <f t="shared" si="6"/>
        <v>Zakiah-Reginald Varley</v>
      </c>
    </row>
    <row r="405" spans="2:4">
      <c r="B405" t="s">
        <v>461</v>
      </c>
      <c r="C405" t="s">
        <v>462</v>
      </c>
      <c r="D405" s="112" t="str">
        <f t="shared" si="6"/>
        <v>Vaibhav vats</v>
      </c>
    </row>
    <row r="406" spans="2:4">
      <c r="B406" t="s">
        <v>463</v>
      </c>
      <c r="C406" t="s">
        <v>95</v>
      </c>
      <c r="D406" s="112" t="str">
        <f t="shared" si="6"/>
        <v>Neel Vats</v>
      </c>
    </row>
    <row r="407" spans="2:4">
      <c r="B407" t="s">
        <v>460</v>
      </c>
      <c r="C407" t="s">
        <v>95</v>
      </c>
      <c r="D407" s="112" t="str">
        <f t="shared" si="6"/>
        <v>Eva Vats</v>
      </c>
    </row>
    <row r="408" spans="2:4">
      <c r="B408" t="s">
        <v>113</v>
      </c>
      <c r="C408" t="s">
        <v>464</v>
      </c>
      <c r="D408" s="112" t="str">
        <f t="shared" si="6"/>
        <v>Daniel Vella</v>
      </c>
    </row>
    <row r="409" spans="2:4">
      <c r="B409" t="s">
        <v>494</v>
      </c>
      <c r="C409" t="s">
        <v>96</v>
      </c>
      <c r="D409" s="112" t="str">
        <f t="shared" si="6"/>
        <v>Andre Vermeulen</v>
      </c>
    </row>
    <row r="410" spans="2:4">
      <c r="B410" t="s">
        <v>311</v>
      </c>
      <c r="C410" t="s">
        <v>96</v>
      </c>
      <c r="D410" s="112" t="str">
        <f t="shared" si="6"/>
        <v>Nadia Vermeulen</v>
      </c>
    </row>
    <row r="411" spans="2:4">
      <c r="B411" t="s">
        <v>317</v>
      </c>
      <c r="C411" t="s">
        <v>96</v>
      </c>
      <c r="D411" s="112" t="str">
        <f t="shared" si="6"/>
        <v>Deniel Vermeulen</v>
      </c>
    </row>
    <row r="412" spans="2:4">
      <c r="B412" t="s">
        <v>701</v>
      </c>
      <c r="C412" t="s">
        <v>234</v>
      </c>
      <c r="D412" s="112" t="str">
        <f t="shared" si="6"/>
        <v>Cianna Wagstaff</v>
      </c>
    </row>
    <row r="413" spans="2:4">
      <c r="B413" t="s">
        <v>294</v>
      </c>
      <c r="C413" t="s">
        <v>234</v>
      </c>
      <c r="D413" s="112" t="str">
        <f t="shared" si="6"/>
        <v>Jye Wagstaff</v>
      </c>
    </row>
    <row r="414" spans="2:4">
      <c r="B414" t="s">
        <v>319</v>
      </c>
      <c r="C414" t="s">
        <v>465</v>
      </c>
      <c r="D414" s="112" t="str">
        <f t="shared" si="6"/>
        <v>Michael Walker</v>
      </c>
    </row>
    <row r="415" spans="2:4">
      <c r="B415" t="s">
        <v>92</v>
      </c>
      <c r="C415" t="s">
        <v>170</v>
      </c>
      <c r="D415" s="112" t="str">
        <f t="shared" si="6"/>
        <v>William Waters</v>
      </c>
    </row>
    <row r="416" spans="2:4">
      <c r="B416" t="s">
        <v>176</v>
      </c>
      <c r="C416" t="s">
        <v>170</v>
      </c>
      <c r="D416" s="112" t="str">
        <f t="shared" si="6"/>
        <v>Will Waters</v>
      </c>
    </row>
    <row r="417" spans="2:4">
      <c r="B417" t="s">
        <v>177</v>
      </c>
      <c r="C417" t="s">
        <v>170</v>
      </c>
      <c r="D417" s="112" t="str">
        <f t="shared" si="6"/>
        <v>Liam Waters</v>
      </c>
    </row>
    <row r="418" spans="2:4">
      <c r="B418" t="s">
        <v>480</v>
      </c>
      <c r="C418" t="s">
        <v>473</v>
      </c>
      <c r="D418" s="112" t="str">
        <f t="shared" si="6"/>
        <v>Brooke Weatherhead</v>
      </c>
    </row>
    <row r="419" spans="2:4">
      <c r="B419" t="s">
        <v>177</v>
      </c>
      <c r="C419" t="s">
        <v>473</v>
      </c>
      <c r="D419" s="112" t="str">
        <f t="shared" si="6"/>
        <v>Liam Weatherhead</v>
      </c>
    </row>
    <row r="420" spans="2:4">
      <c r="B420" t="s">
        <v>371</v>
      </c>
      <c r="C420" t="s">
        <v>473</v>
      </c>
      <c r="D420" s="112" t="str">
        <f t="shared" si="6"/>
        <v>Grant Weatherhead</v>
      </c>
    </row>
    <row r="421" spans="2:4">
      <c r="B421" t="s">
        <v>118</v>
      </c>
      <c r="C421" t="s">
        <v>652</v>
      </c>
      <c r="D421" s="112" t="str">
        <f t="shared" si="6"/>
        <v>Jack Webster</v>
      </c>
    </row>
    <row r="422" spans="2:4">
      <c r="B422" t="s">
        <v>598</v>
      </c>
      <c r="C422" t="s">
        <v>781</v>
      </c>
      <c r="D422" s="112" t="str">
        <f t="shared" si="6"/>
        <v>Kim Wheeler</v>
      </c>
    </row>
    <row r="423" spans="2:4">
      <c r="B423" t="s">
        <v>121</v>
      </c>
      <c r="C423" t="s">
        <v>781</v>
      </c>
      <c r="D423" s="112" t="str">
        <f t="shared" si="6"/>
        <v>Logan Wheeler</v>
      </c>
    </row>
    <row r="424" spans="2:4">
      <c r="B424" t="s">
        <v>424</v>
      </c>
      <c r="C424" t="s">
        <v>109</v>
      </c>
      <c r="D424" s="112" t="str">
        <f t="shared" si="6"/>
        <v>Glenn Williams</v>
      </c>
    </row>
    <row r="425" spans="2:4">
      <c r="B425" t="s">
        <v>474</v>
      </c>
      <c r="C425" t="s">
        <v>758</v>
      </c>
      <c r="D425" s="112" t="str">
        <f t="shared" si="6"/>
        <v>Scott Willoughby</v>
      </c>
    </row>
    <row r="426" spans="2:4">
      <c r="B426" t="s">
        <v>84</v>
      </c>
      <c r="C426" t="s">
        <v>758</v>
      </c>
      <c r="D426" s="112" t="str">
        <f t="shared" si="6"/>
        <v>Lachlan Willoughby</v>
      </c>
    </row>
    <row r="427" spans="2:4">
      <c r="B427" t="s">
        <v>417</v>
      </c>
      <c r="C427" t="s">
        <v>135</v>
      </c>
      <c r="D427" s="112" t="str">
        <f t="shared" si="6"/>
        <v>Shane Wilson</v>
      </c>
    </row>
    <row r="428" spans="2:4">
      <c r="B428" t="s">
        <v>296</v>
      </c>
      <c r="C428" t="s">
        <v>135</v>
      </c>
      <c r="D428" s="112" t="str">
        <f t="shared" si="6"/>
        <v>Koby Wilson</v>
      </c>
    </row>
    <row r="429" spans="2:4">
      <c r="B429" t="s">
        <v>296</v>
      </c>
      <c r="C429" t="s">
        <v>135</v>
      </c>
      <c r="D429" s="112" t="str">
        <f t="shared" si="6"/>
        <v>Koby Wilson</v>
      </c>
    </row>
    <row r="430" spans="2:4">
      <c r="B430" t="s">
        <v>113</v>
      </c>
      <c r="C430" t="s">
        <v>135</v>
      </c>
      <c r="D430" s="112" t="str">
        <f t="shared" si="6"/>
        <v>Daniel Wilson</v>
      </c>
    </row>
    <row r="431" spans="2:4">
      <c r="B431" t="s">
        <v>118</v>
      </c>
      <c r="C431" t="s">
        <v>135</v>
      </c>
      <c r="D431" s="112" t="str">
        <f t="shared" si="6"/>
        <v>Jack Wilson</v>
      </c>
    </row>
    <row r="432" spans="2:4">
      <c r="B432" t="s">
        <v>369</v>
      </c>
      <c r="C432" t="s">
        <v>135</v>
      </c>
      <c r="D432" s="112" t="str">
        <f t="shared" si="6"/>
        <v>Paul Wilson</v>
      </c>
    </row>
    <row r="433" spans="2:4">
      <c r="B433" t="s">
        <v>354</v>
      </c>
      <c r="C433" t="s">
        <v>135</v>
      </c>
      <c r="D433" s="112" t="str">
        <f t="shared" si="6"/>
        <v>Ben Wilson</v>
      </c>
    </row>
    <row r="434" spans="2:4">
      <c r="B434" t="s">
        <v>466</v>
      </c>
      <c r="C434" t="s">
        <v>467</v>
      </c>
      <c r="D434" s="112" t="str">
        <f t="shared" si="6"/>
        <v>Leigh Wright</v>
      </c>
    </row>
    <row r="435" spans="2:4">
      <c r="B435" t="s">
        <v>347</v>
      </c>
      <c r="C435" t="s">
        <v>467</v>
      </c>
      <c r="D435" s="112" t="str">
        <f t="shared" si="6"/>
        <v>Craig Wright</v>
      </c>
    </row>
    <row r="436" spans="2:4">
      <c r="B436" t="s">
        <v>468</v>
      </c>
      <c r="C436" t="s">
        <v>127</v>
      </c>
      <c r="D436" s="112" t="str">
        <f t="shared" si="6"/>
        <v>Dave Youl</v>
      </c>
    </row>
    <row r="437" spans="2:4">
      <c r="B437" t="s">
        <v>131</v>
      </c>
      <c r="C437" t="s">
        <v>127</v>
      </c>
      <c r="D437" s="112" t="str">
        <f t="shared" si="6"/>
        <v>Lucas Youl</v>
      </c>
    </row>
    <row r="438" spans="2:4">
      <c r="B438" t="s">
        <v>469</v>
      </c>
      <c r="C438" t="s">
        <v>470</v>
      </c>
      <c r="D438" s="112" t="str">
        <f t="shared" si="6"/>
        <v>Veyron Yuen</v>
      </c>
    </row>
    <row r="439" spans="2:4">
      <c r="B439" t="s">
        <v>697</v>
      </c>
      <c r="C439" t="s">
        <v>470</v>
      </c>
      <c r="D439" s="112" t="str">
        <f t="shared" si="6"/>
        <v>Aston Yuen</v>
      </c>
    </row>
    <row r="440" spans="2:4">
      <c r="B440" t="s">
        <v>318</v>
      </c>
      <c r="C440" t="s">
        <v>171</v>
      </c>
      <c r="D440" s="112" t="str">
        <f t="shared" si="6"/>
        <v>Stephen Zerafa</v>
      </c>
    </row>
    <row r="441" spans="2:4">
      <c r="B441" t="s">
        <v>704</v>
      </c>
      <c r="C441" t="s">
        <v>672</v>
      </c>
      <c r="D441" s="112" t="str">
        <f t="shared" si="6"/>
        <v>Grzegorz Zgudka</v>
      </c>
    </row>
  </sheetData>
  <autoFilter ref="A1:D401" xr:uid="{20E67E03-04AD-499D-AA78-24506F09F1DE}">
    <sortState xmlns:xlrd2="http://schemas.microsoft.com/office/spreadsheetml/2017/richdata2" ref="A2:D441">
      <sortCondition ref="C1:C401"/>
    </sortState>
  </autoFilter>
  <conditionalFormatting sqref="D2:D441">
    <cfRule type="duplicateValues" dxfId="2" priority="5854"/>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F949E-1FBA-41AE-A771-316C02A85849}">
  <dimension ref="A1:D420"/>
  <sheetViews>
    <sheetView workbookViewId="0">
      <selection activeCell="F426" sqref="F426"/>
    </sheetView>
  </sheetViews>
  <sheetFormatPr defaultRowHeight="13"/>
  <cols>
    <col min="1" max="1" width="11.81640625" bestFit="1" customWidth="1"/>
    <col min="2" max="2" width="19.36328125" bestFit="1" customWidth="1"/>
    <col min="3" max="3" width="13.54296875" bestFit="1" customWidth="1"/>
    <col min="4" max="4" width="19.36328125" bestFit="1" customWidth="1"/>
  </cols>
  <sheetData>
    <row r="1" spans="1:4">
      <c r="A1" t="s">
        <v>71</v>
      </c>
      <c r="B1" t="s">
        <v>479</v>
      </c>
      <c r="C1" t="s">
        <v>72</v>
      </c>
      <c r="D1" t="s">
        <v>73</v>
      </c>
    </row>
    <row r="2" spans="1:4" ht="14.5">
      <c r="B2" s="193" t="s">
        <v>681</v>
      </c>
      <c r="C2" s="189" t="s">
        <v>651</v>
      </c>
      <c r="D2" s="112" t="str">
        <f t="shared" ref="D2:D65" si="0">CONCATENATE(B2," ",C2)</f>
        <v>Abigail Kus</v>
      </c>
    </row>
    <row r="3" spans="1:4" ht="14.5">
      <c r="B3" s="189" t="s">
        <v>314</v>
      </c>
      <c r="C3" s="189" t="s">
        <v>876</v>
      </c>
      <c r="D3" s="112" t="str">
        <f t="shared" si="0"/>
        <v>Adam Barnes</v>
      </c>
    </row>
    <row r="4" spans="1:4" ht="14.5">
      <c r="B4" s="189" t="s">
        <v>685</v>
      </c>
      <c r="C4" s="189" t="s">
        <v>607</v>
      </c>
      <c r="D4" s="112" t="str">
        <f t="shared" si="0"/>
        <v>adam petta</v>
      </c>
    </row>
    <row r="5" spans="1:4" ht="14.5">
      <c r="B5" s="193" t="s">
        <v>314</v>
      </c>
      <c r="C5" s="189" t="s">
        <v>419</v>
      </c>
      <c r="D5" s="112" t="str">
        <f t="shared" si="0"/>
        <v>Adam Pisula</v>
      </c>
    </row>
    <row r="6" spans="1:4" ht="14.5">
      <c r="B6" s="189" t="s">
        <v>314</v>
      </c>
      <c r="C6" s="189" t="s">
        <v>327</v>
      </c>
      <c r="D6" s="112" t="str">
        <f t="shared" si="0"/>
        <v>Adam Thompson</v>
      </c>
    </row>
    <row r="7" spans="1:4" ht="14.5">
      <c r="B7" s="189" t="s">
        <v>441</v>
      </c>
      <c r="C7" s="189" t="s">
        <v>596</v>
      </c>
      <c r="D7" s="112" t="str">
        <f t="shared" si="0"/>
        <v>Adrian Estasy</v>
      </c>
    </row>
    <row r="8" spans="1:4" ht="14.5">
      <c r="B8" s="189" t="s">
        <v>441</v>
      </c>
      <c r="C8" s="189" t="s">
        <v>662</v>
      </c>
      <c r="D8" s="112" t="str">
        <f t="shared" si="0"/>
        <v>Adrian Rogers</v>
      </c>
    </row>
    <row r="9" spans="1:4" ht="14.5">
      <c r="B9" s="193" t="s">
        <v>441</v>
      </c>
      <c r="C9" s="189" t="s">
        <v>280</v>
      </c>
      <c r="D9" s="112" t="str">
        <f t="shared" si="0"/>
        <v>Adrian Schellenberg</v>
      </c>
    </row>
    <row r="10" spans="1:4" ht="14.5">
      <c r="B10" s="189" t="s">
        <v>694</v>
      </c>
      <c r="C10" s="189" t="s">
        <v>649</v>
      </c>
      <c r="D10" s="112" t="str">
        <f t="shared" si="0"/>
        <v>Alekso Glaveski</v>
      </c>
    </row>
    <row r="11" spans="1:4" ht="14.5">
      <c r="B11" s="189" t="s">
        <v>698</v>
      </c>
      <c r="C11" s="189" t="s">
        <v>657</v>
      </c>
      <c r="D11" s="112" t="str">
        <f t="shared" si="0"/>
        <v>Alex Ninovic</v>
      </c>
    </row>
    <row r="12" spans="1:4" ht="14.5">
      <c r="B12" s="189" t="s">
        <v>702</v>
      </c>
      <c r="C12" s="189" t="s">
        <v>848</v>
      </c>
      <c r="D12" s="112" t="str">
        <f t="shared" si="0"/>
        <v>Alexander Bruegger</v>
      </c>
    </row>
    <row r="13" spans="1:4" ht="14.5">
      <c r="B13" s="189" t="s">
        <v>702</v>
      </c>
      <c r="C13" s="189" t="s">
        <v>664</v>
      </c>
      <c r="D13" s="112" t="str">
        <f t="shared" si="0"/>
        <v>Alexander Stephan</v>
      </c>
    </row>
    <row r="14" spans="1:4" ht="14.5">
      <c r="B14" s="193" t="s">
        <v>830</v>
      </c>
      <c r="C14" s="189" t="s">
        <v>789</v>
      </c>
      <c r="D14" s="112" t="str">
        <f t="shared" si="0"/>
        <v>Alexandra Attree</v>
      </c>
    </row>
    <row r="15" spans="1:4" ht="14.5">
      <c r="B15" s="189" t="s">
        <v>819</v>
      </c>
      <c r="C15" s="189" t="s">
        <v>801</v>
      </c>
      <c r="D15" s="112" t="str">
        <f t="shared" si="0"/>
        <v>Ali Habib</v>
      </c>
    </row>
    <row r="16" spans="1:4" ht="14.5">
      <c r="B16" s="193" t="s">
        <v>760</v>
      </c>
      <c r="C16" s="189" t="s">
        <v>474</v>
      </c>
      <c r="D16" s="112" t="str">
        <f t="shared" si="0"/>
        <v>Alistair Scott</v>
      </c>
    </row>
    <row r="17" spans="2:4" ht="14.5">
      <c r="B17" s="189" t="s">
        <v>368</v>
      </c>
      <c r="C17" s="189" t="s">
        <v>367</v>
      </c>
      <c r="D17" s="112" t="str">
        <f t="shared" si="0"/>
        <v>Amalie Dunlop</v>
      </c>
    </row>
    <row r="18" spans="2:4" ht="14.5">
      <c r="B18" s="189" t="s">
        <v>380</v>
      </c>
      <c r="C18" s="189" t="s">
        <v>390</v>
      </c>
      <c r="D18" s="112" t="str">
        <f t="shared" si="0"/>
        <v>Amelia Kapp</v>
      </c>
    </row>
    <row r="19" spans="2:4" ht="14.5">
      <c r="B19" s="189" t="s">
        <v>808</v>
      </c>
      <c r="C19" s="189" t="s">
        <v>351</v>
      </c>
      <c r="D19" s="112" t="str">
        <f t="shared" si="0"/>
        <v>Amy Bregonje</v>
      </c>
    </row>
    <row r="20" spans="2:4" ht="14.5">
      <c r="B20" s="189" t="s">
        <v>494</v>
      </c>
      <c r="C20" s="189" t="s">
        <v>96</v>
      </c>
      <c r="D20" s="112" t="str">
        <f t="shared" si="0"/>
        <v>Andre Vermeulen</v>
      </c>
    </row>
    <row r="21" spans="2:4" ht="14.5">
      <c r="B21" s="189" t="s">
        <v>309</v>
      </c>
      <c r="C21" s="189" t="s">
        <v>110</v>
      </c>
      <c r="D21" s="112" t="str">
        <f t="shared" si="0"/>
        <v>Andrew Cooper</v>
      </c>
    </row>
    <row r="22" spans="2:4" ht="14.5">
      <c r="B22" s="189" t="s">
        <v>309</v>
      </c>
      <c r="C22" s="189" t="s">
        <v>845</v>
      </c>
      <c r="D22" s="112" t="str">
        <f t="shared" si="0"/>
        <v>Andrew Kita</v>
      </c>
    </row>
    <row r="23" spans="2:4" ht="14.5">
      <c r="B23" s="193" t="s">
        <v>309</v>
      </c>
      <c r="C23" s="189" t="s">
        <v>397</v>
      </c>
      <c r="D23" s="112" t="str">
        <f t="shared" si="0"/>
        <v>Andrew Lake</v>
      </c>
    </row>
    <row r="24" spans="2:4" ht="14.5">
      <c r="B24" s="189" t="s">
        <v>309</v>
      </c>
      <c r="C24" s="189" t="s">
        <v>471</v>
      </c>
      <c r="D24" s="112" t="str">
        <f t="shared" si="0"/>
        <v>Andrew Rhodes</v>
      </c>
    </row>
    <row r="25" spans="2:4" ht="14.5">
      <c r="B25" s="189" t="s">
        <v>309</v>
      </c>
      <c r="C25" s="189" t="s">
        <v>453</v>
      </c>
      <c r="D25" s="112" t="str">
        <f t="shared" si="0"/>
        <v>Andrew Sim</v>
      </c>
    </row>
    <row r="26" spans="2:4" ht="14.5">
      <c r="B26" s="189" t="s">
        <v>309</v>
      </c>
      <c r="C26" s="189" t="s">
        <v>667</v>
      </c>
      <c r="D26" s="112" t="str">
        <f t="shared" si="0"/>
        <v>Andrew Strong-Doyle</v>
      </c>
    </row>
    <row r="27" spans="2:4" ht="14.5">
      <c r="B27" s="189" t="s">
        <v>438</v>
      </c>
      <c r="C27" s="189" t="s">
        <v>439</v>
      </c>
      <c r="D27" s="112" t="str">
        <f t="shared" si="0"/>
        <v>Andy Sandlin</v>
      </c>
    </row>
    <row r="28" spans="2:4" ht="14.5">
      <c r="B28" s="189" t="s">
        <v>814</v>
      </c>
      <c r="C28" s="189" t="s">
        <v>281</v>
      </c>
      <c r="D28" s="112" t="str">
        <f t="shared" si="0"/>
        <v>Aneta Gauci</v>
      </c>
    </row>
    <row r="29" spans="2:4" ht="14.5">
      <c r="B29" s="189" t="s">
        <v>695</v>
      </c>
      <c r="C29" s="189" t="s">
        <v>650</v>
      </c>
      <c r="D29" s="112" t="str">
        <f t="shared" si="0"/>
        <v>Angelo Kosteski</v>
      </c>
    </row>
    <row r="30" spans="2:4" ht="14.5">
      <c r="B30" s="189" t="s">
        <v>112</v>
      </c>
      <c r="C30" s="189" t="s">
        <v>846</v>
      </c>
      <c r="D30" s="112" t="str">
        <f t="shared" si="0"/>
        <v>Anthony Bond</v>
      </c>
    </row>
    <row r="31" spans="2:4" ht="14.5">
      <c r="B31" s="189" t="s">
        <v>112</v>
      </c>
      <c r="C31" s="189" t="s">
        <v>130</v>
      </c>
      <c r="D31" s="112" t="str">
        <f t="shared" si="0"/>
        <v>Anthony Spiteri</v>
      </c>
    </row>
    <row r="32" spans="2:4" ht="14.5">
      <c r="B32" s="189" t="s">
        <v>112</v>
      </c>
      <c r="C32" s="189" t="s">
        <v>464</v>
      </c>
      <c r="D32" s="112" t="str">
        <f t="shared" si="0"/>
        <v>Anthony Vella</v>
      </c>
    </row>
    <row r="33" spans="2:4" ht="14.5">
      <c r="B33" s="189" t="s">
        <v>692</v>
      </c>
      <c r="C33" s="189" t="s">
        <v>624</v>
      </c>
      <c r="D33" s="112" t="str">
        <f t="shared" si="0"/>
        <v>Antonio Nedelkovski</v>
      </c>
    </row>
    <row r="34" spans="2:4" ht="14.5">
      <c r="B34" s="189" t="s">
        <v>815</v>
      </c>
      <c r="C34" s="189" t="s">
        <v>281</v>
      </c>
      <c r="D34" s="112" t="str">
        <f t="shared" si="0"/>
        <v>Armani Gauci</v>
      </c>
    </row>
    <row r="35" spans="2:4" ht="14.5">
      <c r="B35" s="189" t="s">
        <v>292</v>
      </c>
      <c r="C35" s="189" t="s">
        <v>452</v>
      </c>
      <c r="D35" s="112" t="str">
        <f t="shared" si="0"/>
        <v>Ashton Sieders</v>
      </c>
    </row>
    <row r="36" spans="2:4" ht="14.5">
      <c r="B36" s="189" t="s">
        <v>697</v>
      </c>
      <c r="C36" s="189" t="s">
        <v>656</v>
      </c>
      <c r="D36" s="112" t="str">
        <f t="shared" si="0"/>
        <v>Aston Hobson</v>
      </c>
    </row>
    <row r="37" spans="2:4" ht="14.5">
      <c r="B37" s="189" t="s">
        <v>697</v>
      </c>
      <c r="C37" s="189" t="s">
        <v>470</v>
      </c>
      <c r="D37" s="112" t="str">
        <f t="shared" si="0"/>
        <v>Aston Yuen</v>
      </c>
    </row>
    <row r="38" spans="2:4" ht="14.5">
      <c r="B38" s="189" t="s">
        <v>451</v>
      </c>
      <c r="C38" s="189" t="s">
        <v>756</v>
      </c>
      <c r="D38" s="112" t="str">
        <f t="shared" si="0"/>
        <v>Ayrton De Nova</v>
      </c>
    </row>
    <row r="39" spans="2:4" ht="14.5">
      <c r="B39" s="189" t="s">
        <v>451</v>
      </c>
      <c r="C39" s="189" t="s">
        <v>450</v>
      </c>
      <c r="D39" s="112" t="str">
        <f t="shared" si="0"/>
        <v>Ayrton Shepherd</v>
      </c>
    </row>
    <row r="40" spans="2:4" ht="14.5">
      <c r="B40" s="189" t="s">
        <v>146</v>
      </c>
      <c r="C40" s="189" t="s">
        <v>272</v>
      </c>
      <c r="D40" s="112" t="str">
        <f t="shared" si="0"/>
        <v>Bailey Cahill</v>
      </c>
    </row>
    <row r="41" spans="2:4" ht="14.5">
      <c r="B41" s="189" t="s">
        <v>146</v>
      </c>
      <c r="C41" s="189" t="s">
        <v>387</v>
      </c>
      <c r="D41" s="112" t="str">
        <f t="shared" si="0"/>
        <v>Bailey Humphreys</v>
      </c>
    </row>
    <row r="42" spans="2:4" ht="14.5">
      <c r="B42" s="189" t="s">
        <v>354</v>
      </c>
      <c r="C42" s="189" t="s">
        <v>272</v>
      </c>
      <c r="D42" s="112" t="str">
        <f t="shared" si="0"/>
        <v>Ben Cahill</v>
      </c>
    </row>
    <row r="43" spans="2:4" ht="14.5">
      <c r="B43" s="189" t="s">
        <v>354</v>
      </c>
      <c r="C43" s="189" t="s">
        <v>111</v>
      </c>
      <c r="D43" s="112" t="str">
        <f t="shared" si="0"/>
        <v>Ben Lewis</v>
      </c>
    </row>
    <row r="44" spans="2:4" ht="14.5">
      <c r="B44" s="189" t="s">
        <v>354</v>
      </c>
      <c r="C44" s="189" t="s">
        <v>135</v>
      </c>
      <c r="D44" s="112" t="str">
        <f t="shared" si="0"/>
        <v>Ben Wilson</v>
      </c>
    </row>
    <row r="45" spans="2:4" ht="14.5">
      <c r="B45" s="189" t="s">
        <v>501</v>
      </c>
      <c r="C45" s="189" t="s">
        <v>651</v>
      </c>
      <c r="D45" s="112" t="str">
        <f t="shared" si="0"/>
        <v>Benjamin Kus</v>
      </c>
    </row>
    <row r="46" spans="2:4" ht="14.5">
      <c r="B46" s="193" t="s">
        <v>501</v>
      </c>
      <c r="C46" s="189" t="s">
        <v>488</v>
      </c>
      <c r="D46" s="112" t="str">
        <f t="shared" si="0"/>
        <v>Benjamin Sinclair-Crow</v>
      </c>
    </row>
    <row r="47" spans="2:4" ht="14.5">
      <c r="B47" s="189" t="s">
        <v>106</v>
      </c>
      <c r="C47" s="189" t="s">
        <v>107</v>
      </c>
      <c r="D47" s="112" t="str">
        <f t="shared" si="0"/>
        <v>Bethany Emr</v>
      </c>
    </row>
    <row r="48" spans="2:4" ht="14.5">
      <c r="B48" s="189" t="s">
        <v>885</v>
      </c>
      <c r="C48" s="189" t="s">
        <v>872</v>
      </c>
      <c r="D48" s="112" t="str">
        <f t="shared" si="0"/>
        <v>Binkui Li</v>
      </c>
    </row>
    <row r="49" spans="2:4" ht="14.5">
      <c r="B49" s="189" t="s">
        <v>82</v>
      </c>
      <c r="C49" s="189" t="s">
        <v>874</v>
      </c>
      <c r="D49" s="112" t="str">
        <f t="shared" si="0"/>
        <v>Blake Early</v>
      </c>
    </row>
    <row r="50" spans="2:4" ht="14.5">
      <c r="B50" s="189" t="s">
        <v>82</v>
      </c>
      <c r="C50" s="189" t="s">
        <v>225</v>
      </c>
      <c r="D50" s="112" t="str">
        <f t="shared" si="0"/>
        <v>Blake Hotz</v>
      </c>
    </row>
    <row r="51" spans="2:4" ht="14.5">
      <c r="B51" s="189" t="s">
        <v>82</v>
      </c>
      <c r="C51" s="189" t="s">
        <v>442</v>
      </c>
      <c r="D51" s="112" t="str">
        <f t="shared" si="0"/>
        <v>Blake Schembri</v>
      </c>
    </row>
    <row r="52" spans="2:4" ht="14.5">
      <c r="B52" s="189" t="s">
        <v>87</v>
      </c>
      <c r="C52" s="189" t="s">
        <v>126</v>
      </c>
      <c r="D52" s="112" t="str">
        <f t="shared" si="0"/>
        <v>Bradley Goodman</v>
      </c>
    </row>
    <row r="53" spans="2:4" ht="14.5">
      <c r="B53" s="189" t="s">
        <v>87</v>
      </c>
      <c r="C53" s="189" t="s">
        <v>115</v>
      </c>
      <c r="D53" s="112" t="str">
        <f t="shared" si="0"/>
        <v>Bradley Jenkins</v>
      </c>
    </row>
    <row r="54" spans="2:4" ht="14.5">
      <c r="B54" s="189" t="s">
        <v>458</v>
      </c>
      <c r="C54" s="189" t="s">
        <v>327</v>
      </c>
      <c r="D54" s="112" t="str">
        <f t="shared" si="0"/>
        <v>Brayden Thompson</v>
      </c>
    </row>
    <row r="55" spans="2:4" ht="14.5">
      <c r="B55" s="189" t="s">
        <v>485</v>
      </c>
      <c r="C55" s="189" t="s">
        <v>779</v>
      </c>
      <c r="D55" s="112" t="str">
        <f t="shared" si="0"/>
        <v>Brett Bode</v>
      </c>
    </row>
    <row r="56" spans="2:4" ht="14.5">
      <c r="B56" s="189" t="s">
        <v>485</v>
      </c>
      <c r="C56" s="189" t="s">
        <v>656</v>
      </c>
      <c r="D56" s="112" t="str">
        <f t="shared" si="0"/>
        <v>Brett Hobson</v>
      </c>
    </row>
    <row r="57" spans="2:4" ht="14.5">
      <c r="B57" s="189" t="s">
        <v>132</v>
      </c>
      <c r="C57" s="189" t="s">
        <v>133</v>
      </c>
      <c r="D57" s="112" t="str">
        <f t="shared" si="0"/>
        <v>Brian Tabbernal</v>
      </c>
    </row>
    <row r="58" spans="2:4" ht="14.5">
      <c r="B58" s="193" t="s">
        <v>675</v>
      </c>
      <c r="C58" s="189" t="s">
        <v>153</v>
      </c>
      <c r="D58" s="112" t="str">
        <f t="shared" si="0"/>
        <v>Brianna Cribbin</v>
      </c>
    </row>
    <row r="59" spans="2:4" ht="14.5">
      <c r="B59" s="189" t="s">
        <v>440</v>
      </c>
      <c r="C59" s="189" t="s">
        <v>668</v>
      </c>
      <c r="D59" s="112" t="str">
        <f t="shared" si="0"/>
        <v>Brock Stinson</v>
      </c>
    </row>
    <row r="60" spans="2:4" ht="14.5">
      <c r="B60" s="189" t="s">
        <v>480</v>
      </c>
      <c r="C60" s="189" t="s">
        <v>473</v>
      </c>
      <c r="D60" s="112" t="str">
        <f t="shared" si="0"/>
        <v>Brooke Weatherhead</v>
      </c>
    </row>
    <row r="61" spans="2:4" ht="14.5">
      <c r="B61" s="189" t="s">
        <v>821</v>
      </c>
      <c r="C61" s="189" t="s">
        <v>777</v>
      </c>
      <c r="D61" s="112" t="str">
        <f t="shared" si="0"/>
        <v>Brooklyn Kent</v>
      </c>
    </row>
    <row r="62" spans="2:4" ht="14.5">
      <c r="B62" s="189" t="s">
        <v>496</v>
      </c>
      <c r="C62" s="189" t="s">
        <v>483</v>
      </c>
      <c r="D62" s="112" t="str">
        <f t="shared" si="0"/>
        <v>Bruno Martino</v>
      </c>
    </row>
    <row r="63" spans="2:4" ht="14.5">
      <c r="B63" s="193" t="s">
        <v>457</v>
      </c>
      <c r="C63" s="189" t="s">
        <v>321</v>
      </c>
      <c r="D63" s="112" t="str">
        <f t="shared" si="0"/>
        <v>Callie Su</v>
      </c>
    </row>
    <row r="64" spans="2:4" ht="14.5">
      <c r="B64" s="189" t="s">
        <v>290</v>
      </c>
      <c r="C64" s="189" t="s">
        <v>276</v>
      </c>
      <c r="D64" s="112" t="str">
        <f t="shared" si="0"/>
        <v>Callum Donnelly</v>
      </c>
    </row>
    <row r="65" spans="2:4" ht="14.5">
      <c r="B65" s="189" t="s">
        <v>290</v>
      </c>
      <c r="C65" s="189" t="s">
        <v>786</v>
      </c>
      <c r="D65" s="112" t="str">
        <f t="shared" si="0"/>
        <v>Callum Falconer</v>
      </c>
    </row>
    <row r="66" spans="2:4" ht="14.5">
      <c r="B66" s="189" t="s">
        <v>178</v>
      </c>
      <c r="C66" s="189" t="s">
        <v>228</v>
      </c>
      <c r="D66" s="112" t="str">
        <f t="shared" ref="D66:D129" si="1">CONCATENATE(B66," ",C66)</f>
        <v>Cameron House</v>
      </c>
    </row>
    <row r="67" spans="2:4" ht="14.5">
      <c r="B67" s="189" t="s">
        <v>436</v>
      </c>
      <c r="C67" s="189" t="s">
        <v>322</v>
      </c>
      <c r="D67" s="112" t="str">
        <f t="shared" si="1"/>
        <v>Carmelo Salerno</v>
      </c>
    </row>
    <row r="68" spans="2:4" ht="14.5">
      <c r="B68" s="189" t="s">
        <v>88</v>
      </c>
      <c r="C68" s="189" t="s">
        <v>89</v>
      </c>
      <c r="D68" s="112" t="str">
        <f t="shared" si="1"/>
        <v>Charles Phillips</v>
      </c>
    </row>
    <row r="69" spans="2:4" ht="14.5">
      <c r="B69" s="189" t="s">
        <v>680</v>
      </c>
      <c r="C69" s="189" t="s">
        <v>277</v>
      </c>
      <c r="D69" s="112" t="str">
        <f t="shared" si="1"/>
        <v>Charli De Boynton</v>
      </c>
    </row>
    <row r="70" spans="2:4" ht="14.5">
      <c r="B70" s="189" t="s">
        <v>477</v>
      </c>
      <c r="C70" s="189" t="s">
        <v>115</v>
      </c>
      <c r="D70" s="112" t="str">
        <f t="shared" si="1"/>
        <v>Charlie Jenkins</v>
      </c>
    </row>
    <row r="71" spans="2:4" ht="14.5">
      <c r="B71" s="189" t="s">
        <v>477</v>
      </c>
      <c r="C71" s="189" t="s">
        <v>851</v>
      </c>
      <c r="D71" s="112" t="str">
        <f t="shared" si="1"/>
        <v>Charlie Roohan</v>
      </c>
    </row>
    <row r="72" spans="2:4" ht="14.5">
      <c r="B72" s="193" t="s">
        <v>677</v>
      </c>
      <c r="C72" s="189" t="s">
        <v>660</v>
      </c>
      <c r="D72" s="112" t="str">
        <f t="shared" si="1"/>
        <v>Charlotte Hryniuk</v>
      </c>
    </row>
    <row r="73" spans="2:4" ht="14.5">
      <c r="B73" s="189" t="s">
        <v>676</v>
      </c>
      <c r="C73" s="189" t="s">
        <v>475</v>
      </c>
      <c r="D73" s="112" t="str">
        <f t="shared" si="1"/>
        <v>Chayse Attard</v>
      </c>
    </row>
    <row r="74" spans="2:4" ht="14.5">
      <c r="B74" s="189" t="s">
        <v>818</v>
      </c>
      <c r="C74" s="189" t="s">
        <v>797</v>
      </c>
      <c r="D74" s="112" t="str">
        <f t="shared" si="1"/>
        <v>Chloe Grozdanovski</v>
      </c>
    </row>
    <row r="75" spans="2:4" ht="14.5">
      <c r="B75" s="189" t="s">
        <v>372</v>
      </c>
      <c r="C75" s="189" t="s">
        <v>596</v>
      </c>
      <c r="D75" s="112" t="str">
        <f t="shared" si="1"/>
        <v>Christian Estasy</v>
      </c>
    </row>
    <row r="76" spans="2:4" ht="14.5">
      <c r="B76" s="189" t="s">
        <v>372</v>
      </c>
      <c r="C76" s="189" t="s">
        <v>663</v>
      </c>
      <c r="D76" s="112" t="str">
        <f t="shared" si="1"/>
        <v>Christian Sherrington</v>
      </c>
    </row>
    <row r="77" spans="2:4" ht="14.5">
      <c r="B77" s="189" t="s">
        <v>91</v>
      </c>
      <c r="C77" s="189" t="s">
        <v>755</v>
      </c>
      <c r="D77" s="112" t="str">
        <f t="shared" si="1"/>
        <v>Christopher Gardiner</v>
      </c>
    </row>
    <row r="78" spans="2:4" ht="14.5">
      <c r="B78" s="189" t="s">
        <v>91</v>
      </c>
      <c r="C78" s="189" t="s">
        <v>751</v>
      </c>
      <c r="D78" s="112" t="str">
        <f t="shared" si="1"/>
        <v>Christopher Gomez</v>
      </c>
    </row>
    <row r="79" spans="2:4" ht="14.5">
      <c r="B79" s="189" t="s">
        <v>91</v>
      </c>
      <c r="C79" s="189" t="s">
        <v>126</v>
      </c>
      <c r="D79" s="112" t="str">
        <f t="shared" si="1"/>
        <v>Christopher Goodman</v>
      </c>
    </row>
    <row r="80" spans="2:4" ht="14.5">
      <c r="B80" s="189" t="s">
        <v>91</v>
      </c>
      <c r="C80" s="189" t="s">
        <v>390</v>
      </c>
      <c r="D80" s="112" t="str">
        <f t="shared" si="1"/>
        <v>Christopher Kapp</v>
      </c>
    </row>
    <row r="81" spans="2:4" ht="14.5">
      <c r="B81" s="189" t="s">
        <v>701</v>
      </c>
      <c r="C81" s="189" t="s">
        <v>234</v>
      </c>
      <c r="D81" s="112" t="str">
        <f t="shared" si="1"/>
        <v>Cianna Wagstaff</v>
      </c>
    </row>
    <row r="82" spans="2:4" ht="14.5">
      <c r="B82" s="189" t="s">
        <v>891</v>
      </c>
      <c r="C82" s="189" t="s">
        <v>464</v>
      </c>
      <c r="D82" s="112" t="str">
        <f t="shared" si="1"/>
        <v>Claudia Vella</v>
      </c>
    </row>
    <row r="83" spans="2:4" ht="14.5">
      <c r="B83" s="189" t="s">
        <v>331</v>
      </c>
      <c r="C83" s="189" t="s">
        <v>231</v>
      </c>
      <c r="D83" s="112" t="str">
        <f t="shared" si="1"/>
        <v>Clint Abel</v>
      </c>
    </row>
    <row r="84" spans="2:4" ht="14.5">
      <c r="B84" s="193" t="s">
        <v>339</v>
      </c>
      <c r="C84" s="189" t="s">
        <v>340</v>
      </c>
      <c r="D84" s="112" t="str">
        <f t="shared" si="1"/>
        <v>Colin Beever</v>
      </c>
    </row>
    <row r="85" spans="2:4" ht="14.5">
      <c r="B85" s="189" t="s">
        <v>339</v>
      </c>
      <c r="C85" s="189" t="s">
        <v>670</v>
      </c>
      <c r="D85" s="112" t="str">
        <f t="shared" si="1"/>
        <v>Colin Drane</v>
      </c>
    </row>
    <row r="86" spans="2:4" ht="14.5">
      <c r="B86" s="189" t="s">
        <v>376</v>
      </c>
      <c r="C86" s="189" t="s">
        <v>126</v>
      </c>
      <c r="D86" s="112" t="str">
        <f t="shared" si="1"/>
        <v>Connor Goodman</v>
      </c>
    </row>
    <row r="87" spans="2:4" ht="14.5">
      <c r="B87" s="189" t="s">
        <v>110</v>
      </c>
      <c r="C87" s="189" t="s">
        <v>228</v>
      </c>
      <c r="D87" s="112" t="str">
        <f t="shared" si="1"/>
        <v>Cooper House</v>
      </c>
    </row>
    <row r="88" spans="2:4" ht="14.5">
      <c r="B88" s="189" t="s">
        <v>110</v>
      </c>
      <c r="C88" s="189" t="s">
        <v>665</v>
      </c>
      <c r="D88" s="112" t="str">
        <f t="shared" si="1"/>
        <v>Cooper Lollback</v>
      </c>
    </row>
    <row r="89" spans="2:4">
      <c r="B89" t="s">
        <v>110</v>
      </c>
      <c r="C89" t="s">
        <v>278</v>
      </c>
      <c r="D89" s="112" t="str">
        <f t="shared" si="1"/>
        <v>Cooper Mackie</v>
      </c>
    </row>
    <row r="90" spans="2:4" ht="14.5">
      <c r="B90" s="189" t="s">
        <v>110</v>
      </c>
      <c r="C90" s="189" t="s">
        <v>99</v>
      </c>
      <c r="D90" s="112" t="str">
        <f t="shared" si="1"/>
        <v>Cooper Mitchell</v>
      </c>
    </row>
    <row r="91" spans="2:4" ht="14.5">
      <c r="B91" s="193" t="s">
        <v>110</v>
      </c>
      <c r="C91" s="189" t="s">
        <v>373</v>
      </c>
      <c r="D91" s="112" t="str">
        <f t="shared" si="1"/>
        <v>Cooper Richard</v>
      </c>
    </row>
    <row r="92" spans="2:4" ht="14.5">
      <c r="B92" s="189" t="s">
        <v>383</v>
      </c>
      <c r="C92" s="189" t="s">
        <v>275</v>
      </c>
      <c r="D92" s="112" t="str">
        <f t="shared" si="1"/>
        <v>Corey Gurney</v>
      </c>
    </row>
    <row r="93" spans="2:4" ht="14.5">
      <c r="B93" s="189" t="s">
        <v>347</v>
      </c>
      <c r="C93" s="189" t="s">
        <v>846</v>
      </c>
      <c r="D93" s="112" t="str">
        <f t="shared" si="1"/>
        <v>Craig Bond</v>
      </c>
    </row>
    <row r="94" spans="2:4" ht="14.5">
      <c r="B94" s="189" t="s">
        <v>347</v>
      </c>
      <c r="C94" s="189" t="s">
        <v>165</v>
      </c>
      <c r="D94" s="112" t="str">
        <f t="shared" si="1"/>
        <v>Craig Flewitt</v>
      </c>
    </row>
    <row r="95" spans="2:4" ht="14.5">
      <c r="B95" s="189" t="s">
        <v>347</v>
      </c>
      <c r="C95" s="189" t="s">
        <v>654</v>
      </c>
      <c r="D95" s="112" t="str">
        <f t="shared" si="1"/>
        <v>Craig Mclatchey</v>
      </c>
    </row>
    <row r="96" spans="2:4" ht="14.5">
      <c r="B96" s="189" t="s">
        <v>347</v>
      </c>
      <c r="C96" s="189" t="s">
        <v>467</v>
      </c>
      <c r="D96" s="112" t="str">
        <f t="shared" si="1"/>
        <v>Craig Wright</v>
      </c>
    </row>
    <row r="97" spans="2:4" ht="14.5">
      <c r="B97" s="189" t="s">
        <v>381</v>
      </c>
      <c r="C97" s="189" t="s">
        <v>100</v>
      </c>
      <c r="D97" s="112" t="str">
        <f t="shared" si="1"/>
        <v>Damien Grima</v>
      </c>
    </row>
    <row r="98" spans="2:4" ht="14.5">
      <c r="B98" s="189" t="s">
        <v>381</v>
      </c>
      <c r="C98" s="189" t="s">
        <v>410</v>
      </c>
      <c r="D98" s="112" t="str">
        <f t="shared" si="1"/>
        <v>Damien Meyer</v>
      </c>
    </row>
    <row r="99" spans="2:4" ht="14.5">
      <c r="B99" s="189" t="s">
        <v>400</v>
      </c>
      <c r="C99" s="189" t="s">
        <v>401</v>
      </c>
      <c r="D99" s="112" t="str">
        <f t="shared" si="1"/>
        <v>Dan Lindsay</v>
      </c>
    </row>
    <row r="100" spans="2:4" ht="14.5">
      <c r="B100" s="189" t="s">
        <v>832</v>
      </c>
      <c r="C100" s="189" t="s">
        <v>782</v>
      </c>
      <c r="D100" s="112" t="str">
        <f t="shared" si="1"/>
        <v>Danial Morris</v>
      </c>
    </row>
    <row r="101" spans="2:4" ht="14.5">
      <c r="B101" s="189" t="s">
        <v>113</v>
      </c>
      <c r="C101" s="189" t="s">
        <v>147</v>
      </c>
      <c r="D101" s="112" t="str">
        <f t="shared" si="1"/>
        <v>Daniel Banks</v>
      </c>
    </row>
    <row r="102" spans="2:4" ht="14.5">
      <c r="B102" s="189" t="s">
        <v>113</v>
      </c>
      <c r="C102" s="189" t="s">
        <v>843</v>
      </c>
      <c r="D102" s="112" t="str">
        <f t="shared" si="1"/>
        <v>Daniel Cloake</v>
      </c>
    </row>
    <row r="103" spans="2:4" ht="14.5">
      <c r="B103" s="189" t="s">
        <v>113</v>
      </c>
      <c r="C103" s="189" t="s">
        <v>671</v>
      </c>
      <c r="D103" s="112" t="str">
        <f t="shared" si="1"/>
        <v>Daniel Driscoll</v>
      </c>
    </row>
    <row r="104" spans="2:4" ht="14.5">
      <c r="B104" s="189" t="s">
        <v>113</v>
      </c>
      <c r="C104" s="189" t="s">
        <v>875</v>
      </c>
      <c r="D104" s="112" t="str">
        <f t="shared" si="1"/>
        <v>Daniel Foot</v>
      </c>
    </row>
    <row r="105" spans="2:4" ht="14.5">
      <c r="B105" s="189" t="s">
        <v>113</v>
      </c>
      <c r="C105" s="189" t="s">
        <v>653</v>
      </c>
      <c r="D105" s="112" t="str">
        <f t="shared" si="1"/>
        <v>Daniel Huang</v>
      </c>
    </row>
    <row r="106" spans="2:4" ht="14.5">
      <c r="B106" s="189" t="s">
        <v>113</v>
      </c>
      <c r="C106" s="189" t="s">
        <v>278</v>
      </c>
      <c r="D106" s="112" t="str">
        <f t="shared" si="1"/>
        <v>Daniel Mackie</v>
      </c>
    </row>
    <row r="107" spans="2:4" ht="14.5">
      <c r="B107" s="189" t="s">
        <v>113</v>
      </c>
      <c r="C107" s="189" t="s">
        <v>464</v>
      </c>
      <c r="D107" s="112" t="str">
        <f t="shared" si="1"/>
        <v>Daniel Vella</v>
      </c>
    </row>
    <row r="108" spans="2:4" ht="14.5">
      <c r="B108" s="189" t="s">
        <v>113</v>
      </c>
      <c r="C108" s="189" t="s">
        <v>135</v>
      </c>
      <c r="D108" s="112" t="str">
        <f t="shared" si="1"/>
        <v>Daniel Wilson</v>
      </c>
    </row>
    <row r="109" spans="2:4" ht="14.5">
      <c r="B109" s="189" t="s">
        <v>345</v>
      </c>
      <c r="C109" s="189" t="s">
        <v>115</v>
      </c>
      <c r="D109" s="112" t="str">
        <f t="shared" si="1"/>
        <v>Darren Jenkins</v>
      </c>
    </row>
    <row r="110" spans="2:4" ht="14.5">
      <c r="B110" s="189" t="s">
        <v>703</v>
      </c>
      <c r="C110" s="189" t="s">
        <v>277</v>
      </c>
      <c r="D110" s="112" t="str">
        <f t="shared" si="1"/>
        <v>Darrin De Boynton</v>
      </c>
    </row>
    <row r="111" spans="2:4" ht="14.5">
      <c r="B111" s="189" t="s">
        <v>468</v>
      </c>
      <c r="C111" s="189" t="s">
        <v>610</v>
      </c>
      <c r="D111" s="112" t="str">
        <f t="shared" si="1"/>
        <v>Dave Bennetts</v>
      </c>
    </row>
    <row r="112" spans="2:4" ht="14.5">
      <c r="B112" s="189" t="s">
        <v>468</v>
      </c>
      <c r="C112" s="189" t="s">
        <v>793</v>
      </c>
      <c r="D112" s="112" t="str">
        <f t="shared" si="1"/>
        <v>Dave Evans</v>
      </c>
    </row>
    <row r="113" spans="2:4" ht="14.5">
      <c r="B113" s="189" t="s">
        <v>468</v>
      </c>
      <c r="C113" s="189" t="s">
        <v>127</v>
      </c>
      <c r="D113" s="112" t="str">
        <f t="shared" si="1"/>
        <v>Dave Youl</v>
      </c>
    </row>
    <row r="114" spans="2:4" ht="14.5">
      <c r="B114" s="189" t="s">
        <v>353</v>
      </c>
      <c r="C114" s="189" t="s">
        <v>795</v>
      </c>
      <c r="D114" s="112" t="str">
        <f t="shared" si="1"/>
        <v>David Ayoub</v>
      </c>
    </row>
    <row r="115" spans="2:4" ht="14.5">
      <c r="B115" s="189" t="s">
        <v>353</v>
      </c>
      <c r="C115" s="189" t="s">
        <v>783</v>
      </c>
      <c r="D115" s="112" t="str">
        <f t="shared" si="1"/>
        <v>David Cavaco</v>
      </c>
    </row>
    <row r="116" spans="2:4" ht="14.5">
      <c r="B116" s="189" t="s">
        <v>353</v>
      </c>
      <c r="C116" s="189" t="s">
        <v>671</v>
      </c>
      <c r="D116" s="112" t="str">
        <f t="shared" si="1"/>
        <v>David Driscoll</v>
      </c>
    </row>
    <row r="117" spans="2:4" ht="14.5">
      <c r="B117" s="189" t="s">
        <v>353</v>
      </c>
      <c r="C117" s="189" t="s">
        <v>232</v>
      </c>
      <c r="D117" s="112" t="str">
        <f t="shared" si="1"/>
        <v>David East</v>
      </c>
    </row>
    <row r="118" spans="2:4" ht="14.5">
      <c r="B118" s="189" t="s">
        <v>353</v>
      </c>
      <c r="C118" s="189" t="s">
        <v>370</v>
      </c>
      <c r="D118" s="112" t="str">
        <f t="shared" si="1"/>
        <v>David Endres</v>
      </c>
    </row>
    <row r="119" spans="2:4" ht="14.5">
      <c r="B119" s="189" t="s">
        <v>353</v>
      </c>
      <c r="C119" s="189" t="s">
        <v>126</v>
      </c>
      <c r="D119" s="112" t="str">
        <f t="shared" si="1"/>
        <v>David Goodman</v>
      </c>
    </row>
    <row r="120" spans="2:4" ht="14.5">
      <c r="B120" s="189" t="s">
        <v>353</v>
      </c>
      <c r="C120" s="189" t="s">
        <v>880</v>
      </c>
      <c r="D120" s="112" t="str">
        <f t="shared" si="1"/>
        <v>David McEwan</v>
      </c>
    </row>
    <row r="121" spans="2:4" ht="14.5">
      <c r="B121" s="189" t="s">
        <v>353</v>
      </c>
      <c r="C121" s="189" t="s">
        <v>624</v>
      </c>
      <c r="D121" s="112" t="str">
        <f t="shared" si="1"/>
        <v>David Nedelkovski</v>
      </c>
    </row>
    <row r="122" spans="2:4" ht="14.5">
      <c r="B122" s="189" t="s">
        <v>353</v>
      </c>
      <c r="C122" s="189" t="s">
        <v>452</v>
      </c>
      <c r="D122" s="112" t="str">
        <f t="shared" si="1"/>
        <v>David Sieders</v>
      </c>
    </row>
    <row r="123" spans="2:4" ht="14.5">
      <c r="B123" s="189" t="s">
        <v>353</v>
      </c>
      <c r="C123" s="189" t="s">
        <v>169</v>
      </c>
      <c r="D123" s="112" t="str">
        <f t="shared" si="1"/>
        <v>David Stevenson</v>
      </c>
    </row>
    <row r="124" spans="2:4" ht="14.5">
      <c r="B124" s="189" t="s">
        <v>443</v>
      </c>
      <c r="C124" s="189" t="s">
        <v>444</v>
      </c>
      <c r="D124" s="112" t="str">
        <f t="shared" si="1"/>
        <v>Daymon Schuyt</v>
      </c>
    </row>
    <row r="125" spans="2:4" ht="14.5">
      <c r="B125" s="189" t="s">
        <v>317</v>
      </c>
      <c r="C125" s="189" t="s">
        <v>96</v>
      </c>
      <c r="D125" s="112" t="str">
        <f t="shared" si="1"/>
        <v>Deniel Vermeulen</v>
      </c>
    </row>
    <row r="126" spans="2:4" ht="14.5">
      <c r="B126" s="189" t="s">
        <v>395</v>
      </c>
      <c r="C126" s="189" t="s">
        <v>396</v>
      </c>
      <c r="D126" s="112" t="str">
        <f t="shared" si="1"/>
        <v>Dimitri Kozlinski</v>
      </c>
    </row>
    <row r="127" spans="2:4" ht="14.5">
      <c r="B127" s="189" t="s">
        <v>308</v>
      </c>
      <c r="C127" s="189" t="s">
        <v>756</v>
      </c>
      <c r="D127" s="112" t="str">
        <f t="shared" si="1"/>
        <v>Dominic De Nova</v>
      </c>
    </row>
    <row r="128" spans="2:4" ht="14.5">
      <c r="B128" s="189" t="s">
        <v>288</v>
      </c>
      <c r="C128" s="189" t="s">
        <v>274</v>
      </c>
      <c r="D128" s="112" t="str">
        <f t="shared" si="1"/>
        <v>Drew Robins</v>
      </c>
    </row>
    <row r="129" spans="2:4" ht="14.5">
      <c r="B129" s="189" t="s">
        <v>402</v>
      </c>
      <c r="C129" s="189" t="s">
        <v>401</v>
      </c>
      <c r="D129" s="112" t="str">
        <f t="shared" si="1"/>
        <v>Dylan Lindsay</v>
      </c>
    </row>
    <row r="130" spans="2:4" ht="14.5">
      <c r="B130" s="189" t="s">
        <v>862</v>
      </c>
      <c r="C130" s="189" t="s">
        <v>853</v>
      </c>
      <c r="D130" s="112" t="str">
        <f t="shared" ref="D130:D193" si="2">CONCATENATE(B130," ",C130)</f>
        <v>Eleanor Livingstone</v>
      </c>
    </row>
    <row r="131" spans="2:4" ht="14.5">
      <c r="B131" s="189" t="s">
        <v>434</v>
      </c>
      <c r="C131" s="189" t="s">
        <v>103</v>
      </c>
      <c r="D131" s="112" t="str">
        <f t="shared" si="2"/>
        <v>Elijah Saade</v>
      </c>
    </row>
    <row r="132" spans="2:4" ht="14.5">
      <c r="B132" s="189" t="s">
        <v>884</v>
      </c>
      <c r="C132" s="189" t="s">
        <v>110</v>
      </c>
      <c r="D132" s="112" t="str">
        <f t="shared" si="2"/>
        <v>Elizabeth Cooper</v>
      </c>
    </row>
    <row r="133" spans="2:4" ht="14.5">
      <c r="B133" s="189" t="s">
        <v>502</v>
      </c>
      <c r="C133" s="189" t="s">
        <v>489</v>
      </c>
      <c r="D133" s="112" t="str">
        <f t="shared" si="2"/>
        <v>Elliot Bowen</v>
      </c>
    </row>
    <row r="134" spans="2:4" ht="14.5">
      <c r="B134" s="189" t="s">
        <v>286</v>
      </c>
      <c r="C134" s="189" t="s">
        <v>272</v>
      </c>
      <c r="D134" s="112" t="str">
        <f t="shared" si="2"/>
        <v>Emily Cahill</v>
      </c>
    </row>
    <row r="135" spans="2:4" ht="14.5">
      <c r="B135" s="189" t="s">
        <v>827</v>
      </c>
      <c r="C135" s="189" t="s">
        <v>158</v>
      </c>
      <c r="D135" s="112" t="str">
        <f t="shared" si="2"/>
        <v>Emmett Robinson</v>
      </c>
    </row>
    <row r="136" spans="2:4" ht="14.5">
      <c r="B136" s="189" t="s">
        <v>433</v>
      </c>
      <c r="C136" s="189" t="s">
        <v>103</v>
      </c>
      <c r="D136" s="112" t="str">
        <f t="shared" si="2"/>
        <v>Endree Saade</v>
      </c>
    </row>
    <row r="137" spans="2:4" ht="14.5">
      <c r="B137" s="189" t="s">
        <v>886</v>
      </c>
      <c r="C137" s="189" t="s">
        <v>872</v>
      </c>
      <c r="D137" s="112" t="str">
        <f t="shared" si="2"/>
        <v>Esther Li</v>
      </c>
    </row>
    <row r="138" spans="2:4" ht="14.5">
      <c r="B138" s="189" t="s">
        <v>303</v>
      </c>
      <c r="C138" s="189" t="s">
        <v>776</v>
      </c>
      <c r="D138" s="112" t="str">
        <f t="shared" si="2"/>
        <v>Ethan Doak</v>
      </c>
    </row>
    <row r="139" spans="2:4" ht="14.5">
      <c r="B139" s="189" t="s">
        <v>303</v>
      </c>
      <c r="C139" s="189" t="s">
        <v>382</v>
      </c>
      <c r="D139" s="112" t="str">
        <f t="shared" si="2"/>
        <v>Ethan Guest</v>
      </c>
    </row>
    <row r="140" spans="2:4" ht="14.5">
      <c r="B140" s="189" t="s">
        <v>460</v>
      </c>
      <c r="C140" s="189" t="s">
        <v>95</v>
      </c>
      <c r="D140" s="112" t="str">
        <f t="shared" si="2"/>
        <v>Eva Vats</v>
      </c>
    </row>
    <row r="141" spans="2:4" ht="14.5">
      <c r="B141" s="189" t="s">
        <v>298</v>
      </c>
      <c r="C141" s="189" t="s">
        <v>225</v>
      </c>
      <c r="D141" s="112" t="str">
        <f t="shared" si="2"/>
        <v>Evan Hotz</v>
      </c>
    </row>
    <row r="142" spans="2:4" ht="14.5">
      <c r="B142" s="189" t="s">
        <v>806</v>
      </c>
      <c r="C142" s="189" t="s">
        <v>778</v>
      </c>
      <c r="D142" s="112" t="str">
        <f t="shared" si="2"/>
        <v>Evelyn Berrell</v>
      </c>
    </row>
    <row r="143" spans="2:4" ht="14.5">
      <c r="B143" s="189" t="s">
        <v>693</v>
      </c>
      <c r="C143" s="189" t="s">
        <v>753</v>
      </c>
      <c r="D143" s="112" t="str">
        <f t="shared" si="2"/>
        <v>Gabriela Azzi</v>
      </c>
    </row>
    <row r="144" spans="2:4" ht="14.5">
      <c r="B144" s="189" t="s">
        <v>693</v>
      </c>
      <c r="C144" s="189" t="s">
        <v>624</v>
      </c>
      <c r="D144" s="112" t="str">
        <f t="shared" si="2"/>
        <v>Gabriela Nedelkovski</v>
      </c>
    </row>
    <row r="145" spans="2:4" ht="14.5">
      <c r="B145" s="189" t="s">
        <v>359</v>
      </c>
      <c r="C145" s="189" t="s">
        <v>153</v>
      </c>
      <c r="D145" s="112" t="str">
        <f t="shared" si="2"/>
        <v>Gabriella Cribbin</v>
      </c>
    </row>
    <row r="146" spans="2:4" ht="14.5">
      <c r="B146" s="189" t="s">
        <v>287</v>
      </c>
      <c r="C146" s="189" t="s">
        <v>273</v>
      </c>
      <c r="D146" s="112" t="str">
        <f t="shared" si="2"/>
        <v>George Miles</v>
      </c>
    </row>
    <row r="147" spans="2:4" ht="14.5">
      <c r="B147" s="189" t="s">
        <v>859</v>
      </c>
      <c r="C147" s="189" t="s">
        <v>850</v>
      </c>
      <c r="D147" s="112" t="str">
        <f t="shared" si="2"/>
        <v>Giovanni Muskardin</v>
      </c>
    </row>
    <row r="148" spans="2:4" ht="14.5">
      <c r="B148" s="189" t="s">
        <v>858</v>
      </c>
      <c r="C148" s="189" t="s">
        <v>847</v>
      </c>
      <c r="D148" s="112" t="str">
        <f t="shared" si="2"/>
        <v>Gisele Howell</v>
      </c>
    </row>
    <row r="149" spans="2:4" ht="14.5">
      <c r="B149" s="189" t="s">
        <v>424</v>
      </c>
      <c r="C149" s="189" t="s">
        <v>109</v>
      </c>
      <c r="D149" s="112" t="str">
        <f t="shared" si="2"/>
        <v>Glenn Williams</v>
      </c>
    </row>
    <row r="150" spans="2:4" ht="14.5">
      <c r="B150" s="189" t="s">
        <v>371</v>
      </c>
      <c r="C150" s="189" t="s">
        <v>346</v>
      </c>
      <c r="D150" s="112" t="str">
        <f t="shared" si="2"/>
        <v>Grant Booth</v>
      </c>
    </row>
    <row r="151" spans="2:4" ht="14.5">
      <c r="B151" s="189" t="s">
        <v>371</v>
      </c>
      <c r="C151" s="189" t="s">
        <v>473</v>
      </c>
      <c r="D151" s="112" t="str">
        <f t="shared" si="2"/>
        <v>Grant Weatherhead</v>
      </c>
    </row>
    <row r="152" spans="2:4" ht="14.5">
      <c r="B152" s="189" t="s">
        <v>704</v>
      </c>
      <c r="C152" s="189" t="s">
        <v>672</v>
      </c>
      <c r="D152" s="112" t="str">
        <f t="shared" si="2"/>
        <v>Grzegorz Zgudka</v>
      </c>
    </row>
    <row r="153" spans="2:4" ht="14.5">
      <c r="B153" s="189" t="s">
        <v>447</v>
      </c>
      <c r="C153" s="189" t="s">
        <v>448</v>
      </c>
      <c r="D153" s="112" t="str">
        <f t="shared" si="2"/>
        <v>Haris Sengul</v>
      </c>
    </row>
    <row r="154" spans="2:4" ht="14.5">
      <c r="B154" s="189" t="s">
        <v>699</v>
      </c>
      <c r="C154" s="189" t="s">
        <v>620</v>
      </c>
      <c r="D154" s="112" t="str">
        <f t="shared" si="2"/>
        <v>Harley Staley</v>
      </c>
    </row>
    <row r="155" spans="2:4" ht="14.5">
      <c r="B155" s="189" t="s">
        <v>77</v>
      </c>
      <c r="C155" s="189" t="s">
        <v>128</v>
      </c>
      <c r="D155" s="112" t="str">
        <f t="shared" si="2"/>
        <v>Harrison Dengate</v>
      </c>
    </row>
    <row r="156" spans="2:4" ht="14.5">
      <c r="B156" s="189" t="s">
        <v>77</v>
      </c>
      <c r="C156" s="189" t="s">
        <v>100</v>
      </c>
      <c r="D156" s="112" t="str">
        <f t="shared" si="2"/>
        <v>Harrison Grima</v>
      </c>
    </row>
    <row r="157" spans="2:4" ht="14.5">
      <c r="B157" s="189" t="s">
        <v>77</v>
      </c>
      <c r="C157" s="189" t="s">
        <v>273</v>
      </c>
      <c r="D157" s="112" t="str">
        <f t="shared" si="2"/>
        <v>Harrison Miles</v>
      </c>
    </row>
    <row r="158" spans="2:4" ht="14.5">
      <c r="B158" s="189" t="s">
        <v>77</v>
      </c>
      <c r="C158" s="189" t="s">
        <v>472</v>
      </c>
      <c r="D158" s="112" t="str">
        <f t="shared" si="2"/>
        <v>Harrison Morabito</v>
      </c>
    </row>
    <row r="159" spans="2:4" ht="14.5">
      <c r="B159" s="189" t="s">
        <v>77</v>
      </c>
      <c r="C159" s="189" t="s">
        <v>487</v>
      </c>
      <c r="D159" s="112" t="str">
        <f t="shared" si="2"/>
        <v>Harrison Stace</v>
      </c>
    </row>
    <row r="160" spans="2:4" ht="14.5">
      <c r="B160" s="189" t="s">
        <v>236</v>
      </c>
      <c r="C160" s="189" t="s">
        <v>751</v>
      </c>
      <c r="D160" s="112" t="str">
        <f t="shared" si="2"/>
        <v>Harry Gomez</v>
      </c>
    </row>
    <row r="161" spans="2:4" ht="14.5">
      <c r="B161" s="189" t="s">
        <v>236</v>
      </c>
      <c r="C161" s="189" t="s">
        <v>773</v>
      </c>
      <c r="D161" s="112" t="str">
        <f t="shared" si="2"/>
        <v>Harry Padovan</v>
      </c>
    </row>
    <row r="162" spans="2:4" ht="14.5">
      <c r="B162" s="189" t="s">
        <v>291</v>
      </c>
      <c r="C162" s="189" t="s">
        <v>335</v>
      </c>
      <c r="D162" s="112" t="str">
        <f t="shared" si="2"/>
        <v>Harvey Atkins</v>
      </c>
    </row>
    <row r="163" spans="2:4" ht="14.5">
      <c r="B163" s="189" t="s">
        <v>291</v>
      </c>
      <c r="C163" s="189" t="s">
        <v>226</v>
      </c>
      <c r="D163" s="112" t="str">
        <f t="shared" si="2"/>
        <v>Harvey Lazarevic</v>
      </c>
    </row>
    <row r="164" spans="2:4" ht="14.5">
      <c r="B164" s="189" t="s">
        <v>805</v>
      </c>
      <c r="C164" s="189" t="s">
        <v>802</v>
      </c>
      <c r="D164" s="112" t="str">
        <f t="shared" si="2"/>
        <v>Hassaan Alihabib</v>
      </c>
    </row>
    <row r="165" spans="2:4" ht="14.5">
      <c r="B165" s="189" t="s">
        <v>175</v>
      </c>
      <c r="C165" s="189" t="s">
        <v>158</v>
      </c>
      <c r="D165" s="112" t="str">
        <f t="shared" si="2"/>
        <v>Heath Robinson</v>
      </c>
    </row>
    <row r="166" spans="2:4" ht="14.5">
      <c r="B166" s="189" t="s">
        <v>887</v>
      </c>
      <c r="C166" s="189" t="s">
        <v>486</v>
      </c>
      <c r="D166" s="112" t="str">
        <f t="shared" si="2"/>
        <v>Heidi Garland</v>
      </c>
    </row>
    <row r="167" spans="2:4" ht="14.5">
      <c r="B167" s="189" t="s">
        <v>762</v>
      </c>
      <c r="C167" s="189" t="s">
        <v>750</v>
      </c>
      <c r="D167" s="112" t="str">
        <f t="shared" si="2"/>
        <v>Helal Shmeissem</v>
      </c>
    </row>
    <row r="168" spans="2:4" ht="14.5">
      <c r="B168" s="189" t="s">
        <v>355</v>
      </c>
      <c r="C168" s="189" t="s">
        <v>356</v>
      </c>
      <c r="D168" s="112" t="str">
        <f t="shared" si="2"/>
        <v>Hemalatha Carasala</v>
      </c>
    </row>
    <row r="169" spans="2:4" ht="14.5">
      <c r="B169" s="189" t="s">
        <v>498</v>
      </c>
      <c r="C169" s="189" t="s">
        <v>486</v>
      </c>
      <c r="D169" s="112" t="str">
        <f t="shared" si="2"/>
        <v>Henry Garland</v>
      </c>
    </row>
    <row r="170" spans="2:4" ht="14.5">
      <c r="B170" s="189" t="s">
        <v>478</v>
      </c>
      <c r="C170" s="189" t="s">
        <v>757</v>
      </c>
      <c r="D170" s="112" t="str">
        <f t="shared" si="2"/>
        <v>Hollie Coutts</v>
      </c>
    </row>
    <row r="171" spans="2:4" ht="14.5">
      <c r="B171" s="189" t="s">
        <v>478</v>
      </c>
      <c r="C171" s="189" t="s">
        <v>115</v>
      </c>
      <c r="D171" s="112" t="str">
        <f t="shared" si="2"/>
        <v>Hollie Jenkins</v>
      </c>
    </row>
    <row r="172" spans="2:4" ht="14.5">
      <c r="B172" s="189" t="s">
        <v>166</v>
      </c>
      <c r="C172" s="189" t="s">
        <v>876</v>
      </c>
      <c r="D172" s="112" t="str">
        <f t="shared" si="2"/>
        <v>Hudson Barnes</v>
      </c>
    </row>
    <row r="173" spans="2:4" ht="14.5">
      <c r="B173" s="189" t="s">
        <v>166</v>
      </c>
      <c r="C173" s="189" t="s">
        <v>239</v>
      </c>
      <c r="D173" s="112" t="str">
        <f t="shared" si="2"/>
        <v>Hudson Petta</v>
      </c>
    </row>
    <row r="174" spans="2:4" ht="14.5">
      <c r="B174" s="189" t="s">
        <v>824</v>
      </c>
      <c r="C174" s="189" t="s">
        <v>773</v>
      </c>
      <c r="D174" s="112" t="str">
        <f t="shared" si="2"/>
        <v>Hugo Padovan</v>
      </c>
    </row>
    <row r="175" spans="2:4" ht="14.5">
      <c r="B175" s="189" t="s">
        <v>78</v>
      </c>
      <c r="C175" s="189" t="s">
        <v>94</v>
      </c>
      <c r="D175" s="112" t="str">
        <f t="shared" si="2"/>
        <v>Hunter Sydenham</v>
      </c>
    </row>
    <row r="176" spans="2:4" ht="14.5">
      <c r="B176" s="189" t="s">
        <v>888</v>
      </c>
      <c r="C176" s="189" t="s">
        <v>880</v>
      </c>
      <c r="D176" s="112" t="str">
        <f t="shared" si="2"/>
        <v>Ian McEwan</v>
      </c>
    </row>
    <row r="177" spans="2:4" ht="14.5">
      <c r="B177" s="189" t="s">
        <v>888</v>
      </c>
      <c r="C177" s="189" t="s">
        <v>873</v>
      </c>
      <c r="D177" s="112" t="str">
        <f t="shared" si="2"/>
        <v>Ian Raaff</v>
      </c>
    </row>
    <row r="178" spans="2:4" ht="14.5">
      <c r="B178" s="193" t="s">
        <v>673</v>
      </c>
      <c r="C178" s="189" t="s">
        <v>504</v>
      </c>
      <c r="D178" s="112" t="str">
        <f t="shared" si="2"/>
        <v>IAN Stones</v>
      </c>
    </row>
    <row r="179" spans="2:4" ht="14.5">
      <c r="B179" s="189" t="s">
        <v>435</v>
      </c>
      <c r="C179" s="189" t="s">
        <v>103</v>
      </c>
      <c r="D179" s="112" t="str">
        <f t="shared" si="2"/>
        <v>Isaiah Saade</v>
      </c>
    </row>
    <row r="180" spans="2:4" ht="14.5">
      <c r="B180" s="189" t="s">
        <v>420</v>
      </c>
      <c r="C180" s="189" t="s">
        <v>419</v>
      </c>
      <c r="D180" s="112" t="str">
        <f t="shared" si="2"/>
        <v>Isla Pisula</v>
      </c>
    </row>
    <row r="181" spans="2:4" ht="14.5">
      <c r="B181" s="189" t="s">
        <v>445</v>
      </c>
      <c r="C181" s="189" t="s">
        <v>444</v>
      </c>
      <c r="D181" s="112" t="str">
        <f t="shared" si="2"/>
        <v>Jacinta Schuyt</v>
      </c>
    </row>
    <row r="182" spans="2:4" ht="14.5">
      <c r="B182" s="189" t="s">
        <v>118</v>
      </c>
      <c r="C182" s="189" t="s">
        <v>780</v>
      </c>
      <c r="D182" s="112" t="str">
        <f t="shared" si="2"/>
        <v>Jack Coaldrake</v>
      </c>
    </row>
    <row r="183" spans="2:4" ht="14.5">
      <c r="B183" s="189" t="s">
        <v>118</v>
      </c>
      <c r="C183" s="189" t="s">
        <v>277</v>
      </c>
      <c r="D183" s="112" t="str">
        <f t="shared" si="2"/>
        <v>Jack De Boynton</v>
      </c>
    </row>
    <row r="184" spans="2:4" ht="14.5">
      <c r="B184" s="189" t="s">
        <v>118</v>
      </c>
      <c r="C184" s="189" t="s">
        <v>476</v>
      </c>
      <c r="D184" s="112" t="str">
        <f t="shared" si="2"/>
        <v>Jack Gammie</v>
      </c>
    </row>
    <row r="185" spans="2:4" ht="14.5">
      <c r="B185" s="189" t="s">
        <v>118</v>
      </c>
      <c r="C185" s="189" t="s">
        <v>119</v>
      </c>
      <c r="D185" s="112" t="str">
        <f t="shared" si="2"/>
        <v>Jack Lemon</v>
      </c>
    </row>
    <row r="186" spans="2:4" ht="14.5">
      <c r="B186" s="189" t="s">
        <v>118</v>
      </c>
      <c r="C186" s="189" t="s">
        <v>149</v>
      </c>
      <c r="D186" s="112" t="str">
        <f t="shared" si="2"/>
        <v>Jack Taylor</v>
      </c>
    </row>
    <row r="187" spans="2:4" ht="14.5">
      <c r="B187" s="189" t="s">
        <v>118</v>
      </c>
      <c r="C187" s="189" t="s">
        <v>652</v>
      </c>
      <c r="D187" s="112" t="str">
        <f t="shared" si="2"/>
        <v>Jack Webster</v>
      </c>
    </row>
    <row r="188" spans="2:4" ht="14.5">
      <c r="B188" s="189" t="s">
        <v>118</v>
      </c>
      <c r="C188" s="189" t="s">
        <v>135</v>
      </c>
      <c r="D188" s="112" t="str">
        <f t="shared" si="2"/>
        <v>Jack Wilson</v>
      </c>
    </row>
    <row r="189" spans="2:4" ht="14.5">
      <c r="B189" s="189" t="s">
        <v>807</v>
      </c>
      <c r="C189" s="189" t="s">
        <v>803</v>
      </c>
      <c r="D189" s="112" t="str">
        <f t="shared" si="2"/>
        <v>Jackie Boatwright</v>
      </c>
    </row>
    <row r="190" spans="2:4" ht="14.5">
      <c r="B190" s="189" t="s">
        <v>497</v>
      </c>
      <c r="C190" s="189" t="s">
        <v>484</v>
      </c>
      <c r="D190" s="112" t="str">
        <f t="shared" si="2"/>
        <v>Jai Dolenc</v>
      </c>
    </row>
    <row r="191" spans="2:4" ht="14.5">
      <c r="B191" s="189" t="s">
        <v>497</v>
      </c>
      <c r="C191" s="189" t="s">
        <v>669</v>
      </c>
      <c r="D191" s="112" t="str">
        <f t="shared" si="2"/>
        <v>Jai Salter</v>
      </c>
    </row>
    <row r="192" spans="2:4" ht="14.5">
      <c r="B192" s="189" t="s">
        <v>85</v>
      </c>
      <c r="C192" s="189" t="s">
        <v>485</v>
      </c>
      <c r="D192" s="112" t="str">
        <f t="shared" si="2"/>
        <v>James Brett</v>
      </c>
    </row>
    <row r="193" spans="2:4" ht="14.5">
      <c r="B193" s="189" t="s">
        <v>85</v>
      </c>
      <c r="C193" s="189" t="s">
        <v>191</v>
      </c>
      <c r="D193" s="112" t="str">
        <f t="shared" si="2"/>
        <v>James Ford</v>
      </c>
    </row>
    <row r="194" spans="2:4" ht="14.5">
      <c r="B194" s="189" t="s">
        <v>85</v>
      </c>
      <c r="C194" s="189" t="s">
        <v>281</v>
      </c>
      <c r="D194" s="112" t="str">
        <f t="shared" ref="D194:D257" si="3">CONCATENATE(B194," ",C194)</f>
        <v>James Gauci</v>
      </c>
    </row>
    <row r="195" spans="2:4" ht="14.5">
      <c r="B195" s="189" t="s">
        <v>85</v>
      </c>
      <c r="C195" s="189" t="s">
        <v>774</v>
      </c>
      <c r="D195" s="112" t="str">
        <f t="shared" si="3"/>
        <v>James Isaacs</v>
      </c>
    </row>
    <row r="196" spans="2:4">
      <c r="B196" t="s">
        <v>85</v>
      </c>
      <c r="C196" t="s">
        <v>617</v>
      </c>
      <c r="D196" s="112" t="str">
        <f t="shared" si="3"/>
        <v>James Keraunos</v>
      </c>
    </row>
    <row r="197" spans="2:4" ht="14.5">
      <c r="B197" s="189" t="s">
        <v>85</v>
      </c>
      <c r="C197" s="189" t="s">
        <v>320</v>
      </c>
      <c r="D197" s="112" t="str">
        <f t="shared" si="3"/>
        <v>James Morgan</v>
      </c>
    </row>
    <row r="198" spans="2:4" ht="14.5">
      <c r="B198" s="189" t="s">
        <v>85</v>
      </c>
      <c r="C198" s="189" t="s">
        <v>125</v>
      </c>
      <c r="D198" s="112" t="str">
        <f t="shared" si="3"/>
        <v>James Swarbrick</v>
      </c>
    </row>
    <row r="199" spans="2:4" ht="14.5">
      <c r="B199" s="193" t="s">
        <v>302</v>
      </c>
      <c r="C199" s="189" t="s">
        <v>759</v>
      </c>
      <c r="D199" s="112" t="str">
        <f t="shared" si="3"/>
        <v>Jamie Deamer</v>
      </c>
    </row>
    <row r="200" spans="2:4" ht="14.5">
      <c r="B200" s="193" t="s">
        <v>302</v>
      </c>
      <c r="C200" s="189" t="s">
        <v>321</v>
      </c>
      <c r="D200" s="112" t="str">
        <f t="shared" si="3"/>
        <v>Jamie Su</v>
      </c>
    </row>
    <row r="201" spans="2:4" ht="14.5">
      <c r="B201" s="189" t="s">
        <v>297</v>
      </c>
      <c r="C201" s="189" t="s">
        <v>329</v>
      </c>
      <c r="D201" s="112" t="str">
        <f t="shared" si="3"/>
        <v>Jason Agresta</v>
      </c>
    </row>
    <row r="202" spans="2:4" ht="14.5">
      <c r="B202" s="193" t="s">
        <v>297</v>
      </c>
      <c r="C202" s="189" t="s">
        <v>660</v>
      </c>
      <c r="D202" s="112" t="str">
        <f t="shared" si="3"/>
        <v>Jason Hryniuk</v>
      </c>
    </row>
    <row r="203" spans="2:4" ht="14.5">
      <c r="B203" s="193" t="s">
        <v>679</v>
      </c>
      <c r="C203" s="189" t="s">
        <v>662</v>
      </c>
      <c r="D203" s="112" t="str">
        <f t="shared" si="3"/>
        <v>Jax Rogers</v>
      </c>
    </row>
    <row r="204" spans="2:4" ht="14.5">
      <c r="B204" s="189" t="s">
        <v>150</v>
      </c>
      <c r="C204" s="189" t="s">
        <v>110</v>
      </c>
      <c r="D204" s="112" t="str">
        <f t="shared" si="3"/>
        <v>Jeffrey Cooper</v>
      </c>
    </row>
    <row r="205" spans="2:4" ht="14.5">
      <c r="B205" s="189" t="s">
        <v>890</v>
      </c>
      <c r="C205" s="189" t="s">
        <v>877</v>
      </c>
      <c r="D205" s="112" t="str">
        <f t="shared" si="3"/>
        <v>Jenson Chiarella</v>
      </c>
    </row>
    <row r="206" spans="2:4" ht="14.5">
      <c r="B206" s="189" t="s">
        <v>890</v>
      </c>
      <c r="C206" s="189" t="s">
        <v>875</v>
      </c>
      <c r="D206" s="112" t="str">
        <f t="shared" si="3"/>
        <v>Jenson Foot</v>
      </c>
    </row>
    <row r="207" spans="2:4" ht="14.5">
      <c r="B207" s="189" t="s">
        <v>334</v>
      </c>
      <c r="C207" s="189" t="s">
        <v>335</v>
      </c>
      <c r="D207" s="112" t="str">
        <f t="shared" si="3"/>
        <v>Jeremy Atkins</v>
      </c>
    </row>
    <row r="208" spans="2:4" ht="14.5">
      <c r="B208" s="189" t="s">
        <v>334</v>
      </c>
      <c r="C208" s="189" t="s">
        <v>754</v>
      </c>
      <c r="D208" s="112" t="str">
        <f t="shared" si="3"/>
        <v>Jeremy Sheather</v>
      </c>
    </row>
    <row r="209" spans="2:4" ht="14.5">
      <c r="B209" s="189" t="s">
        <v>811</v>
      </c>
      <c r="C209" s="189" t="s">
        <v>799</v>
      </c>
      <c r="D209" s="112" t="str">
        <f t="shared" si="3"/>
        <v>Jessica Crow</v>
      </c>
    </row>
    <row r="210" spans="2:4" ht="14.5">
      <c r="B210" s="189" t="s">
        <v>811</v>
      </c>
      <c r="C210" s="189" t="s">
        <v>776</v>
      </c>
      <c r="D210" s="112" t="str">
        <f t="shared" si="3"/>
        <v>Jessica Doak</v>
      </c>
    </row>
    <row r="211" spans="2:4" ht="14.5">
      <c r="B211" s="189" t="s">
        <v>74</v>
      </c>
      <c r="C211" s="189" t="s">
        <v>75</v>
      </c>
      <c r="D211" s="112" t="str">
        <f t="shared" si="3"/>
        <v>John Algie</v>
      </c>
    </row>
    <row r="212" spans="2:4" ht="14.5">
      <c r="B212" s="189" t="s">
        <v>74</v>
      </c>
      <c r="C212" s="189" t="s">
        <v>363</v>
      </c>
      <c r="D212" s="112" t="str">
        <f t="shared" si="3"/>
        <v>John Dixon</v>
      </c>
    </row>
    <row r="213" spans="2:4" ht="14.5">
      <c r="B213" s="189" t="s">
        <v>74</v>
      </c>
      <c r="C213" s="189" t="s">
        <v>157</v>
      </c>
      <c r="D213" s="112" t="str">
        <f t="shared" si="3"/>
        <v>John Glassington</v>
      </c>
    </row>
    <row r="214" spans="2:4" ht="14.5">
      <c r="B214" s="189" t="s">
        <v>74</v>
      </c>
      <c r="C214" s="189" t="s">
        <v>659</v>
      </c>
      <c r="D214" s="112" t="str">
        <f t="shared" si="3"/>
        <v>John Lambden</v>
      </c>
    </row>
    <row r="215" spans="2:4" ht="14.5">
      <c r="B215" s="193" t="s">
        <v>74</v>
      </c>
      <c r="C215" s="189" t="s">
        <v>788</v>
      </c>
      <c r="D215" s="112" t="str">
        <f t="shared" si="3"/>
        <v>John Oates</v>
      </c>
    </row>
    <row r="216" spans="2:4" ht="14.5">
      <c r="B216" s="189" t="s">
        <v>74</v>
      </c>
      <c r="C216" s="189" t="s">
        <v>430</v>
      </c>
      <c r="D216" s="112" t="str">
        <f t="shared" si="3"/>
        <v>John Roecken</v>
      </c>
    </row>
    <row r="217" spans="2:4" ht="14.5">
      <c r="B217" s="189" t="s">
        <v>79</v>
      </c>
      <c r="C217" s="189" t="s">
        <v>228</v>
      </c>
      <c r="D217" s="112" t="str">
        <f t="shared" si="3"/>
        <v>Jordan House</v>
      </c>
    </row>
    <row r="218" spans="2:4" ht="14.5">
      <c r="B218" s="189" t="s">
        <v>79</v>
      </c>
      <c r="C218" s="189" t="s">
        <v>749</v>
      </c>
      <c r="D218" s="112" t="str">
        <f t="shared" si="3"/>
        <v>Jordan Sutton</v>
      </c>
    </row>
    <row r="219" spans="2:4" ht="14.5">
      <c r="B219" s="189" t="s">
        <v>97</v>
      </c>
      <c r="C219" s="189" t="s">
        <v>795</v>
      </c>
      <c r="D219" s="112" t="str">
        <f t="shared" si="3"/>
        <v>Joshua Ayoub</v>
      </c>
    </row>
    <row r="220" spans="2:4" ht="14.5">
      <c r="B220" s="189" t="s">
        <v>97</v>
      </c>
      <c r="C220" s="189" t="s">
        <v>101</v>
      </c>
      <c r="D220" s="112" t="str">
        <f t="shared" si="3"/>
        <v>Joshua Benaud</v>
      </c>
    </row>
    <row r="221" spans="2:4" ht="14.5">
      <c r="B221" s="189" t="s">
        <v>97</v>
      </c>
      <c r="C221" s="189" t="s">
        <v>621</v>
      </c>
      <c r="D221" s="112" t="str">
        <f t="shared" si="3"/>
        <v>Joshua Cody</v>
      </c>
    </row>
    <row r="222" spans="2:4" ht="14.5">
      <c r="B222" s="189" t="s">
        <v>97</v>
      </c>
      <c r="C222" s="189" t="s">
        <v>78</v>
      </c>
      <c r="D222" s="112" t="str">
        <f t="shared" si="3"/>
        <v>Joshua Hunter</v>
      </c>
    </row>
    <row r="223" spans="2:4" ht="14.5">
      <c r="B223" s="189" t="s">
        <v>97</v>
      </c>
      <c r="C223" s="189" t="s">
        <v>108</v>
      </c>
      <c r="D223" s="112" t="str">
        <f t="shared" si="3"/>
        <v>Joshua Jackson</v>
      </c>
    </row>
    <row r="224" spans="2:4" ht="14.5">
      <c r="B224" s="189" t="s">
        <v>97</v>
      </c>
      <c r="C224" s="189" t="s">
        <v>772</v>
      </c>
      <c r="D224" s="112" t="str">
        <f t="shared" si="3"/>
        <v>Joshua Reynolds</v>
      </c>
    </row>
    <row r="225" spans="2:4" ht="14.5">
      <c r="B225" s="189" t="s">
        <v>97</v>
      </c>
      <c r="C225" s="189" t="s">
        <v>446</v>
      </c>
      <c r="D225" s="112" t="str">
        <f t="shared" si="3"/>
        <v>Joshua Seiffert</v>
      </c>
    </row>
    <row r="226" spans="2:4" ht="14.5">
      <c r="B226" s="189" t="s">
        <v>97</v>
      </c>
      <c r="C226" s="189" t="s">
        <v>98</v>
      </c>
      <c r="D226" s="112" t="str">
        <f t="shared" si="3"/>
        <v>Joshua Shipley</v>
      </c>
    </row>
    <row r="227" spans="2:4" ht="14.5">
      <c r="B227" s="193" t="s">
        <v>97</v>
      </c>
      <c r="C227" s="189" t="s">
        <v>454</v>
      </c>
      <c r="D227" s="112" t="str">
        <f t="shared" si="3"/>
        <v>Joshua Smith</v>
      </c>
    </row>
    <row r="228" spans="2:4" ht="14.5">
      <c r="B228" s="189" t="s">
        <v>364</v>
      </c>
      <c r="C228" s="189" t="s">
        <v>363</v>
      </c>
      <c r="D228" s="112" t="str">
        <f t="shared" si="3"/>
        <v>Julie Dixon</v>
      </c>
    </row>
    <row r="229" spans="2:4" ht="14.5">
      <c r="B229" s="189" t="s">
        <v>294</v>
      </c>
      <c r="C229" s="189" t="s">
        <v>234</v>
      </c>
      <c r="D229" s="112" t="str">
        <f t="shared" si="3"/>
        <v>Jye Wagstaff</v>
      </c>
    </row>
    <row r="230" spans="2:4" ht="14.5">
      <c r="B230" s="189" t="s">
        <v>812</v>
      </c>
      <c r="C230" s="189" t="s">
        <v>791</v>
      </c>
      <c r="D230" s="112" t="str">
        <f t="shared" si="3"/>
        <v>Kane Donaghey</v>
      </c>
    </row>
    <row r="231" spans="2:4" ht="14.5">
      <c r="B231" s="189" t="s">
        <v>700</v>
      </c>
      <c r="C231" s="189" t="s">
        <v>134</v>
      </c>
      <c r="D231" s="112" t="str">
        <f t="shared" si="3"/>
        <v>Kannon Crawshay</v>
      </c>
    </row>
    <row r="232" spans="2:4" ht="14.5">
      <c r="B232" s="189" t="s">
        <v>831</v>
      </c>
      <c r="C232" s="189" t="s">
        <v>228</v>
      </c>
      <c r="D232" s="112" t="str">
        <f t="shared" si="3"/>
        <v>Karla House</v>
      </c>
    </row>
    <row r="233" spans="2:4" ht="14.5">
      <c r="B233" s="189" t="s">
        <v>343</v>
      </c>
      <c r="C233" s="189" t="s">
        <v>344</v>
      </c>
      <c r="D233" s="112" t="str">
        <f t="shared" si="3"/>
        <v>Karlo Bergman</v>
      </c>
    </row>
    <row r="234" spans="2:4">
      <c r="B234" t="s">
        <v>499</v>
      </c>
      <c r="C234" t="s">
        <v>129</v>
      </c>
      <c r="D234" s="112" t="str">
        <f t="shared" si="3"/>
        <v>Kayne MacDonald</v>
      </c>
    </row>
    <row r="235" spans="2:4" ht="14.5">
      <c r="B235" s="189" t="s">
        <v>379</v>
      </c>
      <c r="C235" s="189" t="s">
        <v>378</v>
      </c>
      <c r="D235" s="112" t="str">
        <f t="shared" si="3"/>
        <v>Keira Grace</v>
      </c>
    </row>
    <row r="236" spans="2:4" ht="14.5">
      <c r="B236" s="193" t="s">
        <v>491</v>
      </c>
      <c r="C236" s="189" t="s">
        <v>484</v>
      </c>
      <c r="D236" s="112" t="str">
        <f t="shared" si="3"/>
        <v>Kiel Dolenc</v>
      </c>
    </row>
    <row r="237" spans="2:4" ht="14.5">
      <c r="B237" s="189" t="s">
        <v>598</v>
      </c>
      <c r="C237" s="189" t="s">
        <v>781</v>
      </c>
      <c r="D237" s="112" t="str">
        <f t="shared" si="3"/>
        <v>Kim Wheeler</v>
      </c>
    </row>
    <row r="238" spans="2:4" ht="14.5">
      <c r="B238" s="189" t="s">
        <v>296</v>
      </c>
      <c r="C238" s="189" t="s">
        <v>135</v>
      </c>
      <c r="D238" s="112" t="str">
        <f t="shared" si="3"/>
        <v>Koby Wilson</v>
      </c>
    </row>
    <row r="239" spans="2:4" ht="14.5">
      <c r="B239" s="189" t="s">
        <v>116</v>
      </c>
      <c r="C239" s="189" t="s">
        <v>115</v>
      </c>
      <c r="D239" s="112" t="str">
        <f t="shared" si="3"/>
        <v>Kody Jenkins</v>
      </c>
    </row>
    <row r="240" spans="2:4" ht="14.5">
      <c r="B240" s="189" t="s">
        <v>816</v>
      </c>
      <c r="C240" s="189" t="s">
        <v>784</v>
      </c>
      <c r="D240" s="112" t="str">
        <f t="shared" si="3"/>
        <v>Kristy Gray</v>
      </c>
    </row>
    <row r="241" spans="2:4" ht="14.5">
      <c r="B241" s="189" t="s">
        <v>117</v>
      </c>
      <c r="C241" s="189" t="s">
        <v>108</v>
      </c>
      <c r="D241" s="112" t="str">
        <f t="shared" si="3"/>
        <v>Kurtis Jackson</v>
      </c>
    </row>
    <row r="242" spans="2:4" ht="14.5">
      <c r="B242" s="189" t="s">
        <v>84</v>
      </c>
      <c r="C242" s="189" t="s">
        <v>328</v>
      </c>
      <c r="D242" s="112" t="str">
        <f t="shared" si="3"/>
        <v>Lachlan Bourke</v>
      </c>
    </row>
    <row r="243" spans="2:4" ht="14.5">
      <c r="B243" s="193" t="s">
        <v>84</v>
      </c>
      <c r="C243" s="189" t="s">
        <v>124</v>
      </c>
      <c r="D243" s="112" t="str">
        <f t="shared" si="3"/>
        <v>Lachlan Harris</v>
      </c>
    </row>
    <row r="244" spans="2:4" ht="14.5">
      <c r="B244" s="189" t="s">
        <v>84</v>
      </c>
      <c r="C244" s="189" t="s">
        <v>83</v>
      </c>
      <c r="D244" s="112" t="str">
        <f t="shared" si="3"/>
        <v>Lachlan Lynch</v>
      </c>
    </row>
    <row r="245" spans="2:4" ht="14.5">
      <c r="B245" s="189" t="s">
        <v>84</v>
      </c>
      <c r="C245" s="189" t="s">
        <v>758</v>
      </c>
      <c r="D245" s="112" t="str">
        <f t="shared" si="3"/>
        <v>Lachlan Willoughby</v>
      </c>
    </row>
    <row r="246" spans="2:4" ht="14.5">
      <c r="B246" s="193" t="s">
        <v>301</v>
      </c>
      <c r="C246" s="189" t="s">
        <v>321</v>
      </c>
      <c r="D246" s="112" t="str">
        <f t="shared" si="3"/>
        <v>Lawrence Su</v>
      </c>
    </row>
    <row r="247" spans="2:4" ht="14.5">
      <c r="B247" s="189" t="s">
        <v>325</v>
      </c>
      <c r="C247" s="189" t="s">
        <v>455</v>
      </c>
      <c r="D247" s="112" t="str">
        <f t="shared" si="3"/>
        <v>Lee Somerville</v>
      </c>
    </row>
    <row r="248" spans="2:4" ht="14.5">
      <c r="B248" s="189" t="s">
        <v>761</v>
      </c>
      <c r="C248" s="189" t="s">
        <v>754</v>
      </c>
      <c r="D248" s="112" t="str">
        <f t="shared" si="3"/>
        <v>Lennox Sheather</v>
      </c>
    </row>
    <row r="249" spans="2:4" ht="14.5">
      <c r="B249" s="189" t="s">
        <v>304</v>
      </c>
      <c r="C249" s="189" t="s">
        <v>322</v>
      </c>
      <c r="D249" s="112" t="str">
        <f t="shared" si="3"/>
        <v>Leo Salerno</v>
      </c>
    </row>
    <row r="250" spans="2:4" ht="14.5">
      <c r="B250" s="189" t="s">
        <v>413</v>
      </c>
      <c r="C250" s="189" t="s">
        <v>102</v>
      </c>
      <c r="D250" s="112" t="str">
        <f t="shared" si="3"/>
        <v>Levi Oliver</v>
      </c>
    </row>
    <row r="251" spans="2:4" ht="14.5">
      <c r="B251" s="189" t="s">
        <v>111</v>
      </c>
      <c r="C251" s="189" t="s">
        <v>282</v>
      </c>
      <c r="D251" s="112" t="str">
        <f t="shared" si="3"/>
        <v>Lewis Gotch</v>
      </c>
    </row>
    <row r="252" spans="2:4" ht="14.5">
      <c r="B252" s="189" t="s">
        <v>111</v>
      </c>
      <c r="C252" s="189" t="s">
        <v>275</v>
      </c>
      <c r="D252" s="112" t="str">
        <f t="shared" si="3"/>
        <v>Lewis Gurney</v>
      </c>
    </row>
    <row r="253" spans="2:4">
      <c r="B253" t="s">
        <v>177</v>
      </c>
      <c r="C253" t="s">
        <v>278</v>
      </c>
      <c r="D253" s="112" t="str">
        <f t="shared" si="3"/>
        <v>Liam Mackie</v>
      </c>
    </row>
    <row r="254" spans="2:4" ht="14.5">
      <c r="B254" s="189" t="s">
        <v>177</v>
      </c>
      <c r="C254" s="189" t="s">
        <v>170</v>
      </c>
      <c r="D254" s="112" t="str">
        <f t="shared" si="3"/>
        <v>Liam Waters</v>
      </c>
    </row>
    <row r="255" spans="2:4" ht="14.5">
      <c r="B255" s="189" t="s">
        <v>177</v>
      </c>
      <c r="C255" s="189" t="s">
        <v>473</v>
      </c>
      <c r="D255" s="112" t="str">
        <f t="shared" si="3"/>
        <v>Liam Weatherhead</v>
      </c>
    </row>
    <row r="256" spans="2:4" ht="14.5">
      <c r="B256" s="189" t="s">
        <v>682</v>
      </c>
      <c r="C256" s="189" t="s">
        <v>504</v>
      </c>
      <c r="D256" s="112" t="str">
        <f t="shared" si="3"/>
        <v>Lilian Stones</v>
      </c>
    </row>
    <row r="257" spans="2:4" ht="14.5">
      <c r="B257" s="189" t="s">
        <v>883</v>
      </c>
      <c r="C257" s="189" t="s">
        <v>662</v>
      </c>
      <c r="D257" s="112" t="str">
        <f t="shared" si="3"/>
        <v>LisaJane Rogers</v>
      </c>
    </row>
    <row r="258" spans="2:4" ht="14.5">
      <c r="B258" s="189" t="s">
        <v>856</v>
      </c>
      <c r="C258" s="189" t="s">
        <v>149</v>
      </c>
      <c r="D258" s="112" t="str">
        <f t="shared" ref="D258:D321" si="4">CONCATENATE(B258," ",C258)</f>
        <v>Liza Taylor</v>
      </c>
    </row>
    <row r="259" spans="2:4" ht="14.5">
      <c r="B259" s="189" t="s">
        <v>121</v>
      </c>
      <c r="C259" s="189" t="s">
        <v>275</v>
      </c>
      <c r="D259" s="112" t="str">
        <f t="shared" si="4"/>
        <v>Logan Gurney</v>
      </c>
    </row>
    <row r="260" spans="2:4" ht="14.5">
      <c r="B260" s="193" t="s">
        <v>121</v>
      </c>
      <c r="C260" s="189" t="s">
        <v>474</v>
      </c>
      <c r="D260" s="112" t="str">
        <f t="shared" si="4"/>
        <v>Logan Scott</v>
      </c>
    </row>
    <row r="261" spans="2:4" ht="14.5">
      <c r="B261" s="189" t="s">
        <v>121</v>
      </c>
      <c r="C261" s="189" t="s">
        <v>130</v>
      </c>
      <c r="D261" s="112" t="str">
        <f t="shared" si="4"/>
        <v>Logan Spiteri</v>
      </c>
    </row>
    <row r="262" spans="2:4" ht="14.5">
      <c r="B262" s="193" t="s">
        <v>121</v>
      </c>
      <c r="C262" s="189" t="s">
        <v>781</v>
      </c>
      <c r="D262" s="112" t="str">
        <f t="shared" si="4"/>
        <v>Logan Wheeler</v>
      </c>
    </row>
    <row r="263" spans="2:4" ht="14.5">
      <c r="B263" s="189" t="s">
        <v>817</v>
      </c>
      <c r="C263" s="189" t="s">
        <v>797</v>
      </c>
      <c r="D263" s="112" t="str">
        <f t="shared" si="4"/>
        <v>Lou Grozdanovski</v>
      </c>
    </row>
    <row r="264" spans="2:4" ht="14.5">
      <c r="B264" s="189" t="s">
        <v>131</v>
      </c>
      <c r="C264" s="189" t="s">
        <v>127</v>
      </c>
      <c r="D264" s="112" t="str">
        <f t="shared" si="4"/>
        <v>Lucas Youl</v>
      </c>
    </row>
    <row r="265" spans="2:4" ht="14.5">
      <c r="B265" s="189" t="s">
        <v>495</v>
      </c>
      <c r="C265" s="189" t="s">
        <v>481</v>
      </c>
      <c r="D265" s="112" t="str">
        <f t="shared" si="4"/>
        <v>Luka Kuster</v>
      </c>
    </row>
    <row r="266" spans="2:4" ht="14.5">
      <c r="B266" s="189" t="s">
        <v>295</v>
      </c>
      <c r="C266" s="189" t="s">
        <v>787</v>
      </c>
      <c r="D266" s="112" t="str">
        <f t="shared" si="4"/>
        <v>Lukas Mikac</v>
      </c>
    </row>
    <row r="267" spans="2:4" ht="14.5">
      <c r="B267" s="189" t="s">
        <v>295</v>
      </c>
      <c r="C267" s="189" t="s">
        <v>102</v>
      </c>
      <c r="D267" s="112" t="str">
        <f t="shared" si="4"/>
        <v>Lukas Oliver</v>
      </c>
    </row>
    <row r="268" spans="2:4" ht="14.5">
      <c r="B268" s="189" t="s">
        <v>76</v>
      </c>
      <c r="C268" s="189" t="s">
        <v>375</v>
      </c>
      <c r="D268" s="112" t="str">
        <f t="shared" si="4"/>
        <v>Luke Gillespie</v>
      </c>
    </row>
    <row r="269" spans="2:4" ht="14.5">
      <c r="B269" s="193" t="s">
        <v>76</v>
      </c>
      <c r="C269" s="189" t="s">
        <v>784</v>
      </c>
      <c r="D269" s="112" t="str">
        <f t="shared" si="4"/>
        <v>Luke Gray</v>
      </c>
    </row>
    <row r="270" spans="2:4" ht="14.5">
      <c r="B270" s="189" t="s">
        <v>76</v>
      </c>
      <c r="C270" s="189" t="s">
        <v>145</v>
      </c>
      <c r="D270" s="112" t="str">
        <f t="shared" si="4"/>
        <v>Luke Saker</v>
      </c>
    </row>
    <row r="271" spans="2:4" ht="14.5">
      <c r="B271" s="189" t="s">
        <v>76</v>
      </c>
      <c r="C271" s="189" t="s">
        <v>450</v>
      </c>
      <c r="D271" s="112" t="str">
        <f t="shared" si="4"/>
        <v>Luke Shepherd</v>
      </c>
    </row>
    <row r="272" spans="2:4" ht="14.5">
      <c r="B272" s="189" t="s">
        <v>336</v>
      </c>
      <c r="C272" s="189" t="s">
        <v>337</v>
      </c>
      <c r="D272" s="112" t="str">
        <f t="shared" si="4"/>
        <v>Lydia Balat</v>
      </c>
    </row>
    <row r="273" spans="2:4" ht="14.5">
      <c r="B273" s="189" t="s">
        <v>152</v>
      </c>
      <c r="C273" s="189" t="s">
        <v>796</v>
      </c>
      <c r="D273" s="112" t="str">
        <f t="shared" si="4"/>
        <v>Marcus Kazzi</v>
      </c>
    </row>
    <row r="274" spans="2:4" ht="14.5">
      <c r="B274" s="189" t="s">
        <v>152</v>
      </c>
      <c r="C274" s="189" t="s">
        <v>167</v>
      </c>
      <c r="D274" s="112" t="str">
        <f t="shared" si="4"/>
        <v>Marcus Kemal</v>
      </c>
    </row>
    <row r="275" spans="2:4" ht="14.5">
      <c r="B275" s="189" t="s">
        <v>209</v>
      </c>
      <c r="C275" s="189" t="s">
        <v>456</v>
      </c>
      <c r="D275" s="112" t="str">
        <f t="shared" si="4"/>
        <v>Mario Sprajcer</v>
      </c>
    </row>
    <row r="276" spans="2:4" ht="14.5">
      <c r="B276" s="189" t="s">
        <v>437</v>
      </c>
      <c r="C276" s="189" t="s">
        <v>475</v>
      </c>
      <c r="D276" s="112" t="str">
        <f t="shared" si="4"/>
        <v>Mark Attard</v>
      </c>
    </row>
    <row r="277" spans="2:4" ht="14.5">
      <c r="B277" s="189" t="s">
        <v>437</v>
      </c>
      <c r="C277" s="189" t="s">
        <v>791</v>
      </c>
      <c r="D277" s="112" t="str">
        <f t="shared" si="4"/>
        <v>Mark Donaghey</v>
      </c>
    </row>
    <row r="278" spans="2:4" ht="14.5">
      <c r="B278" s="193" t="s">
        <v>437</v>
      </c>
      <c r="C278" s="189" t="s">
        <v>327</v>
      </c>
      <c r="D278" s="112" t="str">
        <f t="shared" si="4"/>
        <v>Mark Thompson</v>
      </c>
    </row>
    <row r="279" spans="2:4" ht="14.5">
      <c r="B279" s="189" t="s">
        <v>860</v>
      </c>
      <c r="C279" s="189" t="s">
        <v>852</v>
      </c>
      <c r="D279" s="112" t="str">
        <f t="shared" si="4"/>
        <v>Mars Fraser</v>
      </c>
    </row>
    <row r="280" spans="2:4" ht="14.5">
      <c r="B280" s="189" t="s">
        <v>366</v>
      </c>
      <c r="C280" s="189" t="s">
        <v>107</v>
      </c>
      <c r="D280" s="112" t="str">
        <f t="shared" si="4"/>
        <v>Martin Emr</v>
      </c>
    </row>
    <row r="281" spans="2:4" ht="14.5">
      <c r="B281" s="193" t="s">
        <v>172</v>
      </c>
      <c r="C281" s="189" t="s">
        <v>333</v>
      </c>
      <c r="D281" s="112" t="str">
        <f t="shared" si="4"/>
        <v>Mason Ashdown</v>
      </c>
    </row>
    <row r="282" spans="2:4" ht="14.5">
      <c r="B282" s="189" t="s">
        <v>172</v>
      </c>
      <c r="C282" s="189" t="s">
        <v>279</v>
      </c>
      <c r="D282" s="112" t="str">
        <f t="shared" si="4"/>
        <v>Mason Mepham</v>
      </c>
    </row>
    <row r="283" spans="2:4" ht="14.5">
      <c r="B283" s="189" t="s">
        <v>315</v>
      </c>
      <c r="C283" s="189" t="s">
        <v>75</v>
      </c>
      <c r="D283" s="112" t="str">
        <f t="shared" si="4"/>
        <v>Mathew Algie</v>
      </c>
    </row>
    <row r="284" spans="2:4" ht="14.5">
      <c r="B284" s="189" t="s">
        <v>315</v>
      </c>
      <c r="C284" s="189" t="s">
        <v>854</v>
      </c>
      <c r="D284" s="112" t="str">
        <f t="shared" si="4"/>
        <v>Mathew Davis</v>
      </c>
    </row>
    <row r="285" spans="2:4" ht="14.5">
      <c r="B285" s="193" t="s">
        <v>315</v>
      </c>
      <c r="C285" s="189" t="s">
        <v>416</v>
      </c>
      <c r="D285" s="112" t="str">
        <f t="shared" si="4"/>
        <v>Mathew Pearce</v>
      </c>
    </row>
    <row r="286" spans="2:4" ht="14.5">
      <c r="B286" s="189" t="s">
        <v>809</v>
      </c>
      <c r="C286" s="189" t="s">
        <v>601</v>
      </c>
      <c r="D286" s="112" t="str">
        <f t="shared" si="4"/>
        <v>Matilda Bridge</v>
      </c>
    </row>
    <row r="287" spans="2:4" ht="14.5">
      <c r="B287" s="189" t="s">
        <v>93</v>
      </c>
      <c r="C287" s="189" t="s">
        <v>279</v>
      </c>
      <c r="D287" s="112" t="str">
        <f t="shared" si="4"/>
        <v>Matt Mepham</v>
      </c>
    </row>
    <row r="288" spans="2:4" ht="14.5">
      <c r="B288" s="189" t="s">
        <v>427</v>
      </c>
      <c r="C288" s="189" t="s">
        <v>778</v>
      </c>
      <c r="D288" s="112" t="str">
        <f t="shared" si="4"/>
        <v>Matthew Berrell</v>
      </c>
    </row>
    <row r="289" spans="2:4" ht="14.5">
      <c r="B289" s="189" t="s">
        <v>427</v>
      </c>
      <c r="C289" s="189" t="s">
        <v>793</v>
      </c>
      <c r="D289" s="112" t="str">
        <f t="shared" si="4"/>
        <v>Matthew Evans</v>
      </c>
    </row>
    <row r="290" spans="2:4" ht="14.5">
      <c r="B290" s="189" t="s">
        <v>427</v>
      </c>
      <c r="C290" s="189" t="s">
        <v>78</v>
      </c>
      <c r="D290" s="112" t="str">
        <f t="shared" si="4"/>
        <v>Matthew Hunter</v>
      </c>
    </row>
    <row r="291" spans="2:4" ht="14.5">
      <c r="B291" s="189" t="s">
        <v>427</v>
      </c>
      <c r="C291" s="189" t="s">
        <v>102</v>
      </c>
      <c r="D291" s="112" t="str">
        <f t="shared" si="4"/>
        <v>Matthew Oliver</v>
      </c>
    </row>
    <row r="292" spans="2:4" ht="14.5">
      <c r="B292" s="193" t="s">
        <v>427</v>
      </c>
      <c r="C292" s="189" t="s">
        <v>669</v>
      </c>
      <c r="D292" s="112" t="str">
        <f t="shared" si="4"/>
        <v>Matthew Salter</v>
      </c>
    </row>
    <row r="293" spans="2:4" ht="14.5">
      <c r="B293" s="189" t="s">
        <v>173</v>
      </c>
      <c r="C293" s="189" t="s">
        <v>126</v>
      </c>
      <c r="D293" s="112" t="str">
        <f t="shared" si="4"/>
        <v>Max Goodman</v>
      </c>
    </row>
    <row r="294" spans="2:4" ht="14.5">
      <c r="B294" s="189" t="s">
        <v>173</v>
      </c>
      <c r="C294" s="189" t="s">
        <v>324</v>
      </c>
      <c r="D294" s="112" t="str">
        <f t="shared" si="4"/>
        <v>Max Nader</v>
      </c>
    </row>
    <row r="295" spans="2:4" ht="14.5">
      <c r="B295" s="189" t="s">
        <v>299</v>
      </c>
      <c r="C295" s="189" t="s">
        <v>320</v>
      </c>
      <c r="D295" s="112" t="str">
        <f t="shared" si="4"/>
        <v>Maximus Morgan</v>
      </c>
    </row>
    <row r="296" spans="2:4" ht="14.5">
      <c r="B296" s="189" t="s">
        <v>820</v>
      </c>
      <c r="C296" s="189" t="s">
        <v>854</v>
      </c>
      <c r="D296" s="112" t="str">
        <f t="shared" si="4"/>
        <v>Megan Davis</v>
      </c>
    </row>
    <row r="297" spans="2:4" ht="14.5">
      <c r="B297" s="189" t="s">
        <v>820</v>
      </c>
      <c r="C297" s="189" t="s">
        <v>115</v>
      </c>
      <c r="D297" s="112" t="str">
        <f t="shared" si="4"/>
        <v>Megan Jenkins</v>
      </c>
    </row>
    <row r="298" spans="2:4" ht="14.5">
      <c r="B298" s="189" t="s">
        <v>377</v>
      </c>
      <c r="C298" s="189" t="s">
        <v>126</v>
      </c>
      <c r="D298" s="112" t="str">
        <f t="shared" si="4"/>
        <v>Mellissa Goodman</v>
      </c>
    </row>
    <row r="299" spans="2:4" ht="14.5">
      <c r="B299" s="189" t="s">
        <v>882</v>
      </c>
      <c r="C299" s="189" t="s">
        <v>280</v>
      </c>
      <c r="D299" s="112" t="str">
        <f t="shared" si="4"/>
        <v>MiaBelle Schellenberg</v>
      </c>
    </row>
    <row r="300" spans="2:4" ht="14.5">
      <c r="B300" s="189" t="s">
        <v>319</v>
      </c>
      <c r="C300" s="189" t="s">
        <v>849</v>
      </c>
      <c r="D300" s="112" t="str">
        <f t="shared" si="4"/>
        <v>Michael Aouad</v>
      </c>
    </row>
    <row r="301" spans="2:4" ht="14.5">
      <c r="B301" s="189" t="s">
        <v>319</v>
      </c>
      <c r="C301" s="189" t="s">
        <v>281</v>
      </c>
      <c r="D301" s="112" t="str">
        <f t="shared" si="4"/>
        <v>Michael Gauci</v>
      </c>
    </row>
    <row r="302" spans="2:4" ht="14.5">
      <c r="B302" s="189" t="s">
        <v>319</v>
      </c>
      <c r="C302" s="189" t="s">
        <v>481</v>
      </c>
      <c r="D302" s="112" t="str">
        <f t="shared" si="4"/>
        <v>Michael Kuster</v>
      </c>
    </row>
    <row r="303" spans="2:4" ht="14.5">
      <c r="B303" s="189" t="s">
        <v>319</v>
      </c>
      <c r="C303" s="189" t="s">
        <v>273</v>
      </c>
      <c r="D303" s="112" t="str">
        <f t="shared" si="4"/>
        <v>Michael Miles</v>
      </c>
    </row>
    <row r="304" spans="2:4" ht="14.5">
      <c r="B304" s="189" t="s">
        <v>319</v>
      </c>
      <c r="C304" s="189" t="s">
        <v>773</v>
      </c>
      <c r="D304" s="112" t="str">
        <f t="shared" si="4"/>
        <v>Michael Padovan</v>
      </c>
    </row>
    <row r="305" spans="2:4" ht="14.5">
      <c r="B305" s="193" t="s">
        <v>319</v>
      </c>
      <c r="C305" s="189" t="s">
        <v>454</v>
      </c>
      <c r="D305" s="112" t="str">
        <f t="shared" si="4"/>
        <v>Michael Smith</v>
      </c>
    </row>
    <row r="306" spans="2:4" ht="14.5">
      <c r="B306" s="189" t="s">
        <v>319</v>
      </c>
      <c r="C306" s="189" t="s">
        <v>465</v>
      </c>
      <c r="D306" s="112" t="str">
        <f t="shared" si="4"/>
        <v>Michael Walker</v>
      </c>
    </row>
    <row r="307" spans="2:4" ht="14.5">
      <c r="B307" s="189" t="s">
        <v>810</v>
      </c>
      <c r="C307" s="189" t="s">
        <v>785</v>
      </c>
      <c r="D307" s="112" t="str">
        <f t="shared" si="4"/>
        <v>Michelle Bruhn</v>
      </c>
    </row>
    <row r="308" spans="2:4" ht="14.5">
      <c r="B308" s="189" t="s">
        <v>823</v>
      </c>
      <c r="C308" s="189" t="s">
        <v>787</v>
      </c>
      <c r="D308" s="112" t="str">
        <f t="shared" si="4"/>
        <v>Milan Mikac</v>
      </c>
    </row>
    <row r="309" spans="2:4">
      <c r="B309" t="s">
        <v>174</v>
      </c>
      <c r="C309" t="s">
        <v>168</v>
      </c>
      <c r="D309" s="112" t="str">
        <f t="shared" si="4"/>
        <v>Mitch Lozina</v>
      </c>
    </row>
    <row r="310" spans="2:4" ht="14.5">
      <c r="B310" s="189" t="s">
        <v>99</v>
      </c>
      <c r="C310" s="189" t="s">
        <v>340</v>
      </c>
      <c r="D310" s="112" t="str">
        <f t="shared" si="4"/>
        <v>Mitchell Beever</v>
      </c>
    </row>
    <row r="311" spans="2:4" ht="14.5">
      <c r="B311" s="193" t="s">
        <v>99</v>
      </c>
      <c r="C311" s="189" t="s">
        <v>412</v>
      </c>
      <c r="D311" s="112" t="str">
        <f t="shared" si="4"/>
        <v>Mitchell Nicholls</v>
      </c>
    </row>
    <row r="312" spans="2:4">
      <c r="B312" t="s">
        <v>893</v>
      </c>
      <c r="C312" t="s">
        <v>881</v>
      </c>
      <c r="D312" s="112" t="str">
        <f t="shared" si="4"/>
        <v>Molly Frandsen</v>
      </c>
    </row>
    <row r="313" spans="2:4" ht="14.5">
      <c r="B313" s="189" t="s">
        <v>311</v>
      </c>
      <c r="C313" s="189" t="s">
        <v>96</v>
      </c>
      <c r="D313" s="112" t="str">
        <f t="shared" si="4"/>
        <v>Nadia Vermeulen</v>
      </c>
    </row>
    <row r="314" spans="2:4" ht="14.5">
      <c r="B314" s="189" t="s">
        <v>289</v>
      </c>
      <c r="C314" s="189" t="s">
        <v>375</v>
      </c>
      <c r="D314" s="112" t="str">
        <f t="shared" si="4"/>
        <v>Nate Gillespie</v>
      </c>
    </row>
    <row r="315" spans="2:4" ht="14.5">
      <c r="B315" s="189" t="s">
        <v>289</v>
      </c>
      <c r="C315" s="189" t="s">
        <v>187</v>
      </c>
      <c r="D315" s="112" t="str">
        <f t="shared" si="4"/>
        <v>Nate Hughes</v>
      </c>
    </row>
    <row r="316" spans="2:4" ht="14.5">
      <c r="B316" s="189" t="s">
        <v>289</v>
      </c>
      <c r="C316" s="189" t="s">
        <v>158</v>
      </c>
      <c r="D316" s="112" t="str">
        <f t="shared" si="4"/>
        <v>Nate Robinson</v>
      </c>
    </row>
    <row r="317" spans="2:4" ht="14.5">
      <c r="B317" s="189" t="s">
        <v>316</v>
      </c>
      <c r="C317" s="189" t="s">
        <v>352</v>
      </c>
      <c r="D317" s="112" t="str">
        <f t="shared" si="4"/>
        <v>Nathan Brown</v>
      </c>
    </row>
    <row r="318" spans="2:4" ht="14.5">
      <c r="B318" s="189" t="s">
        <v>316</v>
      </c>
      <c r="C318" s="189" t="s">
        <v>282</v>
      </c>
      <c r="D318" s="112" t="str">
        <f t="shared" si="4"/>
        <v>Nathan Gotch</v>
      </c>
    </row>
    <row r="319" spans="2:4" ht="14.5">
      <c r="B319" s="189" t="s">
        <v>463</v>
      </c>
      <c r="C319" s="189" t="s">
        <v>95</v>
      </c>
      <c r="D319" s="112" t="str">
        <f t="shared" si="4"/>
        <v>Neel Vats</v>
      </c>
    </row>
    <row r="320" spans="2:4" ht="14.5">
      <c r="B320" s="189" t="s">
        <v>493</v>
      </c>
      <c r="C320" s="189" t="s">
        <v>489</v>
      </c>
      <c r="D320" s="112" t="str">
        <f t="shared" si="4"/>
        <v>Nelson Bowen</v>
      </c>
    </row>
    <row r="321" spans="2:4" ht="14.5">
      <c r="B321" s="189" t="s">
        <v>313</v>
      </c>
      <c r="C321" s="189" t="s">
        <v>114</v>
      </c>
      <c r="D321" s="112" t="str">
        <f t="shared" si="4"/>
        <v>Nicholas Becker</v>
      </c>
    </row>
    <row r="322" spans="2:4" ht="14.5">
      <c r="B322" s="189" t="s">
        <v>300</v>
      </c>
      <c r="C322" s="189" t="s">
        <v>320</v>
      </c>
      <c r="D322" s="112" t="str">
        <f t="shared" ref="D322:D385" si="5">CONCATENATE(B322," ",C322)</f>
        <v>Nicolas Morgan</v>
      </c>
    </row>
    <row r="323" spans="2:4" ht="14.5">
      <c r="B323" s="189" t="s">
        <v>148</v>
      </c>
      <c r="C323" s="189" t="s">
        <v>279</v>
      </c>
      <c r="D323" s="112" t="str">
        <f t="shared" si="5"/>
        <v>Noah Mepham</v>
      </c>
    </row>
    <row r="324" spans="2:4" ht="14.5">
      <c r="B324" s="189" t="s">
        <v>148</v>
      </c>
      <c r="C324" s="189" t="s">
        <v>804</v>
      </c>
      <c r="D324" s="112" t="str">
        <f t="shared" si="5"/>
        <v>Noah Serocki</v>
      </c>
    </row>
    <row r="325" spans="2:4" ht="14.5">
      <c r="B325" s="189" t="s">
        <v>148</v>
      </c>
      <c r="C325" s="189" t="s">
        <v>149</v>
      </c>
      <c r="D325" s="112" t="str">
        <f t="shared" si="5"/>
        <v>Noah Taylor</v>
      </c>
    </row>
    <row r="326" spans="2:4" ht="14.5">
      <c r="B326" s="189" t="s">
        <v>102</v>
      </c>
      <c r="C326" s="189" t="s">
        <v>490</v>
      </c>
      <c r="D326" s="112" t="str">
        <f t="shared" si="5"/>
        <v>Oliver Cole</v>
      </c>
    </row>
    <row r="327" spans="2:4" ht="14.5">
      <c r="B327" s="189" t="s">
        <v>102</v>
      </c>
      <c r="C327" s="189" t="s">
        <v>596</v>
      </c>
      <c r="D327" s="112" t="str">
        <f t="shared" si="5"/>
        <v>Oliver Estasy</v>
      </c>
    </row>
    <row r="328" spans="2:4" ht="14.5">
      <c r="B328" s="189" t="s">
        <v>102</v>
      </c>
      <c r="C328" s="189" t="s">
        <v>103</v>
      </c>
      <c r="D328" s="112" t="str">
        <f t="shared" si="5"/>
        <v>Oliver Saade</v>
      </c>
    </row>
    <row r="329" spans="2:4" ht="14.5">
      <c r="B329" s="189" t="s">
        <v>696</v>
      </c>
      <c r="C329" s="189" t="s">
        <v>651</v>
      </c>
      <c r="D329" s="112" t="str">
        <f t="shared" si="5"/>
        <v>Olivia Kus</v>
      </c>
    </row>
    <row r="330" spans="2:4" ht="14.5">
      <c r="B330" s="189" t="s">
        <v>857</v>
      </c>
      <c r="C330" s="189" t="s">
        <v>845</v>
      </c>
      <c r="D330" s="112" t="str">
        <f t="shared" si="5"/>
        <v>Oriana Kita</v>
      </c>
    </row>
    <row r="331" spans="2:4" ht="14.5">
      <c r="B331" s="189" t="s">
        <v>348</v>
      </c>
      <c r="C331" s="189" t="s">
        <v>349</v>
      </c>
      <c r="D331" s="112" t="str">
        <f t="shared" si="5"/>
        <v>Owen Bragg</v>
      </c>
    </row>
    <row r="332" spans="2:4" ht="14.5">
      <c r="B332" s="189" t="s">
        <v>348</v>
      </c>
      <c r="C332" s="189" t="s">
        <v>486</v>
      </c>
      <c r="D332" s="112" t="str">
        <f t="shared" si="5"/>
        <v>Owen Garland</v>
      </c>
    </row>
    <row r="333" spans="2:4" ht="14.5">
      <c r="B333" s="189" t="s">
        <v>358</v>
      </c>
      <c r="C333" s="189" t="s">
        <v>406</v>
      </c>
      <c r="D333" s="112" t="str">
        <f t="shared" si="5"/>
        <v>Pamela Mathews</v>
      </c>
    </row>
    <row r="334" spans="2:4" ht="14.5">
      <c r="B334" s="189" t="s">
        <v>687</v>
      </c>
      <c r="C334" s="189" t="s">
        <v>616</v>
      </c>
      <c r="D334" s="112" t="str">
        <f t="shared" si="5"/>
        <v>Patrick Catanzariti</v>
      </c>
    </row>
    <row r="335" spans="2:4" ht="14.5">
      <c r="B335" s="189" t="s">
        <v>369</v>
      </c>
      <c r="C335" s="189" t="s">
        <v>803</v>
      </c>
      <c r="D335" s="112" t="str">
        <f t="shared" si="5"/>
        <v>Paul Boatwright</v>
      </c>
    </row>
    <row r="336" spans="2:4" ht="14.5">
      <c r="B336" s="189" t="s">
        <v>369</v>
      </c>
      <c r="C336" s="189" t="s">
        <v>78</v>
      </c>
      <c r="D336" s="112" t="str">
        <f t="shared" si="5"/>
        <v>Paul Hunter</v>
      </c>
    </row>
    <row r="337" spans="2:4" ht="14.5">
      <c r="B337" s="189" t="s">
        <v>369</v>
      </c>
      <c r="C337" s="189" t="s">
        <v>661</v>
      </c>
      <c r="D337" s="112" t="str">
        <f t="shared" si="5"/>
        <v>Paul Renshaw</v>
      </c>
    </row>
    <row r="338" spans="2:4" ht="14.5">
      <c r="B338" s="189" t="s">
        <v>369</v>
      </c>
      <c r="C338" s="189" t="s">
        <v>772</v>
      </c>
      <c r="D338" s="112" t="str">
        <f t="shared" si="5"/>
        <v>Paul Reynolds</v>
      </c>
    </row>
    <row r="339" spans="2:4" ht="14.5">
      <c r="B339" s="189" t="s">
        <v>369</v>
      </c>
      <c r="C339" s="189" t="s">
        <v>135</v>
      </c>
      <c r="D339" s="112" t="str">
        <f t="shared" si="5"/>
        <v>Paul Wilson</v>
      </c>
    </row>
    <row r="340" spans="2:4" ht="14.5">
      <c r="B340" s="189" t="s">
        <v>385</v>
      </c>
      <c r="C340" s="189" t="s">
        <v>775</v>
      </c>
      <c r="D340" s="112" t="str">
        <f t="shared" si="5"/>
        <v>Peter Pontello</v>
      </c>
    </row>
    <row r="341" spans="2:4" ht="14.5">
      <c r="B341" s="193" t="s">
        <v>385</v>
      </c>
      <c r="C341" s="189" t="s">
        <v>878</v>
      </c>
      <c r="D341" s="112" t="str">
        <f t="shared" si="5"/>
        <v>Peter Tusa</v>
      </c>
    </row>
    <row r="342" spans="2:4" ht="14.5">
      <c r="B342" s="189" t="s">
        <v>500</v>
      </c>
      <c r="C342" s="189" t="s">
        <v>853</v>
      </c>
      <c r="D342" s="112" t="str">
        <f t="shared" si="5"/>
        <v>Phillip Livingstone</v>
      </c>
    </row>
    <row r="343" spans="2:4" ht="14.5">
      <c r="B343" s="189" t="s">
        <v>864</v>
      </c>
      <c r="C343" s="189" t="s">
        <v>854</v>
      </c>
      <c r="D343" s="112" t="str">
        <f t="shared" si="5"/>
        <v>Quinn Davis</v>
      </c>
    </row>
    <row r="344" spans="2:4" ht="14.5">
      <c r="B344" s="189" t="s">
        <v>863</v>
      </c>
      <c r="C344" s="189" t="s">
        <v>854</v>
      </c>
      <c r="D344" s="112" t="str">
        <f t="shared" si="5"/>
        <v>Raffi Davis</v>
      </c>
    </row>
    <row r="345" spans="2:4" ht="14.5">
      <c r="B345" s="189" t="s">
        <v>422</v>
      </c>
      <c r="C345" s="189" t="s">
        <v>158</v>
      </c>
      <c r="D345" s="112" t="str">
        <f t="shared" si="5"/>
        <v>Reece Robinson</v>
      </c>
    </row>
    <row r="346" spans="2:4" ht="14.5">
      <c r="B346" s="189" t="s">
        <v>429</v>
      </c>
      <c r="C346" s="189" t="s">
        <v>158</v>
      </c>
      <c r="D346" s="112" t="str">
        <f t="shared" si="5"/>
        <v>Reed Robinson</v>
      </c>
    </row>
    <row r="347" spans="2:4" ht="14.5">
      <c r="B347" s="189" t="s">
        <v>373</v>
      </c>
      <c r="C347" s="189" t="s">
        <v>792</v>
      </c>
      <c r="D347" s="112" t="str">
        <f t="shared" si="5"/>
        <v>Richard Drooger</v>
      </c>
    </row>
    <row r="348" spans="2:4" ht="14.5">
      <c r="B348" s="189" t="s">
        <v>373</v>
      </c>
      <c r="C348" s="189" t="s">
        <v>871</v>
      </c>
      <c r="D348" s="112" t="str">
        <f t="shared" si="5"/>
        <v>Richard Larkins</v>
      </c>
    </row>
    <row r="349" spans="2:4" ht="14.5">
      <c r="B349" s="189" t="s">
        <v>162</v>
      </c>
      <c r="C349" s="189" t="s">
        <v>231</v>
      </c>
      <c r="D349" s="112" t="str">
        <f t="shared" si="5"/>
        <v>Riley Abel</v>
      </c>
    </row>
    <row r="350" spans="2:4" ht="14.5">
      <c r="B350" s="189" t="s">
        <v>162</v>
      </c>
      <c r="C350" s="189" t="s">
        <v>666</v>
      </c>
      <c r="D350" s="112" t="str">
        <f t="shared" si="5"/>
        <v>Riley Bedford</v>
      </c>
    </row>
    <row r="351" spans="2:4" ht="14.5">
      <c r="B351" s="189" t="s">
        <v>162</v>
      </c>
      <c r="C351" s="189" t="s">
        <v>98</v>
      </c>
      <c r="D351" s="112" t="str">
        <f t="shared" si="5"/>
        <v>Riley Shipley</v>
      </c>
    </row>
    <row r="352" spans="2:4" ht="14.5">
      <c r="B352" s="189" t="s">
        <v>306</v>
      </c>
      <c r="C352" s="189" t="s">
        <v>323</v>
      </c>
      <c r="D352" s="112" t="str">
        <f t="shared" si="5"/>
        <v>Rishi Pothori</v>
      </c>
    </row>
    <row r="353" spans="2:4" ht="14.5">
      <c r="B353" s="189" t="s">
        <v>307</v>
      </c>
      <c r="C353" s="189" t="s">
        <v>153</v>
      </c>
      <c r="D353" s="112" t="str">
        <f t="shared" si="5"/>
        <v>Robert Cribbin</v>
      </c>
    </row>
    <row r="354" spans="2:4" ht="14.5">
      <c r="B354" s="189" t="s">
        <v>307</v>
      </c>
      <c r="C354" s="189" t="s">
        <v>484</v>
      </c>
      <c r="D354" s="112" t="str">
        <f t="shared" si="5"/>
        <v>Robert Dolenc</v>
      </c>
    </row>
    <row r="355" spans="2:4" ht="14.5">
      <c r="B355" s="189" t="s">
        <v>307</v>
      </c>
      <c r="C355" s="189" t="s">
        <v>471</v>
      </c>
      <c r="D355" s="112" t="str">
        <f t="shared" si="5"/>
        <v>Robert Rhodes</v>
      </c>
    </row>
    <row r="356" spans="2:4" ht="14.5">
      <c r="B356" s="193" t="s">
        <v>307</v>
      </c>
      <c r="C356" s="189" t="s">
        <v>373</v>
      </c>
      <c r="D356" s="112" t="str">
        <f t="shared" si="5"/>
        <v>Robert Richard</v>
      </c>
    </row>
    <row r="357" spans="2:4" ht="14.5">
      <c r="B357" s="189" t="s">
        <v>307</v>
      </c>
      <c r="C357" s="189" t="s">
        <v>798</v>
      </c>
      <c r="D357" s="112" t="str">
        <f t="shared" si="5"/>
        <v>Robert Sinclair</v>
      </c>
    </row>
    <row r="358" spans="2:4" ht="14.5">
      <c r="B358" s="189" t="s">
        <v>341</v>
      </c>
      <c r="C358" s="189" t="s">
        <v>342</v>
      </c>
      <c r="D358" s="112" t="str">
        <f t="shared" si="5"/>
        <v>Rodney Bellbowen</v>
      </c>
    </row>
    <row r="359" spans="2:4" ht="14.5">
      <c r="B359" s="189" t="s">
        <v>425</v>
      </c>
      <c r="C359" s="189" t="s">
        <v>426</v>
      </c>
      <c r="D359" s="112" t="str">
        <f t="shared" si="5"/>
        <v>Romel Reyes</v>
      </c>
    </row>
    <row r="360" spans="2:4" ht="14.5">
      <c r="B360" s="189" t="s">
        <v>411</v>
      </c>
      <c r="C360" s="189" t="s">
        <v>783</v>
      </c>
      <c r="D360" s="112" t="str">
        <f t="shared" si="5"/>
        <v>Romeo Cavaco</v>
      </c>
    </row>
    <row r="361" spans="2:4" ht="14.5">
      <c r="B361" s="189" t="s">
        <v>338</v>
      </c>
      <c r="C361" s="189" t="s">
        <v>114</v>
      </c>
      <c r="D361" s="112" t="str">
        <f t="shared" si="5"/>
        <v>Russell Becker</v>
      </c>
    </row>
    <row r="362" spans="2:4" ht="14.5">
      <c r="B362" s="189" t="s">
        <v>86</v>
      </c>
      <c r="C362" s="189" t="s">
        <v>362</v>
      </c>
      <c r="D362" s="112" t="str">
        <f t="shared" si="5"/>
        <v>Ryan Delicata</v>
      </c>
    </row>
    <row r="363" spans="2:4" ht="14.5">
      <c r="B363" s="189" t="s">
        <v>86</v>
      </c>
      <c r="C363" s="189" t="s">
        <v>658</v>
      </c>
      <c r="D363" s="112" t="str">
        <f t="shared" si="5"/>
        <v>Ryan Monaghan</v>
      </c>
    </row>
    <row r="364" spans="2:4" ht="14.5">
      <c r="B364" s="189" t="s">
        <v>86</v>
      </c>
      <c r="C364" s="189" t="s">
        <v>421</v>
      </c>
      <c r="D364" s="112" t="str">
        <f t="shared" si="5"/>
        <v>Ryan Portelli</v>
      </c>
    </row>
    <row r="365" spans="2:4" ht="14.5">
      <c r="B365" s="189" t="s">
        <v>86</v>
      </c>
      <c r="C365" s="189" t="s">
        <v>655</v>
      </c>
      <c r="D365" s="112" t="str">
        <f t="shared" si="5"/>
        <v>Ryan Uren</v>
      </c>
    </row>
    <row r="366" spans="2:4" ht="14.5">
      <c r="B366" s="189" t="s">
        <v>865</v>
      </c>
      <c r="C366" s="189" t="s">
        <v>320</v>
      </c>
      <c r="D366" s="112" t="str">
        <f t="shared" si="5"/>
        <v>Ryley Morgan</v>
      </c>
    </row>
    <row r="367" spans="2:4" ht="14.5">
      <c r="B367" s="189" t="s">
        <v>104</v>
      </c>
      <c r="C367" s="189" t="s">
        <v>105</v>
      </c>
      <c r="D367" s="112" t="str">
        <f t="shared" si="5"/>
        <v>Sam Dartell</v>
      </c>
    </row>
    <row r="368" spans="2:4" ht="14.5">
      <c r="B368" s="189" t="s">
        <v>889</v>
      </c>
      <c r="C368" s="189" t="s">
        <v>875</v>
      </c>
      <c r="D368" s="112" t="str">
        <f t="shared" si="5"/>
        <v>Samantha Foot</v>
      </c>
    </row>
    <row r="369" spans="2:4" ht="14.5">
      <c r="B369" s="189" t="s">
        <v>90</v>
      </c>
      <c r="C369" s="189" t="s">
        <v>778</v>
      </c>
      <c r="D369" s="112" t="str">
        <f t="shared" si="5"/>
        <v>Samuel Berrell</v>
      </c>
    </row>
    <row r="370" spans="2:4" ht="14.5">
      <c r="B370" s="189" t="s">
        <v>90</v>
      </c>
      <c r="C370" s="189" t="s">
        <v>89</v>
      </c>
      <c r="D370" s="112" t="str">
        <f t="shared" si="5"/>
        <v>Samuel Phillips</v>
      </c>
    </row>
    <row r="371" spans="2:4" ht="14.5">
      <c r="B371" s="189" t="s">
        <v>474</v>
      </c>
      <c r="C371" s="189" t="s">
        <v>110</v>
      </c>
      <c r="D371" s="112" t="str">
        <f t="shared" si="5"/>
        <v>Scott Cooper</v>
      </c>
    </row>
    <row r="372" spans="2:4" ht="14.5">
      <c r="B372" s="193" t="s">
        <v>474</v>
      </c>
      <c r="C372" s="189" t="s">
        <v>663</v>
      </c>
      <c r="D372" s="112" t="str">
        <f t="shared" si="5"/>
        <v>Scott Sherrington</v>
      </c>
    </row>
    <row r="373" spans="2:4" ht="14.5">
      <c r="B373" s="189" t="s">
        <v>474</v>
      </c>
      <c r="C373" s="189" t="s">
        <v>758</v>
      </c>
      <c r="D373" s="112" t="str">
        <f t="shared" si="5"/>
        <v>Scott Willoughby</v>
      </c>
    </row>
    <row r="374" spans="2:4" ht="14.5">
      <c r="B374" s="193" t="s">
        <v>674</v>
      </c>
      <c r="C374" s="189" t="s">
        <v>412</v>
      </c>
      <c r="D374" s="112" t="str">
        <f t="shared" si="5"/>
        <v>Sebastian Nicholls</v>
      </c>
    </row>
    <row r="375" spans="2:4" ht="14.5">
      <c r="B375" s="189" t="s">
        <v>417</v>
      </c>
      <c r="C375" s="189" t="s">
        <v>777</v>
      </c>
      <c r="D375" s="112" t="str">
        <f t="shared" si="5"/>
        <v>Shane Kent</v>
      </c>
    </row>
    <row r="376" spans="2:4" ht="14.5">
      <c r="B376" s="189" t="s">
        <v>417</v>
      </c>
      <c r="C376" s="189" t="s">
        <v>790</v>
      </c>
      <c r="D376" s="112" t="str">
        <f t="shared" si="5"/>
        <v>Shane Pinter</v>
      </c>
    </row>
    <row r="377" spans="2:4" ht="14.5">
      <c r="B377" s="189" t="s">
        <v>417</v>
      </c>
      <c r="C377" s="189" t="s">
        <v>135</v>
      </c>
      <c r="D377" s="112" t="str">
        <f t="shared" si="5"/>
        <v>Shane Wilson</v>
      </c>
    </row>
    <row r="378" spans="2:4" ht="14.5">
      <c r="B378" s="193" t="s">
        <v>332</v>
      </c>
      <c r="C378" s="189" t="s">
        <v>333</v>
      </c>
      <c r="D378" s="112" t="str">
        <f t="shared" si="5"/>
        <v>Shayne Ashdown</v>
      </c>
    </row>
    <row r="379" spans="2:4" ht="14.5">
      <c r="B379" s="189" t="s">
        <v>861</v>
      </c>
      <c r="C379" s="189" t="s">
        <v>325</v>
      </c>
      <c r="D379" s="112" t="str">
        <f t="shared" si="5"/>
        <v>Shih-Hung Lee</v>
      </c>
    </row>
    <row r="380" spans="2:4" ht="14.5">
      <c r="B380" s="189" t="s">
        <v>892</v>
      </c>
      <c r="C380" s="189" t="s">
        <v>879</v>
      </c>
      <c r="D380" s="112" t="str">
        <f t="shared" si="5"/>
        <v>Sidonie Eccles</v>
      </c>
    </row>
    <row r="381" spans="2:4" ht="14.5">
      <c r="B381" s="189" t="s">
        <v>374</v>
      </c>
      <c r="C381" s="189" t="s">
        <v>844</v>
      </c>
      <c r="D381" s="112" t="str">
        <f t="shared" si="5"/>
        <v>Sienna Tullipan</v>
      </c>
    </row>
    <row r="382" spans="2:4" ht="14.5">
      <c r="B382" s="189" t="s">
        <v>360</v>
      </c>
      <c r="C382" s="189" t="s">
        <v>105</v>
      </c>
      <c r="D382" s="112" t="str">
        <f t="shared" si="5"/>
        <v>Simon Dartell</v>
      </c>
    </row>
    <row r="383" spans="2:4" ht="14.5">
      <c r="B383" s="189" t="s">
        <v>360</v>
      </c>
      <c r="C383" s="189" t="s">
        <v>361</v>
      </c>
      <c r="D383" s="112" t="str">
        <f t="shared" si="5"/>
        <v>Simon Davison</v>
      </c>
    </row>
    <row r="384" spans="2:4" ht="14.5">
      <c r="B384" s="189" t="s">
        <v>813</v>
      </c>
      <c r="C384" s="189" t="s">
        <v>792</v>
      </c>
      <c r="D384" s="112" t="str">
        <f t="shared" si="5"/>
        <v>Stanley Drooger</v>
      </c>
    </row>
    <row r="385" spans="2:4" ht="14.5">
      <c r="B385" s="189" t="s">
        <v>318</v>
      </c>
      <c r="C385" s="189" t="s">
        <v>164</v>
      </c>
      <c r="D385" s="112" t="str">
        <f t="shared" si="5"/>
        <v>Stephen Donley</v>
      </c>
    </row>
    <row r="386" spans="2:4" ht="14.5">
      <c r="B386" s="189" t="s">
        <v>318</v>
      </c>
      <c r="C386" s="189" t="s">
        <v>482</v>
      </c>
      <c r="D386" s="112" t="str">
        <f t="shared" ref="D386:D420" si="6">CONCATENATE(B386," ",C386)</f>
        <v>Stephen Taulanga</v>
      </c>
    </row>
    <row r="387" spans="2:4" ht="14.5">
      <c r="B387" s="189" t="s">
        <v>318</v>
      </c>
      <c r="C387" s="189" t="s">
        <v>171</v>
      </c>
      <c r="D387" s="112" t="str">
        <f t="shared" si="6"/>
        <v>Stephen Zerafa</v>
      </c>
    </row>
    <row r="388" spans="2:4" ht="14.5">
      <c r="B388" s="189" t="s">
        <v>492</v>
      </c>
      <c r="C388" s="189" t="s">
        <v>485</v>
      </c>
      <c r="D388" s="112" t="str">
        <f t="shared" si="6"/>
        <v>Steven Brett</v>
      </c>
    </row>
    <row r="389" spans="2:4" ht="14.5">
      <c r="B389" s="189" t="s">
        <v>826</v>
      </c>
      <c r="C389" s="189" t="s">
        <v>471</v>
      </c>
      <c r="D389" s="112" t="str">
        <f t="shared" si="6"/>
        <v>Tamika Rhodes</v>
      </c>
    </row>
    <row r="390" spans="2:4" ht="14.5">
      <c r="B390" s="189" t="s">
        <v>386</v>
      </c>
      <c r="C390" s="189" t="s">
        <v>225</v>
      </c>
      <c r="D390" s="112" t="str">
        <f t="shared" si="6"/>
        <v>Tammie Hotz</v>
      </c>
    </row>
    <row r="391" spans="2:4" ht="14.5">
      <c r="B391" s="189" t="s">
        <v>822</v>
      </c>
      <c r="C391" s="189" t="s">
        <v>481</v>
      </c>
      <c r="D391" s="112" t="str">
        <f t="shared" si="6"/>
        <v>Tanya Kuster</v>
      </c>
    </row>
    <row r="392" spans="2:4" ht="14.5">
      <c r="B392" s="189" t="s">
        <v>285</v>
      </c>
      <c r="C392" s="189" t="s">
        <v>384</v>
      </c>
      <c r="D392" s="112" t="str">
        <f t="shared" si="6"/>
        <v>Thomas Hearn</v>
      </c>
    </row>
    <row r="393" spans="2:4" ht="14.5">
      <c r="B393" s="189" t="s">
        <v>285</v>
      </c>
      <c r="C393" s="189" t="s">
        <v>464</v>
      </c>
      <c r="D393" s="112" t="str">
        <f t="shared" si="6"/>
        <v>Thomas Vella</v>
      </c>
    </row>
    <row r="394" spans="2:4" ht="14.5">
      <c r="B394" s="189" t="s">
        <v>691</v>
      </c>
      <c r="C394" s="189" t="s">
        <v>623</v>
      </c>
      <c r="D394" s="112" t="str">
        <f t="shared" si="6"/>
        <v>Tim Bevan</v>
      </c>
    </row>
    <row r="395" spans="2:4" ht="14.5">
      <c r="B395" s="189" t="s">
        <v>691</v>
      </c>
      <c r="C395" s="189" t="s">
        <v>855</v>
      </c>
      <c r="D395" s="112" t="str">
        <f t="shared" si="6"/>
        <v>Tim Kolloff</v>
      </c>
    </row>
    <row r="396" spans="2:4" ht="14.5">
      <c r="B396" s="189" t="s">
        <v>159</v>
      </c>
      <c r="C396" s="189" t="s">
        <v>283</v>
      </c>
      <c r="D396" s="112" t="str">
        <f t="shared" si="6"/>
        <v>Timothy Colombrita</v>
      </c>
    </row>
    <row r="397" spans="2:4" ht="14.5">
      <c r="B397" s="189" t="s">
        <v>825</v>
      </c>
      <c r="C397" s="189" t="s">
        <v>800</v>
      </c>
      <c r="D397" s="112" t="str">
        <f t="shared" si="6"/>
        <v>Tina Reslan</v>
      </c>
    </row>
    <row r="398" spans="2:4" ht="14.5">
      <c r="B398" s="189" t="s">
        <v>418</v>
      </c>
      <c r="C398" s="189" t="s">
        <v>89</v>
      </c>
      <c r="D398" s="112" t="str">
        <f t="shared" si="6"/>
        <v>Todd Phillips</v>
      </c>
    </row>
    <row r="399" spans="2:4" ht="14.5">
      <c r="B399" s="189" t="s">
        <v>123</v>
      </c>
      <c r="C399" s="189" t="s">
        <v>610</v>
      </c>
      <c r="D399" s="112" t="str">
        <f t="shared" si="6"/>
        <v>Tom Bennetts</v>
      </c>
    </row>
    <row r="400" spans="2:4" ht="14.5">
      <c r="B400" s="189" t="s">
        <v>123</v>
      </c>
      <c r="C400" s="189" t="s">
        <v>122</v>
      </c>
      <c r="D400" s="112" t="str">
        <f t="shared" si="6"/>
        <v>Tom Rendall</v>
      </c>
    </row>
    <row r="401" spans="2:4" ht="14.5">
      <c r="B401" s="189" t="s">
        <v>350</v>
      </c>
      <c r="C401" s="189" t="s">
        <v>351</v>
      </c>
      <c r="D401" s="112" t="str">
        <f t="shared" si="6"/>
        <v>Tony Bregonje</v>
      </c>
    </row>
    <row r="402" spans="2:4" ht="14.5">
      <c r="B402" s="189" t="s">
        <v>398</v>
      </c>
      <c r="C402" s="189" t="s">
        <v>399</v>
      </c>
      <c r="D402" s="112" t="str">
        <f t="shared" si="6"/>
        <v>Trent Lavelle</v>
      </c>
    </row>
    <row r="403" spans="2:4" ht="14.5">
      <c r="B403" s="189" t="s">
        <v>80</v>
      </c>
      <c r="C403" s="189" t="s">
        <v>115</v>
      </c>
      <c r="D403" s="112" t="str">
        <f t="shared" si="6"/>
        <v>Tyler Jenkins</v>
      </c>
    </row>
    <row r="404" spans="2:4" ht="14.5">
      <c r="B404" s="189" t="s">
        <v>80</v>
      </c>
      <c r="C404" s="189" t="s">
        <v>81</v>
      </c>
      <c r="D404" s="112" t="str">
        <f t="shared" si="6"/>
        <v>Tyler Koenig</v>
      </c>
    </row>
    <row r="405" spans="2:4" ht="14.5">
      <c r="B405" s="189" t="s">
        <v>461</v>
      </c>
      <c r="C405" s="189" t="s">
        <v>462</v>
      </c>
      <c r="D405" s="112" t="str">
        <f t="shared" si="6"/>
        <v>Vaibhav vats</v>
      </c>
    </row>
    <row r="406" spans="2:4" ht="14.5">
      <c r="B406" s="189" t="s">
        <v>160</v>
      </c>
      <c r="C406" s="189" t="s">
        <v>161</v>
      </c>
      <c r="D406" s="112" t="str">
        <f t="shared" si="6"/>
        <v>Vasili Baralos</v>
      </c>
    </row>
    <row r="407" spans="2:4" ht="14.5">
      <c r="B407" s="189" t="s">
        <v>469</v>
      </c>
      <c r="C407" s="189" t="s">
        <v>470</v>
      </c>
      <c r="D407" s="112" t="str">
        <f t="shared" si="6"/>
        <v>Veyron Yuen</v>
      </c>
    </row>
    <row r="408" spans="2:4" ht="14.5">
      <c r="B408" s="189" t="s">
        <v>176</v>
      </c>
      <c r="C408" s="189" t="s">
        <v>170</v>
      </c>
      <c r="D408" s="112" t="str">
        <f t="shared" si="6"/>
        <v>Will Waters</v>
      </c>
    </row>
    <row r="409" spans="2:4" ht="14.5">
      <c r="B409" s="189" t="s">
        <v>92</v>
      </c>
      <c r="C409" s="189" t="s">
        <v>782</v>
      </c>
      <c r="D409" s="112" t="str">
        <f t="shared" si="6"/>
        <v>William Morris</v>
      </c>
    </row>
    <row r="410" spans="2:4" ht="14.5">
      <c r="B410" s="193" t="s">
        <v>92</v>
      </c>
      <c r="C410" s="189" t="s">
        <v>412</v>
      </c>
      <c r="D410" s="112" t="str">
        <f t="shared" si="6"/>
        <v>William Nicholls</v>
      </c>
    </row>
    <row r="411" spans="2:4" ht="14.5">
      <c r="B411" s="193" t="s">
        <v>92</v>
      </c>
      <c r="C411" s="189" t="s">
        <v>416</v>
      </c>
      <c r="D411" s="112" t="str">
        <f t="shared" si="6"/>
        <v>William Pearce</v>
      </c>
    </row>
    <row r="412" spans="2:4" ht="14.5">
      <c r="B412" s="193" t="s">
        <v>92</v>
      </c>
      <c r="C412" s="189" t="s">
        <v>430</v>
      </c>
      <c r="D412" s="112" t="str">
        <f t="shared" si="6"/>
        <v>William Roecken</v>
      </c>
    </row>
    <row r="413" spans="2:4" ht="14.5">
      <c r="B413" s="189" t="s">
        <v>92</v>
      </c>
      <c r="C413" s="189" t="s">
        <v>170</v>
      </c>
      <c r="D413" s="112" t="str">
        <f t="shared" si="6"/>
        <v>William Waters</v>
      </c>
    </row>
    <row r="414" spans="2:4" ht="14.5">
      <c r="B414" s="189" t="s">
        <v>764</v>
      </c>
      <c r="C414" s="189" t="s">
        <v>752</v>
      </c>
      <c r="D414" s="112" t="str">
        <f t="shared" si="6"/>
        <v>Yolanta Karbowski</v>
      </c>
    </row>
    <row r="415" spans="2:4" ht="14.5">
      <c r="B415" s="189" t="s">
        <v>310</v>
      </c>
      <c r="C415" s="189" t="s">
        <v>776</v>
      </c>
      <c r="D415" s="112" t="str">
        <f t="shared" si="6"/>
        <v>Zac Doak</v>
      </c>
    </row>
    <row r="416" spans="2:4" ht="14.5">
      <c r="B416" s="189" t="s">
        <v>310</v>
      </c>
      <c r="C416" s="189" t="s">
        <v>423</v>
      </c>
      <c r="D416" s="112" t="str">
        <f t="shared" si="6"/>
        <v>Zac Raddatz</v>
      </c>
    </row>
    <row r="417" spans="2:4" ht="14.5">
      <c r="B417" s="189" t="s">
        <v>394</v>
      </c>
      <c r="C417" s="189" t="s">
        <v>393</v>
      </c>
      <c r="D417" s="112" t="str">
        <f t="shared" si="6"/>
        <v>Zacharia Kerr</v>
      </c>
    </row>
    <row r="418" spans="2:4" ht="14.5">
      <c r="B418" s="189" t="s">
        <v>763</v>
      </c>
      <c r="C418" s="189" t="s">
        <v>750</v>
      </c>
      <c r="D418" s="112" t="str">
        <f t="shared" si="6"/>
        <v>Zain Shmeissem</v>
      </c>
    </row>
    <row r="419" spans="2:4" ht="14.5">
      <c r="B419" s="189" t="s">
        <v>829</v>
      </c>
      <c r="C419" s="189" t="s">
        <v>794</v>
      </c>
      <c r="D419" s="112" t="str">
        <f t="shared" si="6"/>
        <v>Zakiah-Reginald Varley</v>
      </c>
    </row>
    <row r="420" spans="2:4" ht="14.5">
      <c r="B420" s="189" t="s">
        <v>690</v>
      </c>
      <c r="C420" s="189" t="s">
        <v>621</v>
      </c>
      <c r="D420" s="112" t="str">
        <f t="shared" si="6"/>
        <v>Zoe Cody</v>
      </c>
    </row>
  </sheetData>
  <autoFilter ref="A1:D420" xr:uid="{7D9F949E-1FBA-41AE-A771-316C02A85849}">
    <sortState xmlns:xlrd2="http://schemas.microsoft.com/office/spreadsheetml/2017/richdata2" ref="A2:D420">
      <sortCondition ref="D1:D420"/>
    </sortState>
  </autoFilter>
  <conditionalFormatting sqref="D2:D420">
    <cfRule type="duplicateValues" dxfId="1" priority="6229"/>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08C1-E56E-49A1-ADC8-B280ACD44977}">
  <dimension ref="A1:D442"/>
  <sheetViews>
    <sheetView workbookViewId="0">
      <selection activeCell="H403" sqref="H403"/>
    </sheetView>
  </sheetViews>
  <sheetFormatPr defaultRowHeight="13"/>
  <cols>
    <col min="1" max="1" width="11.81640625" bestFit="1" customWidth="1"/>
    <col min="2" max="2" width="19.36328125" bestFit="1" customWidth="1"/>
    <col min="3" max="3" width="13.54296875" bestFit="1" customWidth="1"/>
    <col min="4" max="4" width="19.36328125" bestFit="1" customWidth="1"/>
  </cols>
  <sheetData>
    <row r="1" spans="1:4">
      <c r="A1" t="s">
        <v>71</v>
      </c>
      <c r="B1" t="s">
        <v>26</v>
      </c>
      <c r="C1" t="s">
        <v>72</v>
      </c>
      <c r="D1" t="s">
        <v>73</v>
      </c>
    </row>
    <row r="2" spans="1:4" ht="14.5">
      <c r="B2" s="189" t="s">
        <v>556</v>
      </c>
      <c r="C2" s="189" t="s">
        <v>231</v>
      </c>
      <c r="D2" s="112" t="str">
        <f t="shared" ref="D2:D65" si="0">B2&amp;C2</f>
        <v>Clint Abel</v>
      </c>
    </row>
    <row r="3" spans="1:4" ht="14.5">
      <c r="B3" s="190" t="s">
        <v>513</v>
      </c>
      <c r="C3" s="190" t="s">
        <v>231</v>
      </c>
      <c r="D3" s="112" t="str">
        <f t="shared" si="0"/>
        <v>Riley Abel</v>
      </c>
    </row>
    <row r="4" spans="1:4" ht="14.5">
      <c r="B4" s="189" t="s">
        <v>522</v>
      </c>
      <c r="C4" s="189" t="s">
        <v>329</v>
      </c>
      <c r="D4" s="112" t="str">
        <f t="shared" si="0"/>
        <v>Jason Agresta</v>
      </c>
    </row>
    <row r="5" spans="1:4" ht="14.5">
      <c r="B5" s="190" t="s">
        <v>203</v>
      </c>
      <c r="C5" s="189" t="s">
        <v>75</v>
      </c>
      <c r="D5" s="112" t="str">
        <f t="shared" si="0"/>
        <v>John Algie</v>
      </c>
    </row>
    <row r="6" spans="1:4" ht="14.5">
      <c r="B6" s="189" t="s">
        <v>208</v>
      </c>
      <c r="C6" s="189" t="s">
        <v>75</v>
      </c>
      <c r="D6" s="112" t="str">
        <f t="shared" si="0"/>
        <v>Mathew Algie</v>
      </c>
    </row>
    <row r="7" spans="1:4" ht="14.5">
      <c r="B7" s="190" t="s">
        <v>937</v>
      </c>
      <c r="C7" s="189" t="s">
        <v>802</v>
      </c>
      <c r="D7" s="112" t="str">
        <f t="shared" si="0"/>
        <v>Hassaan Alihabib</v>
      </c>
    </row>
    <row r="8" spans="1:4" ht="14.5">
      <c r="B8" s="189" t="s">
        <v>205</v>
      </c>
      <c r="C8" s="189" t="s">
        <v>849</v>
      </c>
      <c r="D8" s="112" t="str">
        <f t="shared" si="0"/>
        <v>Michael Aouad</v>
      </c>
    </row>
    <row r="9" spans="1:4" ht="14.5">
      <c r="B9" s="194" t="s">
        <v>530</v>
      </c>
      <c r="C9" s="189" t="s">
        <v>333</v>
      </c>
      <c r="D9" s="112" t="str">
        <f t="shared" si="0"/>
        <v>Mason Ashdown</v>
      </c>
    </row>
    <row r="10" spans="1:4" ht="14.5">
      <c r="B10" s="194" t="s">
        <v>631</v>
      </c>
      <c r="C10" s="189" t="s">
        <v>333</v>
      </c>
      <c r="D10" s="112" t="str">
        <f t="shared" si="0"/>
        <v>Shayne Ashdown</v>
      </c>
    </row>
    <row r="11" spans="1:4" ht="14.5">
      <c r="B11" s="189" t="s">
        <v>532</v>
      </c>
      <c r="C11" s="189" t="s">
        <v>335</v>
      </c>
      <c r="D11" s="112" t="str">
        <f t="shared" si="0"/>
        <v>Jeremy Atkins</v>
      </c>
    </row>
    <row r="12" spans="1:4" ht="14.5">
      <c r="B12" s="190" t="s">
        <v>235</v>
      </c>
      <c r="C12" s="189" t="s">
        <v>335</v>
      </c>
      <c r="D12" s="112" t="str">
        <f t="shared" si="0"/>
        <v>Harvey Atkins</v>
      </c>
    </row>
    <row r="13" spans="1:4" ht="14.5">
      <c r="B13" s="194" t="s">
        <v>979</v>
      </c>
      <c r="C13" s="189" t="s">
        <v>789</v>
      </c>
      <c r="D13" s="112" t="str">
        <f t="shared" si="0"/>
        <v>Alexandra Attree</v>
      </c>
    </row>
    <row r="14" spans="1:4" ht="14.5">
      <c r="B14" s="189" t="s">
        <v>510</v>
      </c>
      <c r="C14" s="189" t="s">
        <v>795</v>
      </c>
      <c r="D14" s="112" t="str">
        <f t="shared" si="0"/>
        <v>David Ayoub</v>
      </c>
    </row>
    <row r="15" spans="1:4" ht="14.5">
      <c r="B15" s="189" t="s">
        <v>188</v>
      </c>
      <c r="C15" s="189" t="s">
        <v>795</v>
      </c>
      <c r="D15" s="112" t="str">
        <f t="shared" si="0"/>
        <v>Joshua Ayoub</v>
      </c>
    </row>
    <row r="16" spans="1:4" ht="14.5">
      <c r="B16" s="189" t="s">
        <v>625</v>
      </c>
      <c r="C16" s="189" t="s">
        <v>753</v>
      </c>
      <c r="D16" s="112" t="str">
        <f t="shared" si="0"/>
        <v>Gabriela Azzi</v>
      </c>
    </row>
    <row r="17" spans="2:4" ht="14.5">
      <c r="B17" s="189" t="s">
        <v>536</v>
      </c>
      <c r="C17" s="189" t="s">
        <v>337</v>
      </c>
      <c r="D17" s="112" t="str">
        <f t="shared" si="0"/>
        <v>Lydia Balat</v>
      </c>
    </row>
    <row r="18" spans="2:4" ht="14.5">
      <c r="B18" s="189" t="s">
        <v>214</v>
      </c>
      <c r="C18" s="189" t="s">
        <v>147</v>
      </c>
      <c r="D18" s="112" t="str">
        <f t="shared" si="0"/>
        <v>Daniel Banks</v>
      </c>
    </row>
    <row r="19" spans="2:4" ht="14.5">
      <c r="B19" s="189" t="s">
        <v>590</v>
      </c>
      <c r="C19" s="189" t="s">
        <v>161</v>
      </c>
      <c r="D19" s="112" t="str">
        <f t="shared" si="0"/>
        <v>Vasili Baralos</v>
      </c>
    </row>
    <row r="20" spans="2:4" ht="14.5">
      <c r="B20" s="189" t="s">
        <v>517</v>
      </c>
      <c r="C20" s="189" t="s">
        <v>876</v>
      </c>
      <c r="D20" s="112" t="str">
        <f t="shared" si="0"/>
        <v>Adam Barnes</v>
      </c>
    </row>
    <row r="21" spans="2:4" ht="14.5">
      <c r="B21" s="189" t="s">
        <v>238</v>
      </c>
      <c r="C21" s="189" t="s">
        <v>876</v>
      </c>
      <c r="D21" s="112" t="str">
        <f t="shared" si="0"/>
        <v>Hudson Barnes</v>
      </c>
    </row>
    <row r="22" spans="2:4" ht="14.5">
      <c r="B22" s="189" t="s">
        <v>509</v>
      </c>
      <c r="C22" s="189" t="s">
        <v>114</v>
      </c>
      <c r="D22" s="112" t="str">
        <f t="shared" si="0"/>
        <v>Russell Becker</v>
      </c>
    </row>
    <row r="23" spans="2:4" ht="14.5">
      <c r="B23" s="189" t="s">
        <v>204</v>
      </c>
      <c r="C23" s="189" t="s">
        <v>114</v>
      </c>
      <c r="D23" s="112" t="str">
        <f t="shared" si="0"/>
        <v>Nicholas Becker</v>
      </c>
    </row>
    <row r="24" spans="2:4" ht="14.5">
      <c r="B24" s="189" t="s">
        <v>513</v>
      </c>
      <c r="C24" s="189" t="s">
        <v>666</v>
      </c>
      <c r="D24" s="112" t="str">
        <f t="shared" si="0"/>
        <v>Riley Bedford</v>
      </c>
    </row>
    <row r="25" spans="2:4" ht="14.5">
      <c r="B25" s="194" t="s">
        <v>579</v>
      </c>
      <c r="C25" s="189" t="s">
        <v>340</v>
      </c>
      <c r="D25" s="112" t="str">
        <f t="shared" si="0"/>
        <v>Colin Beever</v>
      </c>
    </row>
    <row r="26" spans="2:4" ht="14.5">
      <c r="B26" s="189" t="s">
        <v>630</v>
      </c>
      <c r="C26" s="189" t="s">
        <v>340</v>
      </c>
      <c r="D26" s="112" t="str">
        <f t="shared" si="0"/>
        <v>Mitchell Beever</v>
      </c>
    </row>
    <row r="27" spans="2:4" ht="14.5">
      <c r="B27" s="189" t="s">
        <v>524</v>
      </c>
      <c r="C27" s="189" t="s">
        <v>342</v>
      </c>
      <c r="D27" s="112" t="str">
        <f t="shared" si="0"/>
        <v>Rodney Bellbowen</v>
      </c>
    </row>
    <row r="28" spans="2:4" ht="14.5">
      <c r="B28" s="189" t="s">
        <v>188</v>
      </c>
      <c r="C28" s="189" t="s">
        <v>101</v>
      </c>
      <c r="D28" s="112" t="str">
        <f t="shared" si="0"/>
        <v>Joshua Benaud</v>
      </c>
    </row>
    <row r="29" spans="2:4" ht="14.5">
      <c r="B29" s="190" t="s">
        <v>581</v>
      </c>
      <c r="C29" s="189" t="s">
        <v>610</v>
      </c>
      <c r="D29" s="112" t="str">
        <f t="shared" si="0"/>
        <v>Dave Bennetts</v>
      </c>
    </row>
    <row r="30" spans="2:4" ht="14.5">
      <c r="B30" s="190" t="s">
        <v>220</v>
      </c>
      <c r="C30" s="189" t="s">
        <v>610</v>
      </c>
      <c r="D30" s="112" t="str">
        <f t="shared" si="0"/>
        <v>Tom Bennetts</v>
      </c>
    </row>
    <row r="31" spans="2:4" ht="14.5">
      <c r="B31" s="189" t="s">
        <v>569</v>
      </c>
      <c r="C31" s="189" t="s">
        <v>344</v>
      </c>
      <c r="D31" s="112" t="str">
        <f t="shared" si="0"/>
        <v>Karlo Bergman</v>
      </c>
    </row>
    <row r="32" spans="2:4" ht="14.5">
      <c r="B32" s="189" t="s">
        <v>514</v>
      </c>
      <c r="C32" s="189" t="s">
        <v>778</v>
      </c>
      <c r="D32" s="112" t="str">
        <f t="shared" si="0"/>
        <v>Matthew Berrell</v>
      </c>
    </row>
    <row r="33" spans="2:4" ht="14.5">
      <c r="B33" s="189" t="s">
        <v>202</v>
      </c>
      <c r="C33" s="189" t="s">
        <v>778</v>
      </c>
      <c r="D33" s="112" t="str">
        <f t="shared" si="0"/>
        <v>Samuel Berrell</v>
      </c>
    </row>
    <row r="34" spans="2:4" ht="14.5">
      <c r="B34" s="190" t="s">
        <v>942</v>
      </c>
      <c r="C34" s="189" t="s">
        <v>778</v>
      </c>
      <c r="D34" s="112" t="str">
        <f t="shared" si="0"/>
        <v>Evelyn Berrell</v>
      </c>
    </row>
    <row r="35" spans="2:4" ht="14.5">
      <c r="B35" s="189" t="s">
        <v>559</v>
      </c>
      <c r="C35" s="189" t="s">
        <v>803</v>
      </c>
      <c r="D35" s="112" t="str">
        <f t="shared" si="0"/>
        <v>Paul Boatwright</v>
      </c>
    </row>
    <row r="36" spans="2:4" ht="14.5">
      <c r="B36" s="189" t="s">
        <v>938</v>
      </c>
      <c r="C36" s="189" t="s">
        <v>803</v>
      </c>
      <c r="D36" s="112" t="str">
        <f t="shared" si="0"/>
        <v>Jackie Boatwright</v>
      </c>
    </row>
    <row r="37" spans="2:4" ht="14.5">
      <c r="B37" s="190" t="s">
        <v>916</v>
      </c>
      <c r="C37" s="189" t="s">
        <v>779</v>
      </c>
      <c r="D37" s="112" t="str">
        <f t="shared" si="0"/>
        <v>Brett Bode</v>
      </c>
    </row>
    <row r="38" spans="2:4" ht="14.5">
      <c r="B38" s="190" t="s">
        <v>529</v>
      </c>
      <c r="C38" s="189" t="s">
        <v>846</v>
      </c>
      <c r="D38" s="112" t="str">
        <f t="shared" si="0"/>
        <v>Craig Bond</v>
      </c>
    </row>
    <row r="39" spans="2:4" ht="14.5">
      <c r="B39" s="190" t="s">
        <v>200</v>
      </c>
      <c r="C39" s="189" t="s">
        <v>846</v>
      </c>
      <c r="D39" s="112" t="str">
        <f t="shared" si="0"/>
        <v>Anthony Bond</v>
      </c>
    </row>
    <row r="40" spans="2:4" ht="14.5">
      <c r="B40" s="189" t="s">
        <v>576</v>
      </c>
      <c r="C40" s="189" t="s">
        <v>346</v>
      </c>
      <c r="D40" s="112" t="str">
        <f t="shared" si="0"/>
        <v>Grant Booth</v>
      </c>
    </row>
    <row r="41" spans="2:4" ht="14.5">
      <c r="B41" s="189" t="s">
        <v>193</v>
      </c>
      <c r="C41" s="189" t="s">
        <v>328</v>
      </c>
      <c r="D41" s="112" t="str">
        <f t="shared" si="0"/>
        <v>Lachlan Bourke</v>
      </c>
    </row>
    <row r="42" spans="2:4" ht="14.5">
      <c r="B42" s="189" t="s">
        <v>643</v>
      </c>
      <c r="C42" s="189" t="s">
        <v>489</v>
      </c>
      <c r="D42" s="112" t="str">
        <f t="shared" si="0"/>
        <v>Nelson Bowen</v>
      </c>
    </row>
    <row r="43" spans="2:4" ht="14.5">
      <c r="B43" s="190" t="s">
        <v>642</v>
      </c>
      <c r="C43" s="189" t="s">
        <v>489</v>
      </c>
      <c r="D43" s="112" t="str">
        <f t="shared" si="0"/>
        <v>Elliot Bowen</v>
      </c>
    </row>
    <row r="44" spans="2:4" ht="14.5">
      <c r="B44" s="189" t="s">
        <v>645</v>
      </c>
      <c r="C44" s="189" t="s">
        <v>349</v>
      </c>
      <c r="D44" s="112" t="str">
        <f t="shared" si="0"/>
        <v>Owen Bragg</v>
      </c>
    </row>
    <row r="45" spans="2:4" ht="14.5">
      <c r="B45" s="189" t="s">
        <v>568</v>
      </c>
      <c r="C45" s="189" t="s">
        <v>351</v>
      </c>
      <c r="D45" s="112" t="str">
        <f t="shared" si="0"/>
        <v>Tony Bregonje</v>
      </c>
    </row>
    <row r="46" spans="2:4" ht="14.5">
      <c r="B46" s="189" t="s">
        <v>926</v>
      </c>
      <c r="C46" s="189" t="s">
        <v>351</v>
      </c>
      <c r="D46" s="112" t="str">
        <f t="shared" si="0"/>
        <v>Amy Bregonje</v>
      </c>
    </row>
    <row r="47" spans="2:4" ht="14.5">
      <c r="B47" s="189" t="s">
        <v>639</v>
      </c>
      <c r="C47" s="189" t="s">
        <v>485</v>
      </c>
      <c r="D47" s="112" t="str">
        <f t="shared" si="0"/>
        <v>Steven Brett</v>
      </c>
    </row>
    <row r="48" spans="2:4" ht="14.5">
      <c r="B48" s="189" t="s">
        <v>199</v>
      </c>
      <c r="C48" s="189" t="s">
        <v>485</v>
      </c>
      <c r="D48" s="112" t="str">
        <f t="shared" si="0"/>
        <v>James Brett</v>
      </c>
    </row>
    <row r="49" spans="2:4" ht="14.5">
      <c r="B49" s="189" t="s">
        <v>933</v>
      </c>
      <c r="C49" s="189" t="s">
        <v>601</v>
      </c>
      <c r="D49" s="112" t="str">
        <f t="shared" si="0"/>
        <v>Matilda Bridge</v>
      </c>
    </row>
    <row r="50" spans="2:4" ht="14.5">
      <c r="B50" s="189" t="s">
        <v>206</v>
      </c>
      <c r="C50" s="189" t="s">
        <v>352</v>
      </c>
      <c r="D50" s="112" t="str">
        <f t="shared" si="0"/>
        <v>Nathan Brown</v>
      </c>
    </row>
    <row r="51" spans="2:4" ht="14.5">
      <c r="B51" s="190" t="s">
        <v>903</v>
      </c>
      <c r="C51" s="189" t="s">
        <v>848</v>
      </c>
      <c r="D51" s="112" t="str">
        <f t="shared" si="0"/>
        <v>Alexander Bruegger</v>
      </c>
    </row>
    <row r="52" spans="2:4" ht="14.5">
      <c r="B52" s="190" t="s">
        <v>921</v>
      </c>
      <c r="C52" s="189" t="s">
        <v>785</v>
      </c>
      <c r="D52" s="112" t="str">
        <f t="shared" si="0"/>
        <v>Michelle Bruhn</v>
      </c>
    </row>
    <row r="53" spans="2:4" ht="14.5">
      <c r="B53" s="189" t="s">
        <v>520</v>
      </c>
      <c r="C53" s="189" t="s">
        <v>966</v>
      </c>
      <c r="D53" s="112" t="str">
        <f t="shared" si="0"/>
        <v>Lewis Buhagiar</v>
      </c>
    </row>
    <row r="54" spans="2:4" ht="14.5">
      <c r="B54" s="189" t="s">
        <v>543</v>
      </c>
      <c r="C54" s="189" t="s">
        <v>272</v>
      </c>
      <c r="D54" s="112" t="str">
        <f t="shared" si="0"/>
        <v>Ben Cahill</v>
      </c>
    </row>
    <row r="55" spans="2:4" ht="14.5">
      <c r="B55" s="189" t="s">
        <v>537</v>
      </c>
      <c r="C55" s="189" t="s">
        <v>272</v>
      </c>
      <c r="D55" s="112" t="str">
        <f t="shared" si="0"/>
        <v>Bailey Cahill</v>
      </c>
    </row>
    <row r="56" spans="2:4" ht="14.5">
      <c r="B56" s="189" t="s">
        <v>544</v>
      </c>
      <c r="C56" s="189" t="s">
        <v>272</v>
      </c>
      <c r="D56" s="112" t="str">
        <f t="shared" si="0"/>
        <v>Emily Cahill</v>
      </c>
    </row>
    <row r="57" spans="2:4" ht="14.5">
      <c r="B57" s="189" t="s">
        <v>577</v>
      </c>
      <c r="C57" s="189" t="s">
        <v>356</v>
      </c>
      <c r="D57" s="112" t="str">
        <f t="shared" si="0"/>
        <v>Hemalatha Carasala</v>
      </c>
    </row>
    <row r="58" spans="2:4" ht="14.5">
      <c r="B58" s="189" t="s">
        <v>615</v>
      </c>
      <c r="C58" s="189" t="s">
        <v>616</v>
      </c>
      <c r="D58" s="112" t="str">
        <f t="shared" si="0"/>
        <v>Patrick Catanzariti</v>
      </c>
    </row>
    <row r="59" spans="2:4" ht="14.5">
      <c r="B59" s="189" t="s">
        <v>510</v>
      </c>
      <c r="C59" s="189" t="s">
        <v>783</v>
      </c>
      <c r="D59" s="112" t="str">
        <f t="shared" si="0"/>
        <v>David Cavaco</v>
      </c>
    </row>
    <row r="60" spans="2:4" ht="14.5">
      <c r="B60" s="190" t="s">
        <v>919</v>
      </c>
      <c r="C60" s="189" t="s">
        <v>783</v>
      </c>
      <c r="D60" s="112" t="str">
        <f t="shared" si="0"/>
        <v>Romeo Cavaco</v>
      </c>
    </row>
    <row r="61" spans="2:4" ht="14.5">
      <c r="B61" s="190" t="s">
        <v>961</v>
      </c>
      <c r="C61" s="189" t="s">
        <v>877</v>
      </c>
      <c r="D61" s="112" t="str">
        <f t="shared" si="0"/>
        <v>Jenson Chiarella</v>
      </c>
    </row>
    <row r="62" spans="2:4" ht="14.5">
      <c r="B62" s="189" t="s">
        <v>214</v>
      </c>
      <c r="C62" s="189" t="s">
        <v>843</v>
      </c>
      <c r="D62" s="112" t="str">
        <f t="shared" si="0"/>
        <v>Daniel Cloake</v>
      </c>
    </row>
    <row r="63" spans="2:4" ht="14.5">
      <c r="B63" s="189" t="s">
        <v>216</v>
      </c>
      <c r="C63" s="189" t="s">
        <v>780</v>
      </c>
      <c r="D63" s="112" t="str">
        <f t="shared" si="0"/>
        <v>Jack Coaldrake</v>
      </c>
    </row>
    <row r="64" spans="2:4" ht="14.5">
      <c r="B64" s="190" t="s">
        <v>540</v>
      </c>
      <c r="C64" s="189" t="s">
        <v>490</v>
      </c>
      <c r="D64" s="112" t="str">
        <f t="shared" si="0"/>
        <v>Oliver Cole</v>
      </c>
    </row>
    <row r="65" spans="2:4" ht="14.5">
      <c r="B65" s="189" t="s">
        <v>564</v>
      </c>
      <c r="C65" s="189" t="s">
        <v>326</v>
      </c>
      <c r="D65" s="112" t="str">
        <f t="shared" si="0"/>
        <v>Brandon Colling</v>
      </c>
    </row>
    <row r="66" spans="2:4" ht="14.5">
      <c r="B66" s="189" t="s">
        <v>604</v>
      </c>
      <c r="C66" s="189" t="s">
        <v>283</v>
      </c>
      <c r="D66" s="112" t="str">
        <f t="shared" ref="D66:D129" si="1">B66&amp;C66</f>
        <v>Timothy Colombrita</v>
      </c>
    </row>
    <row r="67" spans="2:4" ht="14.5">
      <c r="B67" s="189" t="s">
        <v>586</v>
      </c>
      <c r="C67" s="189" t="s">
        <v>110</v>
      </c>
      <c r="D67" s="112" t="str">
        <f t="shared" si="1"/>
        <v>Jeffrey Cooper</v>
      </c>
    </row>
    <row r="68" spans="2:4" ht="14.5">
      <c r="B68" s="189" t="s">
        <v>594</v>
      </c>
      <c r="C68" s="189" t="s">
        <v>110</v>
      </c>
      <c r="D68" s="112" t="str">
        <f t="shared" si="1"/>
        <v>Scott Cooper</v>
      </c>
    </row>
    <row r="69" spans="2:4" ht="14.5">
      <c r="B69" s="189" t="s">
        <v>521</v>
      </c>
      <c r="C69" s="189" t="s">
        <v>110</v>
      </c>
      <c r="D69" s="112" t="str">
        <f t="shared" si="1"/>
        <v>Andrew Cooper</v>
      </c>
    </row>
    <row r="70" spans="2:4" ht="14.5">
      <c r="B70" s="189" t="s">
        <v>955</v>
      </c>
      <c r="C70" s="189" t="s">
        <v>110</v>
      </c>
      <c r="D70" s="112" t="str">
        <f t="shared" si="1"/>
        <v>Elizabeth Cooper</v>
      </c>
    </row>
    <row r="71" spans="2:4" ht="14.5">
      <c r="B71" s="189" t="s">
        <v>636</v>
      </c>
      <c r="C71" s="189" t="s">
        <v>757</v>
      </c>
      <c r="D71" s="112" t="str">
        <f t="shared" si="1"/>
        <v>Hollie Coutts</v>
      </c>
    </row>
    <row r="72" spans="2:4" ht="14.5">
      <c r="B72" s="189" t="s">
        <v>962</v>
      </c>
      <c r="C72" s="189" t="s">
        <v>134</v>
      </c>
      <c r="D72" s="112" t="str">
        <f t="shared" si="1"/>
        <v>Kannon Crawshay</v>
      </c>
    </row>
    <row r="73" spans="2:4" ht="14.5">
      <c r="B73" s="189" t="s">
        <v>215</v>
      </c>
      <c r="C73" s="189" t="s">
        <v>153</v>
      </c>
      <c r="D73" s="112" t="str">
        <f t="shared" si="1"/>
        <v>Robert Cribbin</v>
      </c>
    </row>
    <row r="74" spans="2:4" ht="14.5">
      <c r="B74" s="189" t="s">
        <v>572</v>
      </c>
      <c r="C74" s="189" t="s">
        <v>153</v>
      </c>
      <c r="D74" s="112" t="str">
        <f t="shared" si="1"/>
        <v>Gabriella Cribbin</v>
      </c>
    </row>
    <row r="75" spans="2:4" ht="14.5">
      <c r="B75" s="194" t="s">
        <v>646</v>
      </c>
      <c r="C75" s="189" t="s">
        <v>153</v>
      </c>
      <c r="D75" s="112" t="str">
        <f t="shared" si="1"/>
        <v>Brianna Cribbin</v>
      </c>
    </row>
    <row r="76" spans="2:4" ht="14.5">
      <c r="B76" s="189" t="s">
        <v>914</v>
      </c>
      <c r="C76" s="189" t="s">
        <v>799</v>
      </c>
      <c r="D76" s="112" t="str">
        <f t="shared" si="1"/>
        <v>Jessica Crow</v>
      </c>
    </row>
    <row r="77" spans="2:4" ht="14.5">
      <c r="B77" s="189" t="s">
        <v>526</v>
      </c>
      <c r="C77" s="189" t="s">
        <v>105</v>
      </c>
      <c r="D77" s="112" t="str">
        <f t="shared" si="1"/>
        <v>Simon Dartell</v>
      </c>
    </row>
    <row r="78" spans="2:4" ht="14.5">
      <c r="B78" s="189" t="s">
        <v>201</v>
      </c>
      <c r="C78" s="189" t="s">
        <v>105</v>
      </c>
      <c r="D78" s="112" t="str">
        <f t="shared" si="1"/>
        <v>Sam Dartell</v>
      </c>
    </row>
    <row r="79" spans="2:4" ht="14.5">
      <c r="B79" s="190" t="s">
        <v>951</v>
      </c>
      <c r="C79" s="189" t="s">
        <v>854</v>
      </c>
      <c r="D79" s="112" t="str">
        <f t="shared" si="1"/>
        <v>Megan Davis</v>
      </c>
    </row>
    <row r="80" spans="2:4" ht="14.5">
      <c r="B80" s="189" t="s">
        <v>208</v>
      </c>
      <c r="C80" s="189" t="s">
        <v>854</v>
      </c>
      <c r="D80" s="112" t="str">
        <f t="shared" si="1"/>
        <v>Mathew Davis</v>
      </c>
    </row>
    <row r="81" spans="2:4" ht="14.5">
      <c r="B81" s="190" t="s">
        <v>952</v>
      </c>
      <c r="C81" s="189" t="s">
        <v>854</v>
      </c>
      <c r="D81" s="112" t="str">
        <f t="shared" si="1"/>
        <v>Raffi Davis</v>
      </c>
    </row>
    <row r="82" spans="2:4" ht="14.5">
      <c r="B82" s="189" t="s">
        <v>953</v>
      </c>
      <c r="C82" s="189" t="s">
        <v>854</v>
      </c>
      <c r="D82" s="112" t="str">
        <f t="shared" si="1"/>
        <v>Quinn Davis</v>
      </c>
    </row>
    <row r="83" spans="2:4" ht="14.5">
      <c r="B83" s="189" t="s">
        <v>526</v>
      </c>
      <c r="C83" s="189" t="s">
        <v>361</v>
      </c>
      <c r="D83" s="112" t="str">
        <f t="shared" si="1"/>
        <v>Simon Davison</v>
      </c>
    </row>
    <row r="84" spans="2:4" ht="14.5">
      <c r="B84" s="189" t="s">
        <v>904</v>
      </c>
      <c r="C84" s="189" t="s">
        <v>277</v>
      </c>
      <c r="D84" s="112" t="str">
        <f t="shared" si="1"/>
        <v>Darrin De Boynton</v>
      </c>
    </row>
    <row r="85" spans="2:4" ht="14.5">
      <c r="B85" s="189" t="s">
        <v>216</v>
      </c>
      <c r="C85" s="189" t="s">
        <v>277</v>
      </c>
      <c r="D85" s="112" t="str">
        <f t="shared" si="1"/>
        <v>Jack De Boynton</v>
      </c>
    </row>
    <row r="86" spans="2:4" ht="14.5">
      <c r="B86" s="189" t="s">
        <v>905</v>
      </c>
      <c r="C86" s="189" t="s">
        <v>277</v>
      </c>
      <c r="D86" s="112" t="str">
        <f t="shared" si="1"/>
        <v>Charli De Boynton</v>
      </c>
    </row>
    <row r="87" spans="2:4" ht="14.5">
      <c r="B87" s="189" t="s">
        <v>525</v>
      </c>
      <c r="C87" s="189" t="s">
        <v>756</v>
      </c>
      <c r="D87" s="112" t="str">
        <f t="shared" si="1"/>
        <v>Dominic De Nova</v>
      </c>
    </row>
    <row r="88" spans="2:4" ht="14.5">
      <c r="B88" s="189" t="s">
        <v>632</v>
      </c>
      <c r="C88" s="189" t="s">
        <v>756</v>
      </c>
      <c r="D88" s="112" t="str">
        <f t="shared" si="1"/>
        <v>Ayrton De Nova</v>
      </c>
    </row>
    <row r="89" spans="2:4" ht="14.5">
      <c r="B89" s="194" t="s">
        <v>633</v>
      </c>
      <c r="C89" s="189" t="s">
        <v>759</v>
      </c>
      <c r="D89" s="112" t="str">
        <f t="shared" si="1"/>
        <v>Jamie Deamer</v>
      </c>
    </row>
    <row r="90" spans="2:4" ht="14.5">
      <c r="B90" s="189" t="s">
        <v>212</v>
      </c>
      <c r="C90" s="189" t="s">
        <v>362</v>
      </c>
      <c r="D90" s="112" t="str">
        <f t="shared" si="1"/>
        <v>Ryan Delicata</v>
      </c>
    </row>
    <row r="91" spans="2:4" ht="14.5">
      <c r="B91" s="189" t="s">
        <v>550</v>
      </c>
      <c r="C91" s="189" t="s">
        <v>128</v>
      </c>
      <c r="D91" s="112" t="str">
        <f t="shared" si="1"/>
        <v>Harrison Dengate</v>
      </c>
    </row>
    <row r="92" spans="2:4" ht="14.5">
      <c r="B92" s="190" t="s">
        <v>203</v>
      </c>
      <c r="C92" s="189" t="s">
        <v>363</v>
      </c>
      <c r="D92" s="112" t="str">
        <f t="shared" si="1"/>
        <v>John Dixon</v>
      </c>
    </row>
    <row r="93" spans="2:4" ht="14.5">
      <c r="B93" s="189" t="s">
        <v>563</v>
      </c>
      <c r="C93" s="189" t="s">
        <v>363</v>
      </c>
      <c r="D93" s="112" t="str">
        <f t="shared" si="1"/>
        <v>Julie Dixon</v>
      </c>
    </row>
    <row r="94" spans="2:4" ht="14.5">
      <c r="B94" s="189" t="s">
        <v>914</v>
      </c>
      <c r="C94" s="189" t="s">
        <v>776</v>
      </c>
      <c r="D94" s="112" t="str">
        <f t="shared" si="1"/>
        <v>Jessica Doak</v>
      </c>
    </row>
    <row r="95" spans="2:4" ht="14.5">
      <c r="B95" s="190" t="s">
        <v>551</v>
      </c>
      <c r="C95" s="189" t="s">
        <v>776</v>
      </c>
      <c r="D95" s="112" t="str">
        <f t="shared" si="1"/>
        <v>Zac Doak</v>
      </c>
    </row>
    <row r="96" spans="2:4" ht="14.5">
      <c r="B96" s="190" t="s">
        <v>221</v>
      </c>
      <c r="C96" s="189" t="s">
        <v>776</v>
      </c>
      <c r="D96" s="112" t="str">
        <f t="shared" si="1"/>
        <v>Ethan Doak</v>
      </c>
    </row>
    <row r="97" spans="2:4" ht="14.5">
      <c r="B97" s="189" t="s">
        <v>215</v>
      </c>
      <c r="C97" s="189" t="s">
        <v>484</v>
      </c>
      <c r="D97" s="112" t="str">
        <f t="shared" si="1"/>
        <v>Robert Dolenc</v>
      </c>
    </row>
    <row r="98" spans="2:4" ht="14.5">
      <c r="B98" s="189" t="s">
        <v>585</v>
      </c>
      <c r="C98" s="189" t="s">
        <v>484</v>
      </c>
      <c r="D98" s="112" t="str">
        <f t="shared" si="1"/>
        <v>Jai Dolenc</v>
      </c>
    </row>
    <row r="99" spans="2:4" ht="14.5">
      <c r="B99" s="194" t="s">
        <v>638</v>
      </c>
      <c r="C99" s="189" t="s">
        <v>484</v>
      </c>
      <c r="D99" s="112" t="str">
        <f t="shared" si="1"/>
        <v>Kiel Dolenc</v>
      </c>
    </row>
    <row r="100" spans="2:4" ht="14.5">
      <c r="B100" s="189" t="s">
        <v>923</v>
      </c>
      <c r="C100" s="189" t="s">
        <v>791</v>
      </c>
      <c r="D100" s="112" t="str">
        <f t="shared" si="1"/>
        <v>Mark Donaghey</v>
      </c>
    </row>
    <row r="101" spans="2:4" ht="14.5">
      <c r="B101" s="189" t="s">
        <v>924</v>
      </c>
      <c r="C101" s="189" t="s">
        <v>791</v>
      </c>
      <c r="D101" s="112" t="str">
        <f t="shared" si="1"/>
        <v>Kane Donaghey</v>
      </c>
    </row>
    <row r="102" spans="2:4" ht="14.5">
      <c r="B102" s="190" t="s">
        <v>185</v>
      </c>
      <c r="C102" s="189" t="s">
        <v>164</v>
      </c>
      <c r="D102" s="112" t="str">
        <f t="shared" si="1"/>
        <v>Stephen Donley</v>
      </c>
    </row>
    <row r="103" spans="2:4" ht="14.5">
      <c r="B103" s="189" t="s">
        <v>591</v>
      </c>
      <c r="C103" s="189" t="s">
        <v>276</v>
      </c>
      <c r="D103" s="112" t="str">
        <f t="shared" si="1"/>
        <v>Callum Donnelly</v>
      </c>
    </row>
    <row r="104" spans="2:4" ht="14.5">
      <c r="B104" s="189" t="s">
        <v>545</v>
      </c>
      <c r="C104" s="189" t="s">
        <v>365</v>
      </c>
      <c r="D104" s="112" t="str">
        <f t="shared" si="1"/>
        <v>George Doueihi</v>
      </c>
    </row>
    <row r="105" spans="2:4" ht="14.5">
      <c r="B105" s="189" t="s">
        <v>579</v>
      </c>
      <c r="C105" s="189" t="s">
        <v>670</v>
      </c>
      <c r="D105" s="112" t="str">
        <f t="shared" si="1"/>
        <v>Colin Drane</v>
      </c>
    </row>
    <row r="106" spans="2:4" ht="14.5">
      <c r="B106" s="189" t="s">
        <v>510</v>
      </c>
      <c r="C106" s="189" t="s">
        <v>671</v>
      </c>
      <c r="D106" s="112" t="str">
        <f t="shared" si="1"/>
        <v>David Driscoll</v>
      </c>
    </row>
    <row r="107" spans="2:4" ht="14.5">
      <c r="B107" s="190" t="s">
        <v>214</v>
      </c>
      <c r="C107" s="189" t="s">
        <v>671</v>
      </c>
      <c r="D107" s="112" t="str">
        <f t="shared" si="1"/>
        <v>Daniel Driscoll</v>
      </c>
    </row>
    <row r="108" spans="2:4" ht="14.5">
      <c r="B108" s="189" t="s">
        <v>927</v>
      </c>
      <c r="C108" s="189" t="s">
        <v>792</v>
      </c>
      <c r="D108" s="112" t="str">
        <f t="shared" si="1"/>
        <v>Richard Drooger</v>
      </c>
    </row>
    <row r="109" spans="2:4" ht="14.5">
      <c r="B109" s="189" t="s">
        <v>928</v>
      </c>
      <c r="C109" s="189" t="s">
        <v>792</v>
      </c>
      <c r="D109" s="112" t="str">
        <f t="shared" si="1"/>
        <v>Stanley Drooger</v>
      </c>
    </row>
    <row r="110" spans="2:4" ht="14.5">
      <c r="B110" s="189" t="s">
        <v>600</v>
      </c>
      <c r="C110" s="189" t="s">
        <v>367</v>
      </c>
      <c r="D110" s="112" t="str">
        <f t="shared" si="1"/>
        <v>Amalie Dunlop</v>
      </c>
    </row>
    <row r="111" spans="2:4" ht="14.5">
      <c r="B111" s="189" t="s">
        <v>190</v>
      </c>
      <c r="C111" s="189" t="s">
        <v>874</v>
      </c>
      <c r="D111" s="112" t="str">
        <f t="shared" si="1"/>
        <v>Blake Early</v>
      </c>
    </row>
    <row r="112" spans="2:4" ht="14.5">
      <c r="B112" s="189" t="s">
        <v>510</v>
      </c>
      <c r="C112" s="189" t="s">
        <v>232</v>
      </c>
      <c r="D112" s="112" t="str">
        <f t="shared" si="1"/>
        <v>David East</v>
      </c>
    </row>
    <row r="113" spans="2:4" ht="14.5">
      <c r="B113" s="189" t="s">
        <v>964</v>
      </c>
      <c r="C113" s="189" t="s">
        <v>879</v>
      </c>
      <c r="D113" s="112" t="str">
        <f t="shared" si="1"/>
        <v>Sidonie Eccles</v>
      </c>
    </row>
    <row r="114" spans="2:4" ht="14.5">
      <c r="B114" s="189" t="s">
        <v>599</v>
      </c>
      <c r="C114" s="189" t="s">
        <v>107</v>
      </c>
      <c r="D114" s="112" t="str">
        <f t="shared" si="1"/>
        <v>Martin Emr</v>
      </c>
    </row>
    <row r="115" spans="2:4" ht="14.5">
      <c r="B115" s="189" t="s">
        <v>211</v>
      </c>
      <c r="C115" s="189" t="s">
        <v>107</v>
      </c>
      <c r="D115" s="112" t="str">
        <f t="shared" si="1"/>
        <v>Bethany Emr</v>
      </c>
    </row>
    <row r="116" spans="2:4" ht="14.5">
      <c r="B116" s="189" t="s">
        <v>510</v>
      </c>
      <c r="C116" s="189" t="s">
        <v>370</v>
      </c>
      <c r="D116" s="112" t="str">
        <f t="shared" si="1"/>
        <v>David Endres</v>
      </c>
    </row>
    <row r="117" spans="2:4" ht="14.5">
      <c r="B117" s="190" t="s">
        <v>595</v>
      </c>
      <c r="C117" s="189" t="s">
        <v>596</v>
      </c>
      <c r="D117" s="112" t="str">
        <f t="shared" si="1"/>
        <v>Adrian Estasy</v>
      </c>
    </row>
    <row r="118" spans="2:4" ht="14.5">
      <c r="B118" s="189" t="s">
        <v>597</v>
      </c>
      <c r="C118" s="189" t="s">
        <v>596</v>
      </c>
      <c r="D118" s="112" t="str">
        <f t="shared" si="1"/>
        <v>Christian Estasy</v>
      </c>
    </row>
    <row r="119" spans="2:4" ht="14.5">
      <c r="B119" s="189" t="s">
        <v>540</v>
      </c>
      <c r="C119" s="189" t="s">
        <v>596</v>
      </c>
      <c r="D119" s="112" t="str">
        <f t="shared" si="1"/>
        <v>Oliver Estasy</v>
      </c>
    </row>
    <row r="120" spans="2:4" ht="14.5">
      <c r="B120" s="189" t="s">
        <v>581</v>
      </c>
      <c r="C120" s="189" t="s">
        <v>793</v>
      </c>
      <c r="D120" s="112" t="str">
        <f t="shared" si="1"/>
        <v>Dave Evans</v>
      </c>
    </row>
    <row r="121" spans="2:4" ht="14.5">
      <c r="B121" s="189" t="s">
        <v>514</v>
      </c>
      <c r="C121" s="189" t="s">
        <v>793</v>
      </c>
      <c r="D121" s="112" t="str">
        <f t="shared" si="1"/>
        <v>Matthew Evans</v>
      </c>
    </row>
    <row r="122" spans="2:4" ht="14.5">
      <c r="B122" s="189" t="s">
        <v>591</v>
      </c>
      <c r="C122" s="189" t="s">
        <v>786</v>
      </c>
      <c r="D122" s="112" t="str">
        <f t="shared" si="1"/>
        <v>Callum Falconer</v>
      </c>
    </row>
    <row r="123" spans="2:4" ht="14.5">
      <c r="B123" s="189" t="s">
        <v>529</v>
      </c>
      <c r="C123" s="189" t="s">
        <v>165</v>
      </c>
      <c r="D123" s="112" t="str">
        <f t="shared" si="1"/>
        <v>Craig Flewitt</v>
      </c>
    </row>
    <row r="124" spans="2:4" ht="14.5">
      <c r="B124" s="189" t="s">
        <v>214</v>
      </c>
      <c r="C124" s="189" t="s">
        <v>875</v>
      </c>
      <c r="D124" s="112" t="str">
        <f t="shared" si="1"/>
        <v>Daniel Foot</v>
      </c>
    </row>
    <row r="125" spans="2:4" ht="14.5">
      <c r="B125" s="189" t="s">
        <v>960</v>
      </c>
      <c r="C125" s="189" t="s">
        <v>875</v>
      </c>
      <c r="D125" s="112" t="str">
        <f t="shared" si="1"/>
        <v>Samantha Foot</v>
      </c>
    </row>
    <row r="126" spans="2:4" ht="14.5">
      <c r="B126" s="190" t="s">
        <v>961</v>
      </c>
      <c r="C126" s="189" t="s">
        <v>875</v>
      </c>
      <c r="D126" s="112" t="str">
        <f t="shared" si="1"/>
        <v>Jenson Foot</v>
      </c>
    </row>
    <row r="127" spans="2:4" ht="14.5">
      <c r="B127" s="189" t="s">
        <v>199</v>
      </c>
      <c r="C127" s="189" t="s">
        <v>191</v>
      </c>
      <c r="D127" s="112" t="str">
        <f t="shared" si="1"/>
        <v>James Ford</v>
      </c>
    </row>
    <row r="128" spans="2:4" ht="14.5">
      <c r="B128" s="190" t="s">
        <v>965</v>
      </c>
      <c r="C128" s="189" t="s">
        <v>881</v>
      </c>
      <c r="D128" s="112" t="str">
        <f t="shared" si="1"/>
        <v>Molly Frandsen</v>
      </c>
    </row>
    <row r="129" spans="2:4" ht="14.5">
      <c r="B129" s="189" t="s">
        <v>948</v>
      </c>
      <c r="C129" s="189" t="s">
        <v>852</v>
      </c>
      <c r="D129" s="112" t="str">
        <f t="shared" si="1"/>
        <v>Mars Fraser</v>
      </c>
    </row>
    <row r="130" spans="2:4" ht="14.5">
      <c r="B130" s="189" t="s">
        <v>216</v>
      </c>
      <c r="C130" s="189" t="s">
        <v>476</v>
      </c>
      <c r="D130" s="112" t="str">
        <f t="shared" ref="D130:D193" si="2">B130&amp;C130</f>
        <v>Jack Gammie</v>
      </c>
    </row>
    <row r="131" spans="2:4" ht="14.5">
      <c r="B131" s="189" t="s">
        <v>503</v>
      </c>
      <c r="C131" s="189" t="s">
        <v>755</v>
      </c>
      <c r="D131" s="112" t="str">
        <f t="shared" si="2"/>
        <v>Christopher Gardiner</v>
      </c>
    </row>
    <row r="132" spans="2:4" ht="14.5">
      <c r="B132" s="190" t="s">
        <v>645</v>
      </c>
      <c r="C132" s="189" t="s">
        <v>486</v>
      </c>
      <c r="D132" s="112" t="str">
        <f t="shared" si="2"/>
        <v>Owen Garland</v>
      </c>
    </row>
    <row r="133" spans="2:4" ht="14.5">
      <c r="B133" s="190" t="s">
        <v>640</v>
      </c>
      <c r="C133" s="189" t="s">
        <v>486</v>
      </c>
      <c r="D133" s="112" t="str">
        <f t="shared" si="2"/>
        <v>Henry Garland</v>
      </c>
    </row>
    <row r="134" spans="2:4" ht="14.5">
      <c r="B134" s="189" t="s">
        <v>958</v>
      </c>
      <c r="C134" s="189" t="s">
        <v>486</v>
      </c>
      <c r="D134" s="112" t="str">
        <f t="shared" si="2"/>
        <v>Heidi Garland</v>
      </c>
    </row>
    <row r="135" spans="2:4" ht="14.5">
      <c r="B135" s="190" t="s">
        <v>939</v>
      </c>
      <c r="C135" s="189" t="s">
        <v>281</v>
      </c>
      <c r="D135" s="112" t="str">
        <f t="shared" si="2"/>
        <v>Aneta Gauci</v>
      </c>
    </row>
    <row r="136" spans="2:4" ht="14.5">
      <c r="B136" s="189" t="s">
        <v>940</v>
      </c>
      <c r="C136" s="189" t="s">
        <v>281</v>
      </c>
      <c r="D136" s="112" t="str">
        <f t="shared" si="2"/>
        <v>Armani Gauci</v>
      </c>
    </row>
    <row r="137" spans="2:4" ht="14.5">
      <c r="B137" s="190" t="s">
        <v>205</v>
      </c>
      <c r="C137" s="189" t="s">
        <v>281</v>
      </c>
      <c r="D137" s="112" t="str">
        <f t="shared" si="2"/>
        <v>Michael Gauci</v>
      </c>
    </row>
    <row r="138" spans="2:4" ht="14.5">
      <c r="B138" s="189" t="s">
        <v>199</v>
      </c>
      <c r="C138" s="189" t="s">
        <v>281</v>
      </c>
      <c r="D138" s="112" t="str">
        <f t="shared" si="2"/>
        <v>James Gauci</v>
      </c>
    </row>
    <row r="139" spans="2:4" ht="14.5">
      <c r="B139" s="189" t="s">
        <v>511</v>
      </c>
      <c r="C139" s="189" t="s">
        <v>375</v>
      </c>
      <c r="D139" s="112" t="str">
        <f t="shared" si="2"/>
        <v>Luke Gillespie</v>
      </c>
    </row>
    <row r="140" spans="2:4" ht="14.5">
      <c r="B140" s="189" t="s">
        <v>186</v>
      </c>
      <c r="C140" s="189" t="s">
        <v>375</v>
      </c>
      <c r="D140" s="112" t="str">
        <f t="shared" si="2"/>
        <v>Nate Gillespie</v>
      </c>
    </row>
    <row r="141" spans="2:4" ht="14.5">
      <c r="B141" s="189" t="s">
        <v>203</v>
      </c>
      <c r="C141" s="189" t="s">
        <v>157</v>
      </c>
      <c r="D141" s="112" t="str">
        <f t="shared" si="2"/>
        <v>John Glassington</v>
      </c>
    </row>
    <row r="142" spans="2:4" ht="14.5">
      <c r="B142" s="189" t="s">
        <v>503</v>
      </c>
      <c r="C142" s="189" t="s">
        <v>751</v>
      </c>
      <c r="D142" s="112" t="str">
        <f t="shared" si="2"/>
        <v>Christopher Gomez</v>
      </c>
    </row>
    <row r="143" spans="2:4" ht="14.5">
      <c r="B143" s="189" t="s">
        <v>570</v>
      </c>
      <c r="C143" s="189" t="s">
        <v>751</v>
      </c>
      <c r="D143" s="112" t="str">
        <f t="shared" si="2"/>
        <v>Harry Gomez</v>
      </c>
    </row>
    <row r="144" spans="2:4" ht="14.5">
      <c r="B144" s="189" t="s">
        <v>510</v>
      </c>
      <c r="C144" s="189" t="s">
        <v>126</v>
      </c>
      <c r="D144" s="112" t="str">
        <f t="shared" si="2"/>
        <v>David Goodman</v>
      </c>
    </row>
    <row r="145" spans="2:4" ht="14.5">
      <c r="B145" s="189" t="s">
        <v>503</v>
      </c>
      <c r="C145" s="189" t="s">
        <v>126</v>
      </c>
      <c r="D145" s="112" t="str">
        <f t="shared" si="2"/>
        <v>Christopher Goodman</v>
      </c>
    </row>
    <row r="146" spans="2:4" ht="14.5">
      <c r="B146" s="189" t="s">
        <v>535</v>
      </c>
      <c r="C146" s="189" t="s">
        <v>126</v>
      </c>
      <c r="D146" s="112" t="str">
        <f t="shared" si="2"/>
        <v>Max Goodman</v>
      </c>
    </row>
    <row r="147" spans="2:4" ht="14.5">
      <c r="B147" s="189" t="s">
        <v>629</v>
      </c>
      <c r="C147" s="189" t="s">
        <v>126</v>
      </c>
      <c r="D147" s="112" t="str">
        <f t="shared" si="2"/>
        <v>Mellissa Goodman</v>
      </c>
    </row>
    <row r="148" spans="2:4" ht="14.5">
      <c r="B148" s="189" t="s">
        <v>518</v>
      </c>
      <c r="C148" s="189" t="s">
        <v>126</v>
      </c>
      <c r="D148" s="112" t="str">
        <f t="shared" si="2"/>
        <v>Bradley Goodman</v>
      </c>
    </row>
    <row r="149" spans="2:4" ht="14.5">
      <c r="B149" s="189" t="s">
        <v>519</v>
      </c>
      <c r="C149" s="189" t="s">
        <v>126</v>
      </c>
      <c r="D149" s="112" t="str">
        <f t="shared" si="2"/>
        <v>Connor Goodman</v>
      </c>
    </row>
    <row r="150" spans="2:4" ht="14.5">
      <c r="B150" s="189" t="s">
        <v>206</v>
      </c>
      <c r="C150" s="189" t="s">
        <v>282</v>
      </c>
      <c r="D150" s="112" t="str">
        <f t="shared" si="2"/>
        <v>Nathan Gotch</v>
      </c>
    </row>
    <row r="151" spans="2:4" ht="14.5">
      <c r="B151" s="189" t="s">
        <v>520</v>
      </c>
      <c r="C151" s="189" t="s">
        <v>282</v>
      </c>
      <c r="D151" s="112" t="str">
        <f t="shared" si="2"/>
        <v>Lewis Gotch</v>
      </c>
    </row>
    <row r="152" spans="2:4" ht="14.5">
      <c r="B152" s="190" t="s">
        <v>920</v>
      </c>
      <c r="C152" s="189" t="s">
        <v>784</v>
      </c>
      <c r="D152" s="112" t="str">
        <f t="shared" si="2"/>
        <v>Kristy Gray</v>
      </c>
    </row>
    <row r="153" spans="2:4" ht="14.5">
      <c r="B153" s="194" t="s">
        <v>511</v>
      </c>
      <c r="C153" s="189" t="s">
        <v>784</v>
      </c>
      <c r="D153" s="112" t="str">
        <f t="shared" si="2"/>
        <v>Luke Gray</v>
      </c>
    </row>
    <row r="154" spans="2:4" ht="14.5">
      <c r="B154" s="190" t="s">
        <v>549</v>
      </c>
      <c r="C154" s="189" t="s">
        <v>100</v>
      </c>
      <c r="D154" s="112" t="str">
        <f t="shared" si="2"/>
        <v>Damien Grima</v>
      </c>
    </row>
    <row r="155" spans="2:4" ht="14.5">
      <c r="B155" s="189" t="s">
        <v>550</v>
      </c>
      <c r="C155" s="189" t="s">
        <v>100</v>
      </c>
      <c r="D155" s="112" t="str">
        <f t="shared" si="2"/>
        <v>Harrison Grima</v>
      </c>
    </row>
    <row r="156" spans="2:4" ht="14.5">
      <c r="B156" s="189" t="s">
        <v>931</v>
      </c>
      <c r="C156" s="189" t="s">
        <v>797</v>
      </c>
      <c r="D156" s="112" t="str">
        <f t="shared" si="2"/>
        <v>Lou Grozdanovski</v>
      </c>
    </row>
    <row r="157" spans="2:4" ht="14.5">
      <c r="B157" s="189" t="s">
        <v>932</v>
      </c>
      <c r="C157" s="189" t="s">
        <v>797</v>
      </c>
      <c r="D157" s="112" t="str">
        <f t="shared" si="2"/>
        <v>Chloe Grozdanovski</v>
      </c>
    </row>
    <row r="158" spans="2:4" ht="14.5">
      <c r="B158" s="189" t="s">
        <v>221</v>
      </c>
      <c r="C158" s="189" t="s">
        <v>382</v>
      </c>
      <c r="D158" s="112" t="str">
        <f t="shared" si="2"/>
        <v>Ethan Guest</v>
      </c>
    </row>
    <row r="159" spans="2:4" ht="14.5">
      <c r="B159" s="190" t="s">
        <v>603</v>
      </c>
      <c r="C159" s="189" t="s">
        <v>275</v>
      </c>
      <c r="D159" s="112" t="str">
        <f t="shared" si="2"/>
        <v>Corey Gurney</v>
      </c>
    </row>
    <row r="160" spans="2:4" ht="14.5">
      <c r="B160" s="189" t="s">
        <v>196</v>
      </c>
      <c r="C160" s="189" t="s">
        <v>275</v>
      </c>
      <c r="D160" s="112" t="str">
        <f t="shared" si="2"/>
        <v>Logan Gurney</v>
      </c>
    </row>
    <row r="161" spans="2:4" ht="14.5">
      <c r="B161" s="189" t="s">
        <v>520</v>
      </c>
      <c r="C161" s="189" t="s">
        <v>275</v>
      </c>
      <c r="D161" s="112" t="str">
        <f t="shared" si="2"/>
        <v>Lewis Gurney</v>
      </c>
    </row>
    <row r="162" spans="2:4" ht="14.5">
      <c r="B162" s="189" t="s">
        <v>936</v>
      </c>
      <c r="C162" s="189" t="s">
        <v>801</v>
      </c>
      <c r="D162" s="112" t="str">
        <f t="shared" si="2"/>
        <v>Ali Habib</v>
      </c>
    </row>
    <row r="163" spans="2:4" ht="14.5">
      <c r="B163" s="194" t="s">
        <v>193</v>
      </c>
      <c r="C163" s="189" t="s">
        <v>124</v>
      </c>
      <c r="D163" s="112" t="str">
        <f t="shared" si="2"/>
        <v>Lachlan Harris</v>
      </c>
    </row>
    <row r="164" spans="2:4" ht="14.5">
      <c r="B164" s="189" t="s">
        <v>508</v>
      </c>
      <c r="C164" s="189" t="s">
        <v>384</v>
      </c>
      <c r="D164" s="112" t="str">
        <f t="shared" si="2"/>
        <v>Thomas Hearn</v>
      </c>
    </row>
    <row r="165" spans="2:4" ht="14.5">
      <c r="B165" s="189" t="s">
        <v>971</v>
      </c>
      <c r="C165" s="189" t="s">
        <v>972</v>
      </c>
      <c r="D165" s="112" t="str">
        <f t="shared" si="2"/>
        <v>Hon Ho</v>
      </c>
    </row>
    <row r="166" spans="2:4" ht="14.5">
      <c r="B166" s="190" t="s">
        <v>973</v>
      </c>
      <c r="C166" s="189" t="s">
        <v>972</v>
      </c>
      <c r="D166" s="112" t="str">
        <f t="shared" si="2"/>
        <v>Alyssa Ho</v>
      </c>
    </row>
    <row r="167" spans="2:4" ht="14.5">
      <c r="B167" s="189" t="s">
        <v>899</v>
      </c>
      <c r="C167" s="189" t="s">
        <v>656</v>
      </c>
      <c r="D167" s="112" t="str">
        <f t="shared" si="2"/>
        <v>Aston Hobson</v>
      </c>
    </row>
    <row r="168" spans="2:4" ht="14.5">
      <c r="B168" s="189" t="s">
        <v>916</v>
      </c>
      <c r="C168" s="189" t="s">
        <v>656</v>
      </c>
      <c r="D168" s="112" t="str">
        <f t="shared" si="2"/>
        <v>Brett Hobson</v>
      </c>
    </row>
    <row r="169" spans="2:4" ht="14.5">
      <c r="B169" s="189" t="s">
        <v>574</v>
      </c>
      <c r="C169" s="189" t="s">
        <v>225</v>
      </c>
      <c r="D169" s="112" t="str">
        <f t="shared" si="2"/>
        <v>Tammie Hotz</v>
      </c>
    </row>
    <row r="170" spans="2:4" ht="14.5">
      <c r="B170" s="189" t="s">
        <v>224</v>
      </c>
      <c r="C170" s="189" t="s">
        <v>225</v>
      </c>
      <c r="D170" s="112" t="str">
        <f t="shared" si="2"/>
        <v>Evan Hotz</v>
      </c>
    </row>
    <row r="171" spans="2:4" ht="14.5">
      <c r="B171" s="189" t="s">
        <v>190</v>
      </c>
      <c r="C171" s="189" t="s">
        <v>225</v>
      </c>
      <c r="D171" s="112" t="str">
        <f t="shared" si="2"/>
        <v>Blake Hotz</v>
      </c>
    </row>
    <row r="172" spans="2:4" ht="14.5">
      <c r="B172" s="189" t="s">
        <v>934</v>
      </c>
      <c r="C172" s="189" t="s">
        <v>228</v>
      </c>
      <c r="D172" s="112" t="str">
        <f t="shared" si="2"/>
        <v>Karla House</v>
      </c>
    </row>
    <row r="173" spans="2:4" ht="14.5">
      <c r="B173" s="189" t="s">
        <v>229</v>
      </c>
      <c r="C173" s="189" t="s">
        <v>228</v>
      </c>
      <c r="D173" s="112" t="str">
        <f t="shared" si="2"/>
        <v>Cameron House</v>
      </c>
    </row>
    <row r="174" spans="2:4" ht="14.5">
      <c r="B174" s="189" t="s">
        <v>227</v>
      </c>
      <c r="C174" s="189" t="s">
        <v>228</v>
      </c>
      <c r="D174" s="112" t="str">
        <f t="shared" si="2"/>
        <v>Cooper House</v>
      </c>
    </row>
    <row r="175" spans="2:4" ht="14.5">
      <c r="B175" s="189" t="s">
        <v>547</v>
      </c>
      <c r="C175" s="189" t="s">
        <v>228</v>
      </c>
      <c r="D175" s="112" t="str">
        <f t="shared" si="2"/>
        <v>Jordan House</v>
      </c>
    </row>
    <row r="176" spans="2:4" ht="14.5">
      <c r="B176" s="189" t="s">
        <v>946</v>
      </c>
      <c r="C176" s="189" t="s">
        <v>847</v>
      </c>
      <c r="D176" s="112" t="str">
        <f t="shared" si="2"/>
        <v>Gisele Howell</v>
      </c>
    </row>
    <row r="177" spans="2:4" ht="14.5">
      <c r="B177" s="194" t="s">
        <v>522</v>
      </c>
      <c r="C177" s="189" t="s">
        <v>660</v>
      </c>
      <c r="D177" s="112" t="str">
        <f t="shared" si="2"/>
        <v>Jason Hryniuk</v>
      </c>
    </row>
    <row r="178" spans="2:4" ht="14.5">
      <c r="B178" s="194" t="s">
        <v>975</v>
      </c>
      <c r="C178" s="189" t="s">
        <v>660</v>
      </c>
      <c r="D178" s="112" t="str">
        <f t="shared" si="2"/>
        <v>Charlotte Hryniuk</v>
      </c>
    </row>
    <row r="179" spans="2:4" ht="14.5">
      <c r="B179" s="189" t="s">
        <v>186</v>
      </c>
      <c r="C179" s="189" t="s">
        <v>187</v>
      </c>
      <c r="D179" s="112" t="str">
        <f t="shared" si="2"/>
        <v>Nate Hughes</v>
      </c>
    </row>
    <row r="180" spans="2:4" ht="14.5">
      <c r="B180" s="189" t="s">
        <v>537</v>
      </c>
      <c r="C180" s="189" t="s">
        <v>387</v>
      </c>
      <c r="D180" s="112" t="str">
        <f t="shared" si="2"/>
        <v>Bailey Humphreys</v>
      </c>
    </row>
    <row r="181" spans="2:4" ht="14.5">
      <c r="B181" s="189" t="s">
        <v>559</v>
      </c>
      <c r="C181" s="189" t="s">
        <v>78</v>
      </c>
      <c r="D181" s="112" t="str">
        <f t="shared" si="2"/>
        <v>Paul Hunter</v>
      </c>
    </row>
    <row r="182" spans="2:4" ht="14.5">
      <c r="B182" s="189" t="s">
        <v>188</v>
      </c>
      <c r="C182" s="189" t="s">
        <v>78</v>
      </c>
      <c r="D182" s="112" t="str">
        <f t="shared" si="2"/>
        <v>Joshua Hunter</v>
      </c>
    </row>
    <row r="183" spans="2:4" ht="14.5">
      <c r="B183" s="189" t="s">
        <v>514</v>
      </c>
      <c r="C183" s="189" t="s">
        <v>78</v>
      </c>
      <c r="D183" s="112" t="str">
        <f t="shared" si="2"/>
        <v>Matthew Hunter</v>
      </c>
    </row>
    <row r="184" spans="2:4" ht="14.5">
      <c r="B184" s="189" t="s">
        <v>199</v>
      </c>
      <c r="C184" s="189" t="s">
        <v>774</v>
      </c>
      <c r="D184" s="112" t="str">
        <f t="shared" si="2"/>
        <v>James Isaacs</v>
      </c>
    </row>
    <row r="185" spans="2:4" ht="14.5">
      <c r="B185" s="189" t="s">
        <v>188</v>
      </c>
      <c r="C185" s="189" t="s">
        <v>108</v>
      </c>
      <c r="D185" s="112" t="str">
        <f t="shared" si="2"/>
        <v>Joshua Jackson</v>
      </c>
    </row>
    <row r="186" spans="2:4" ht="14.5">
      <c r="B186" s="190" t="s">
        <v>213</v>
      </c>
      <c r="C186" s="189" t="s">
        <v>108</v>
      </c>
      <c r="D186" s="112" t="str">
        <f t="shared" si="2"/>
        <v>Kurtis Jackson</v>
      </c>
    </row>
    <row r="187" spans="2:4" ht="14.5">
      <c r="B187" s="189" t="s">
        <v>518</v>
      </c>
      <c r="C187" s="189" t="s">
        <v>115</v>
      </c>
      <c r="D187" s="112" t="str">
        <f t="shared" si="2"/>
        <v>Bradley Jenkins</v>
      </c>
    </row>
    <row r="188" spans="2:4" ht="14.5">
      <c r="B188" s="189" t="s">
        <v>589</v>
      </c>
      <c r="C188" s="189" t="s">
        <v>115</v>
      </c>
      <c r="D188" s="112" t="str">
        <f t="shared" si="2"/>
        <v>Charlie Jenkins</v>
      </c>
    </row>
    <row r="189" spans="2:4" ht="14.5">
      <c r="B189" s="189" t="s">
        <v>636</v>
      </c>
      <c r="C189" s="189" t="s">
        <v>115</v>
      </c>
      <c r="D189" s="112" t="str">
        <f t="shared" si="2"/>
        <v>Hollie Jenkins</v>
      </c>
    </row>
    <row r="190" spans="2:4" ht="14.5">
      <c r="B190" s="189" t="s">
        <v>516</v>
      </c>
      <c r="C190" s="189" t="s">
        <v>115</v>
      </c>
      <c r="D190" s="112" t="str">
        <f t="shared" si="2"/>
        <v>Darren Jenkins</v>
      </c>
    </row>
    <row r="191" spans="2:4" ht="14.5">
      <c r="B191" s="190" t="s">
        <v>198</v>
      </c>
      <c r="C191" s="189" t="s">
        <v>115</v>
      </c>
      <c r="D191" s="112" t="str">
        <f t="shared" si="2"/>
        <v>Tyler Jenkins</v>
      </c>
    </row>
    <row r="192" spans="2:4" ht="14.5">
      <c r="B192" s="189" t="s">
        <v>195</v>
      </c>
      <c r="C192" s="189" t="s">
        <v>115</v>
      </c>
      <c r="D192" s="112" t="str">
        <f t="shared" si="2"/>
        <v>Kody Jenkins</v>
      </c>
    </row>
    <row r="193" spans="2:4" ht="14.5">
      <c r="B193" s="189" t="s">
        <v>951</v>
      </c>
      <c r="C193" s="189" t="s">
        <v>115</v>
      </c>
      <c r="D193" s="112" t="str">
        <f t="shared" si="2"/>
        <v>Megan Jenkins</v>
      </c>
    </row>
    <row r="194" spans="2:4" ht="14.5">
      <c r="B194" s="189" t="s">
        <v>503</v>
      </c>
      <c r="C194" s="189" t="s">
        <v>390</v>
      </c>
      <c r="D194" s="112" t="str">
        <f t="shared" ref="D194:D257" si="3">B194&amp;C194</f>
        <v>Christopher Kapp</v>
      </c>
    </row>
    <row r="195" spans="2:4" ht="14.5">
      <c r="B195" s="190" t="s">
        <v>611</v>
      </c>
      <c r="C195" s="189" t="s">
        <v>390</v>
      </c>
      <c r="D195" s="112" t="str">
        <f t="shared" si="3"/>
        <v>Amelia Kapp</v>
      </c>
    </row>
    <row r="196" spans="2:4" ht="14.5">
      <c r="B196" s="189" t="s">
        <v>910</v>
      </c>
      <c r="C196" s="189" t="s">
        <v>752</v>
      </c>
      <c r="D196" s="112" t="str">
        <f t="shared" si="3"/>
        <v>Yolanta Karbowski</v>
      </c>
    </row>
    <row r="197" spans="2:4" ht="14.5">
      <c r="B197" s="190" t="s">
        <v>565</v>
      </c>
      <c r="C197" s="189" t="s">
        <v>796</v>
      </c>
      <c r="D197" s="112" t="str">
        <f t="shared" si="3"/>
        <v>Marcus Kazzi</v>
      </c>
    </row>
    <row r="198" spans="2:4" ht="14.5">
      <c r="B198" s="189" t="s">
        <v>565</v>
      </c>
      <c r="C198" s="189" t="s">
        <v>167</v>
      </c>
      <c r="D198" s="112" t="str">
        <f t="shared" si="3"/>
        <v>Marcus Kemal</v>
      </c>
    </row>
    <row r="199" spans="2:4" ht="14.5">
      <c r="B199" s="189" t="s">
        <v>609</v>
      </c>
      <c r="C199" s="189" t="s">
        <v>777</v>
      </c>
      <c r="D199" s="112" t="str">
        <f t="shared" si="3"/>
        <v>Shane Kent</v>
      </c>
    </row>
    <row r="200" spans="2:4" ht="14.5">
      <c r="B200" s="190" t="s">
        <v>915</v>
      </c>
      <c r="C200" s="189" t="s">
        <v>777</v>
      </c>
      <c r="D200" s="112" t="str">
        <f t="shared" si="3"/>
        <v>Brooklyn Kent</v>
      </c>
    </row>
    <row r="201" spans="2:4" ht="14.5">
      <c r="B201" s="189" t="s">
        <v>199</v>
      </c>
      <c r="C201" s="189" t="s">
        <v>617</v>
      </c>
      <c r="D201" s="112" t="str">
        <f t="shared" si="3"/>
        <v>James Keraunos</v>
      </c>
    </row>
    <row r="202" spans="2:4" ht="14.5">
      <c r="B202" s="189" t="s">
        <v>587</v>
      </c>
      <c r="C202" s="189" t="s">
        <v>393</v>
      </c>
      <c r="D202" s="112" t="str">
        <f t="shared" si="3"/>
        <v>Zacharia Kerr</v>
      </c>
    </row>
    <row r="203" spans="2:4" ht="14.5">
      <c r="B203" s="194" t="s">
        <v>508</v>
      </c>
      <c r="C203" s="189" t="s">
        <v>284</v>
      </c>
      <c r="D203" s="112" t="str">
        <f t="shared" si="3"/>
        <v>Thomas Khouri</v>
      </c>
    </row>
    <row r="204" spans="2:4" ht="14.5">
      <c r="B204" s="190" t="s">
        <v>945</v>
      </c>
      <c r="C204" s="189" t="s">
        <v>845</v>
      </c>
      <c r="D204" s="112" t="str">
        <f t="shared" si="3"/>
        <v>Oriana Kita</v>
      </c>
    </row>
    <row r="205" spans="2:4" ht="14.5">
      <c r="B205" s="189" t="s">
        <v>521</v>
      </c>
      <c r="C205" s="189" t="s">
        <v>845</v>
      </c>
      <c r="D205" s="112" t="str">
        <f t="shared" si="3"/>
        <v>Andrew Kita</v>
      </c>
    </row>
    <row r="206" spans="2:4" ht="14.5">
      <c r="B206" s="189" t="s">
        <v>198</v>
      </c>
      <c r="C206" s="189" t="s">
        <v>81</v>
      </c>
      <c r="D206" s="112" t="str">
        <f t="shared" si="3"/>
        <v>Tyler Koenig</v>
      </c>
    </row>
    <row r="207" spans="2:4" ht="14.5">
      <c r="B207" s="189" t="s">
        <v>622</v>
      </c>
      <c r="C207" s="189" t="s">
        <v>855</v>
      </c>
      <c r="D207" s="112" t="str">
        <f t="shared" si="3"/>
        <v>Tim Kolloff</v>
      </c>
    </row>
    <row r="208" spans="2:4" ht="14.5">
      <c r="B208" s="189" t="s">
        <v>562</v>
      </c>
      <c r="C208" s="189" t="s">
        <v>396</v>
      </c>
      <c r="D208" s="112" t="str">
        <f t="shared" si="3"/>
        <v>Dimitri Kozlinski</v>
      </c>
    </row>
    <row r="209" spans="2:4" ht="14.5">
      <c r="B209" s="189" t="s">
        <v>205</v>
      </c>
      <c r="C209" s="189" t="s">
        <v>481</v>
      </c>
      <c r="D209" s="112" t="str">
        <f t="shared" si="3"/>
        <v>Michael Kuster</v>
      </c>
    </row>
    <row r="210" spans="2:4" ht="14.5">
      <c r="B210" s="190" t="s">
        <v>583</v>
      </c>
      <c r="C210" s="189" t="s">
        <v>481</v>
      </c>
      <c r="D210" s="112" t="str">
        <f t="shared" si="3"/>
        <v>Luka Kuster</v>
      </c>
    </row>
    <row r="211" spans="2:4" ht="14.5">
      <c r="B211" s="189" t="s">
        <v>925</v>
      </c>
      <c r="C211" s="189" t="s">
        <v>481</v>
      </c>
      <c r="D211" s="112" t="str">
        <f t="shared" si="3"/>
        <v>Tanya Kuster</v>
      </c>
    </row>
    <row r="212" spans="2:4" ht="14.5">
      <c r="B212" s="194" t="s">
        <v>521</v>
      </c>
      <c r="C212" s="189" t="s">
        <v>397</v>
      </c>
      <c r="D212" s="112" t="str">
        <f t="shared" si="3"/>
        <v>Andrew Lake</v>
      </c>
    </row>
    <row r="213" spans="2:4" ht="14.5">
      <c r="B213" s="189" t="s">
        <v>203</v>
      </c>
      <c r="C213" s="189" t="s">
        <v>659</v>
      </c>
      <c r="D213" s="112" t="str">
        <f t="shared" si="3"/>
        <v>John Lambden</v>
      </c>
    </row>
    <row r="214" spans="2:4" ht="14.5">
      <c r="B214" s="189" t="s">
        <v>927</v>
      </c>
      <c r="C214" s="189" t="s">
        <v>871</v>
      </c>
      <c r="D214" s="112" t="str">
        <f t="shared" si="3"/>
        <v>Richard Larkins</v>
      </c>
    </row>
    <row r="215" spans="2:4" ht="14.5">
      <c r="B215" s="189" t="s">
        <v>571</v>
      </c>
      <c r="C215" s="189" t="s">
        <v>399</v>
      </c>
      <c r="D215" s="112" t="str">
        <f t="shared" si="3"/>
        <v>Trent Lavelle</v>
      </c>
    </row>
    <row r="216" spans="2:4" ht="14.5">
      <c r="B216" s="189" t="s">
        <v>235</v>
      </c>
      <c r="C216" s="189" t="s">
        <v>226</v>
      </c>
      <c r="D216" s="112" t="str">
        <f t="shared" si="3"/>
        <v>Harvey Lazarevic</v>
      </c>
    </row>
    <row r="217" spans="2:4" ht="14.5">
      <c r="B217" s="190" t="s">
        <v>949</v>
      </c>
      <c r="C217" s="189" t="s">
        <v>325</v>
      </c>
      <c r="D217" s="112" t="str">
        <f t="shared" si="3"/>
        <v>Shih-Hung Lee</v>
      </c>
    </row>
    <row r="218" spans="2:4" ht="14.5">
      <c r="B218" s="189" t="s">
        <v>543</v>
      </c>
      <c r="C218" s="189" t="s">
        <v>111</v>
      </c>
      <c r="D218" s="112" t="str">
        <f t="shared" si="3"/>
        <v>Ben Lewis</v>
      </c>
    </row>
    <row r="219" spans="2:4" ht="14.5">
      <c r="B219" s="189" t="s">
        <v>956</v>
      </c>
      <c r="C219" s="189" t="s">
        <v>872</v>
      </c>
      <c r="D219" s="112" t="str">
        <f t="shared" si="3"/>
        <v>Binkui Li</v>
      </c>
    </row>
    <row r="220" spans="2:4" ht="14.5">
      <c r="B220" s="189" t="s">
        <v>957</v>
      </c>
      <c r="C220" s="189" t="s">
        <v>872</v>
      </c>
      <c r="D220" s="112" t="str">
        <f t="shared" si="3"/>
        <v>Esther Li</v>
      </c>
    </row>
    <row r="221" spans="2:4" ht="14.5">
      <c r="B221" s="189" t="s">
        <v>637</v>
      </c>
      <c r="C221" s="189" t="s">
        <v>401</v>
      </c>
      <c r="D221" s="112" t="str">
        <f t="shared" si="3"/>
        <v>Dylan Lindsay</v>
      </c>
    </row>
    <row r="222" spans="2:4" ht="14.5">
      <c r="B222" s="189" t="s">
        <v>578</v>
      </c>
      <c r="C222" s="189" t="s">
        <v>401</v>
      </c>
      <c r="D222" s="112" t="str">
        <f t="shared" si="3"/>
        <v>Dan Lindsay</v>
      </c>
    </row>
    <row r="223" spans="2:4" ht="14.5">
      <c r="B223" s="189" t="s">
        <v>592</v>
      </c>
      <c r="C223" s="189" t="s">
        <v>853</v>
      </c>
      <c r="D223" s="112" t="str">
        <f t="shared" si="3"/>
        <v>Phillip Livingstone</v>
      </c>
    </row>
    <row r="224" spans="2:4" ht="14.5">
      <c r="B224" s="190" t="s">
        <v>950</v>
      </c>
      <c r="C224" s="189" t="s">
        <v>853</v>
      </c>
      <c r="D224" s="112" t="str">
        <f t="shared" si="3"/>
        <v>Eleanor Livingstone</v>
      </c>
    </row>
    <row r="225" spans="2:4" ht="14.5">
      <c r="B225" s="189" t="s">
        <v>227</v>
      </c>
      <c r="C225" s="189" t="s">
        <v>665</v>
      </c>
      <c r="D225" s="112" t="str">
        <f t="shared" si="3"/>
        <v>Cooper Lollback</v>
      </c>
    </row>
    <row r="226" spans="2:4" ht="14.5">
      <c r="B226" s="190" t="s">
        <v>923</v>
      </c>
      <c r="C226" s="189" t="s">
        <v>969</v>
      </c>
      <c r="D226" s="112" t="str">
        <f t="shared" si="3"/>
        <v>Mark Lowing</v>
      </c>
    </row>
    <row r="227" spans="2:4" ht="14.5">
      <c r="B227" s="189" t="s">
        <v>222</v>
      </c>
      <c r="C227" s="189" t="s">
        <v>168</v>
      </c>
      <c r="D227" s="112" t="str">
        <f t="shared" si="3"/>
        <v>Mitch Lozina</v>
      </c>
    </row>
    <row r="228" spans="2:4" ht="14.5">
      <c r="B228" s="189" t="s">
        <v>193</v>
      </c>
      <c r="C228" s="189" t="s">
        <v>83</v>
      </c>
      <c r="D228" s="112" t="str">
        <f t="shared" si="3"/>
        <v>Lachlan Lynch</v>
      </c>
    </row>
    <row r="229" spans="2:4" ht="14.5">
      <c r="B229" s="189" t="s">
        <v>207</v>
      </c>
      <c r="C229" s="189" t="s">
        <v>129</v>
      </c>
      <c r="D229" s="112" t="str">
        <f t="shared" si="3"/>
        <v>Kayne MacDonald</v>
      </c>
    </row>
    <row r="230" spans="2:4" ht="14.5">
      <c r="B230" s="189" t="s">
        <v>214</v>
      </c>
      <c r="C230" s="189" t="s">
        <v>278</v>
      </c>
      <c r="D230" s="112" t="str">
        <f t="shared" si="3"/>
        <v>Daniel Mackie</v>
      </c>
    </row>
    <row r="231" spans="2:4" ht="14.5">
      <c r="B231" s="189" t="s">
        <v>223</v>
      </c>
      <c r="C231" s="189" t="s">
        <v>278</v>
      </c>
      <c r="D231" s="112" t="str">
        <f t="shared" si="3"/>
        <v>Liam Mackie</v>
      </c>
    </row>
    <row r="232" spans="2:4" ht="14.5">
      <c r="B232" s="189" t="s">
        <v>227</v>
      </c>
      <c r="C232" s="189" t="s">
        <v>278</v>
      </c>
      <c r="D232" s="112" t="str">
        <f t="shared" si="3"/>
        <v>Cooper Mackie</v>
      </c>
    </row>
    <row r="233" spans="2:4" ht="14.5">
      <c r="B233" s="189" t="s">
        <v>584</v>
      </c>
      <c r="C233" s="189" t="s">
        <v>483</v>
      </c>
      <c r="D233" s="112" t="str">
        <f t="shared" si="3"/>
        <v>Bruno Martino</v>
      </c>
    </row>
    <row r="234" spans="2:4" ht="14.5">
      <c r="B234" s="189" t="s">
        <v>506</v>
      </c>
      <c r="C234" s="189" t="s">
        <v>406</v>
      </c>
      <c r="D234" s="112" t="str">
        <f t="shared" si="3"/>
        <v>Pamela Mathews</v>
      </c>
    </row>
    <row r="235" spans="2:4" ht="14.5">
      <c r="B235" s="189" t="s">
        <v>192</v>
      </c>
      <c r="C235" s="189" t="s">
        <v>970</v>
      </c>
      <c r="D235" s="112" t="str">
        <f t="shared" si="3"/>
        <v>Jacob McAndrew</v>
      </c>
    </row>
    <row r="236" spans="2:4" ht="14.5">
      <c r="B236" s="189" t="s">
        <v>539</v>
      </c>
      <c r="C236" s="189" t="s">
        <v>970</v>
      </c>
      <c r="D236" s="112" t="str">
        <f t="shared" si="3"/>
        <v>Elijah McAndrew</v>
      </c>
    </row>
    <row r="237" spans="2:4" ht="14.5">
      <c r="B237" s="190" t="s">
        <v>510</v>
      </c>
      <c r="C237" s="189" t="s">
        <v>880</v>
      </c>
      <c r="D237" s="112" t="str">
        <f t="shared" si="3"/>
        <v>David McEwan</v>
      </c>
    </row>
    <row r="238" spans="2:4" ht="14.5">
      <c r="B238" s="190" t="s">
        <v>959</v>
      </c>
      <c r="C238" s="189" t="s">
        <v>880</v>
      </c>
      <c r="D238" s="112" t="str">
        <f t="shared" si="3"/>
        <v>Ian McEwan</v>
      </c>
    </row>
    <row r="239" spans="2:4" ht="14.5">
      <c r="B239" s="189" t="s">
        <v>242</v>
      </c>
      <c r="C239" s="189" t="s">
        <v>279</v>
      </c>
      <c r="D239" s="112" t="str">
        <f t="shared" si="3"/>
        <v>Matt Mepham</v>
      </c>
    </row>
    <row r="240" spans="2:4" ht="14.5">
      <c r="B240" s="189" t="s">
        <v>219</v>
      </c>
      <c r="C240" s="189" t="s">
        <v>279</v>
      </c>
      <c r="D240" s="112" t="str">
        <f t="shared" si="3"/>
        <v>Noah Mepham</v>
      </c>
    </row>
    <row r="241" spans="2:4" ht="14.5">
      <c r="B241" s="190" t="s">
        <v>530</v>
      </c>
      <c r="C241" s="189" t="s">
        <v>279</v>
      </c>
      <c r="D241" s="112" t="str">
        <f t="shared" si="3"/>
        <v>Mason Mepham</v>
      </c>
    </row>
    <row r="242" spans="2:4" ht="14.5">
      <c r="B242" s="189" t="s">
        <v>549</v>
      </c>
      <c r="C242" s="189" t="s">
        <v>410</v>
      </c>
      <c r="D242" s="112" t="str">
        <f t="shared" si="3"/>
        <v>Damien Meyer</v>
      </c>
    </row>
    <row r="243" spans="2:4" ht="14.5">
      <c r="B243" s="189" t="s">
        <v>922</v>
      </c>
      <c r="C243" s="189" t="s">
        <v>787</v>
      </c>
      <c r="D243" s="112" t="str">
        <f t="shared" si="3"/>
        <v>Milan Mikac</v>
      </c>
    </row>
    <row r="244" spans="2:4" ht="14.5">
      <c r="B244" s="189" t="s">
        <v>593</v>
      </c>
      <c r="C244" s="189" t="s">
        <v>787</v>
      </c>
      <c r="D244" s="112" t="str">
        <f t="shared" si="3"/>
        <v>Lukas Mikac</v>
      </c>
    </row>
    <row r="245" spans="2:4" ht="14.5">
      <c r="B245" s="189" t="s">
        <v>205</v>
      </c>
      <c r="C245" s="189" t="s">
        <v>273</v>
      </c>
      <c r="D245" s="112" t="str">
        <f t="shared" si="3"/>
        <v>Michael Miles</v>
      </c>
    </row>
    <row r="246" spans="2:4" ht="14.5">
      <c r="B246" s="189" t="s">
        <v>545</v>
      </c>
      <c r="C246" s="189" t="s">
        <v>273</v>
      </c>
      <c r="D246" s="112" t="str">
        <f t="shared" si="3"/>
        <v>George Miles</v>
      </c>
    </row>
    <row r="247" spans="2:4" ht="14.5">
      <c r="B247" s="189" t="s">
        <v>550</v>
      </c>
      <c r="C247" s="189" t="s">
        <v>273</v>
      </c>
      <c r="D247" s="112" t="str">
        <f t="shared" si="3"/>
        <v>Harrison Miles</v>
      </c>
    </row>
    <row r="248" spans="2:4" ht="14.5">
      <c r="B248" s="189" t="s">
        <v>227</v>
      </c>
      <c r="C248" s="189" t="s">
        <v>99</v>
      </c>
      <c r="D248" s="112" t="str">
        <f t="shared" si="3"/>
        <v>Cooper Mitchell</v>
      </c>
    </row>
    <row r="249" spans="2:4" ht="14.5">
      <c r="B249" s="189" t="s">
        <v>212</v>
      </c>
      <c r="C249" s="189" t="s">
        <v>658</v>
      </c>
      <c r="D249" s="112" t="str">
        <f t="shared" si="3"/>
        <v>Ryan Monaghan</v>
      </c>
    </row>
    <row r="250" spans="2:4" ht="14.5">
      <c r="B250" s="189" t="s">
        <v>550</v>
      </c>
      <c r="C250" s="189" t="s">
        <v>472</v>
      </c>
      <c r="D250" s="112" t="str">
        <f t="shared" si="3"/>
        <v>Harrison Morabito</v>
      </c>
    </row>
    <row r="251" spans="2:4" ht="14.5">
      <c r="B251" s="189" t="s">
        <v>199</v>
      </c>
      <c r="C251" s="189" t="s">
        <v>320</v>
      </c>
      <c r="D251" s="112" t="str">
        <f t="shared" si="3"/>
        <v>James Morgan</v>
      </c>
    </row>
    <row r="252" spans="2:4" ht="14.5">
      <c r="B252" s="189" t="s">
        <v>552</v>
      </c>
      <c r="C252" s="189" t="s">
        <v>320</v>
      </c>
      <c r="D252" s="112" t="str">
        <f t="shared" si="3"/>
        <v>Maximus Morgan</v>
      </c>
    </row>
    <row r="253" spans="2:4" ht="14.5">
      <c r="B253" s="189" t="s">
        <v>507</v>
      </c>
      <c r="C253" s="189" t="s">
        <v>320</v>
      </c>
      <c r="D253" s="112" t="str">
        <f t="shared" si="3"/>
        <v>Nicolas Morgan</v>
      </c>
    </row>
    <row r="254" spans="2:4" ht="14.5">
      <c r="B254" s="189" t="s">
        <v>954</v>
      </c>
      <c r="C254" s="189" t="s">
        <v>320</v>
      </c>
      <c r="D254" s="112" t="str">
        <f t="shared" si="3"/>
        <v>Ryley Morgan</v>
      </c>
    </row>
    <row r="255" spans="2:4" ht="14.5">
      <c r="B255" s="189" t="s">
        <v>918</v>
      </c>
      <c r="C255" s="189" t="s">
        <v>782</v>
      </c>
      <c r="D255" s="112" t="str">
        <f t="shared" si="3"/>
        <v>Danial Morris</v>
      </c>
    </row>
    <row r="256" spans="2:4" ht="14.5">
      <c r="B256" s="189" t="s">
        <v>194</v>
      </c>
      <c r="C256" s="189" t="s">
        <v>782</v>
      </c>
      <c r="D256" s="112" t="str">
        <f t="shared" si="3"/>
        <v>William Morris</v>
      </c>
    </row>
    <row r="257" spans="2:4" ht="14.5">
      <c r="B257" s="189" t="s">
        <v>947</v>
      </c>
      <c r="C257" s="189" t="s">
        <v>850</v>
      </c>
      <c r="D257" s="112" t="str">
        <f t="shared" si="3"/>
        <v>Giovanni Muskardin</v>
      </c>
    </row>
    <row r="258" spans="2:4" ht="14.5">
      <c r="B258" s="189" t="s">
        <v>535</v>
      </c>
      <c r="C258" s="189" t="s">
        <v>324</v>
      </c>
      <c r="D258" s="112" t="str">
        <f t="shared" ref="D258:D321" si="4">B258&amp;C258</f>
        <v>Max Nader</v>
      </c>
    </row>
    <row r="259" spans="2:4" ht="14.5">
      <c r="B259" s="194" t="s">
        <v>630</v>
      </c>
      <c r="C259" s="189" t="s">
        <v>412</v>
      </c>
      <c r="D259" s="112" t="str">
        <f t="shared" si="4"/>
        <v>Mitchell Nicholls</v>
      </c>
    </row>
    <row r="260" spans="2:4" ht="14.5">
      <c r="B260" s="194" t="s">
        <v>194</v>
      </c>
      <c r="C260" s="189" t="s">
        <v>412</v>
      </c>
      <c r="D260" s="112" t="str">
        <f t="shared" si="4"/>
        <v>William Nicholls</v>
      </c>
    </row>
    <row r="261" spans="2:4" ht="14.5">
      <c r="B261" s="194" t="s">
        <v>644</v>
      </c>
      <c r="C261" s="189" t="s">
        <v>412</v>
      </c>
      <c r="D261" s="112" t="str">
        <f t="shared" si="4"/>
        <v>Sebastian Nicholls</v>
      </c>
    </row>
    <row r="262" spans="2:4" ht="14.5">
      <c r="B262" s="189" t="s">
        <v>900</v>
      </c>
      <c r="C262" s="189" t="s">
        <v>657</v>
      </c>
      <c r="D262" s="112" t="str">
        <f t="shared" si="4"/>
        <v>Alex Ninovic</v>
      </c>
    </row>
    <row r="263" spans="2:4" ht="14.5">
      <c r="B263" s="194" t="s">
        <v>203</v>
      </c>
      <c r="C263" s="189" t="s">
        <v>788</v>
      </c>
      <c r="D263" s="112" t="str">
        <f t="shared" si="4"/>
        <v>John Oates</v>
      </c>
    </row>
    <row r="264" spans="2:4" ht="14.5">
      <c r="B264" s="189" t="s">
        <v>593</v>
      </c>
      <c r="C264" s="189" t="s">
        <v>102</v>
      </c>
      <c r="D264" s="112" t="str">
        <f t="shared" si="4"/>
        <v>Lukas Oliver</v>
      </c>
    </row>
    <row r="265" spans="2:4" ht="14.5">
      <c r="B265" s="190" t="s">
        <v>912</v>
      </c>
      <c r="C265" s="189" t="s">
        <v>102</v>
      </c>
      <c r="D265" s="112" t="str">
        <f t="shared" si="4"/>
        <v>Levi Oliver</v>
      </c>
    </row>
    <row r="266" spans="2:4" ht="14.5">
      <c r="B266" s="190" t="s">
        <v>205</v>
      </c>
      <c r="C266" s="189" t="s">
        <v>773</v>
      </c>
      <c r="D266" s="112" t="str">
        <f t="shared" si="4"/>
        <v>Michael Padovan</v>
      </c>
    </row>
    <row r="267" spans="2:4" ht="14.5">
      <c r="B267" s="189" t="s">
        <v>570</v>
      </c>
      <c r="C267" s="189" t="s">
        <v>773</v>
      </c>
      <c r="D267" s="112" t="str">
        <f t="shared" si="4"/>
        <v>Harry Padovan</v>
      </c>
    </row>
    <row r="268" spans="2:4" ht="14.5">
      <c r="B268" s="189" t="s">
        <v>913</v>
      </c>
      <c r="C268" s="189" t="s">
        <v>773</v>
      </c>
      <c r="D268" s="112" t="str">
        <f t="shared" si="4"/>
        <v>Hugo Padovan</v>
      </c>
    </row>
    <row r="269" spans="2:4" ht="14.5">
      <c r="B269" s="190" t="s">
        <v>185</v>
      </c>
      <c r="C269" s="189" t="s">
        <v>415</v>
      </c>
      <c r="D269" s="112" t="str">
        <f t="shared" si="4"/>
        <v>Stephen Payne</v>
      </c>
    </row>
    <row r="270" spans="2:4" ht="14.5">
      <c r="B270" s="194" t="s">
        <v>208</v>
      </c>
      <c r="C270" s="189" t="s">
        <v>416</v>
      </c>
      <c r="D270" s="112" t="str">
        <f t="shared" si="4"/>
        <v>Mathew Pearce</v>
      </c>
    </row>
    <row r="271" spans="2:4" ht="14.5">
      <c r="B271" s="194" t="s">
        <v>194</v>
      </c>
      <c r="C271" s="189" t="s">
        <v>416</v>
      </c>
      <c r="D271" s="112" t="str">
        <f t="shared" si="4"/>
        <v>William Pearce</v>
      </c>
    </row>
    <row r="272" spans="2:4" ht="14.5">
      <c r="B272" s="189" t="s">
        <v>606</v>
      </c>
      <c r="C272" s="189" t="s">
        <v>607</v>
      </c>
      <c r="D272" s="112" t="str">
        <f t="shared" si="4"/>
        <v>adam petta</v>
      </c>
    </row>
    <row r="273" spans="2:4" ht="14.5">
      <c r="B273" s="189" t="s">
        <v>238</v>
      </c>
      <c r="C273" s="189" t="s">
        <v>239</v>
      </c>
      <c r="D273" s="112" t="str">
        <f t="shared" si="4"/>
        <v>Hudson Petta</v>
      </c>
    </row>
    <row r="274" spans="2:4" ht="14.5">
      <c r="B274" s="190" t="s">
        <v>557</v>
      </c>
      <c r="C274" s="189" t="s">
        <v>89</v>
      </c>
      <c r="D274" s="112" t="str">
        <f t="shared" si="4"/>
        <v>Todd Phillips</v>
      </c>
    </row>
    <row r="275" spans="2:4" ht="14.5">
      <c r="B275" s="189" t="s">
        <v>202</v>
      </c>
      <c r="C275" s="189" t="s">
        <v>89</v>
      </c>
      <c r="D275" s="112" t="str">
        <f t="shared" si="4"/>
        <v>Samuel Phillips</v>
      </c>
    </row>
    <row r="276" spans="2:4" ht="14.5">
      <c r="B276" s="189" t="s">
        <v>558</v>
      </c>
      <c r="C276" s="189" t="s">
        <v>89</v>
      </c>
      <c r="D276" s="112" t="str">
        <f t="shared" si="4"/>
        <v>Charles Phillips</v>
      </c>
    </row>
    <row r="277" spans="2:4" ht="14.5">
      <c r="B277" s="189" t="s">
        <v>609</v>
      </c>
      <c r="C277" s="189" t="s">
        <v>790</v>
      </c>
      <c r="D277" s="112" t="str">
        <f t="shared" si="4"/>
        <v>Shane Pinter</v>
      </c>
    </row>
    <row r="278" spans="2:4" ht="14.5">
      <c r="B278" s="194" t="s">
        <v>517</v>
      </c>
      <c r="C278" s="189" t="s">
        <v>419</v>
      </c>
      <c r="D278" s="112" t="str">
        <f t="shared" si="4"/>
        <v>Adam Pisula</v>
      </c>
    </row>
    <row r="279" spans="2:4" ht="14.5">
      <c r="B279" s="189" t="s">
        <v>553</v>
      </c>
      <c r="C279" s="189" t="s">
        <v>419</v>
      </c>
      <c r="D279" s="112" t="str">
        <f t="shared" si="4"/>
        <v>Isla Pisula</v>
      </c>
    </row>
    <row r="280" spans="2:4" ht="14.5">
      <c r="B280" s="189" t="s">
        <v>241</v>
      </c>
      <c r="C280" s="189" t="s">
        <v>775</v>
      </c>
      <c r="D280" s="112" t="str">
        <f t="shared" si="4"/>
        <v>Peter Pontello</v>
      </c>
    </row>
    <row r="281" spans="2:4" ht="14.5">
      <c r="B281" s="189" t="s">
        <v>212</v>
      </c>
      <c r="C281" s="189" t="s">
        <v>421</v>
      </c>
      <c r="D281" s="112" t="str">
        <f t="shared" si="4"/>
        <v>Ryan Portelli</v>
      </c>
    </row>
    <row r="282" spans="2:4" ht="14.5">
      <c r="B282" s="189" t="s">
        <v>573</v>
      </c>
      <c r="C282" s="189" t="s">
        <v>323</v>
      </c>
      <c r="D282" s="112" t="str">
        <f t="shared" si="4"/>
        <v>Rishi Pothori</v>
      </c>
    </row>
    <row r="283" spans="2:4" ht="14.5">
      <c r="B283" s="189" t="s">
        <v>959</v>
      </c>
      <c r="C283" s="189" t="s">
        <v>873</v>
      </c>
      <c r="D283" s="112" t="str">
        <f t="shared" si="4"/>
        <v>Ian Raaff</v>
      </c>
    </row>
    <row r="284" spans="2:4" ht="14.5">
      <c r="B284" s="189" t="s">
        <v>551</v>
      </c>
      <c r="C284" s="189" t="s">
        <v>423</v>
      </c>
      <c r="D284" s="112" t="str">
        <f t="shared" si="4"/>
        <v>Zac Raddatz</v>
      </c>
    </row>
    <row r="285" spans="2:4" ht="14.5">
      <c r="B285" s="190" t="s">
        <v>220</v>
      </c>
      <c r="C285" s="189" t="s">
        <v>122</v>
      </c>
      <c r="D285" s="112" t="str">
        <f t="shared" si="4"/>
        <v>Tom Rendall</v>
      </c>
    </row>
    <row r="286" spans="2:4" ht="14.5">
      <c r="B286" s="189" t="s">
        <v>559</v>
      </c>
      <c r="C286" s="189" t="s">
        <v>661</v>
      </c>
      <c r="D286" s="112" t="str">
        <f t="shared" si="4"/>
        <v>Paul Renshaw</v>
      </c>
    </row>
    <row r="287" spans="2:4" ht="14.5">
      <c r="B287" s="189" t="s">
        <v>935</v>
      </c>
      <c r="C287" s="189" t="s">
        <v>800</v>
      </c>
      <c r="D287" s="112" t="str">
        <f t="shared" si="4"/>
        <v>Tina Reslan</v>
      </c>
    </row>
    <row r="288" spans="2:4" ht="14.5">
      <c r="B288" s="189" t="s">
        <v>588</v>
      </c>
      <c r="C288" s="189" t="s">
        <v>426</v>
      </c>
      <c r="D288" s="112" t="str">
        <f t="shared" si="4"/>
        <v>Romel Reyes</v>
      </c>
    </row>
    <row r="289" spans="2:4" ht="14.5">
      <c r="B289" s="189" t="s">
        <v>559</v>
      </c>
      <c r="C289" s="189" t="s">
        <v>772</v>
      </c>
      <c r="D289" s="112" t="str">
        <f t="shared" si="4"/>
        <v>Paul Reynolds</v>
      </c>
    </row>
    <row r="290" spans="2:4" ht="14.5">
      <c r="B290" s="189" t="s">
        <v>188</v>
      </c>
      <c r="C290" s="189" t="s">
        <v>772</v>
      </c>
      <c r="D290" s="112" t="str">
        <f t="shared" si="4"/>
        <v>Joshua Reynolds</v>
      </c>
    </row>
    <row r="291" spans="2:4" ht="14.5">
      <c r="B291" s="190" t="s">
        <v>521</v>
      </c>
      <c r="C291" s="189" t="s">
        <v>471</v>
      </c>
      <c r="D291" s="112" t="str">
        <f t="shared" si="4"/>
        <v>Andrew Rhodes</v>
      </c>
    </row>
    <row r="292" spans="2:4" ht="14.5">
      <c r="B292" s="190" t="s">
        <v>215</v>
      </c>
      <c r="C292" s="189" t="s">
        <v>471</v>
      </c>
      <c r="D292" s="112" t="str">
        <f t="shared" si="4"/>
        <v>Robert Rhodes</v>
      </c>
    </row>
    <row r="293" spans="2:4" ht="14.5">
      <c r="B293" s="190" t="s">
        <v>941</v>
      </c>
      <c r="C293" s="189" t="s">
        <v>471</v>
      </c>
      <c r="D293" s="112" t="str">
        <f t="shared" si="4"/>
        <v>Tamika Rhodes</v>
      </c>
    </row>
    <row r="294" spans="2:4" ht="14.5">
      <c r="B294" s="194" t="s">
        <v>215</v>
      </c>
      <c r="C294" s="189" t="s">
        <v>373</v>
      </c>
      <c r="D294" s="112" t="str">
        <f t="shared" si="4"/>
        <v>Robert Richard</v>
      </c>
    </row>
    <row r="295" spans="2:4" ht="14.5">
      <c r="B295" s="194" t="s">
        <v>227</v>
      </c>
      <c r="C295" s="189" t="s">
        <v>373</v>
      </c>
      <c r="D295" s="112" t="str">
        <f t="shared" si="4"/>
        <v>Cooper Richard</v>
      </c>
    </row>
    <row r="296" spans="2:4" ht="14.5">
      <c r="B296" s="189" t="s">
        <v>968</v>
      </c>
      <c r="C296" s="189" t="s">
        <v>428</v>
      </c>
      <c r="D296" s="112" t="str">
        <f t="shared" si="4"/>
        <v>Stig Richards</v>
      </c>
    </row>
    <row r="297" spans="2:4" ht="14.5">
      <c r="B297" s="189" t="s">
        <v>628</v>
      </c>
      <c r="C297" s="189" t="s">
        <v>274</v>
      </c>
      <c r="D297" s="112" t="str">
        <f t="shared" si="4"/>
        <v>Drew Robins</v>
      </c>
    </row>
    <row r="298" spans="2:4" ht="14.5">
      <c r="B298" s="189" t="s">
        <v>531</v>
      </c>
      <c r="C298" s="189" t="s">
        <v>158</v>
      </c>
      <c r="D298" s="112" t="str">
        <f t="shared" si="4"/>
        <v>Reece Robinson</v>
      </c>
    </row>
    <row r="299" spans="2:4" ht="14.5">
      <c r="B299" s="189" t="s">
        <v>546</v>
      </c>
      <c r="C299" s="189" t="s">
        <v>158</v>
      </c>
      <c r="D299" s="112" t="str">
        <f t="shared" si="4"/>
        <v>Heath Robinson</v>
      </c>
    </row>
    <row r="300" spans="2:4" ht="14.5">
      <c r="B300" s="190" t="s">
        <v>582</v>
      </c>
      <c r="C300" s="189" t="s">
        <v>158</v>
      </c>
      <c r="D300" s="112" t="str">
        <f t="shared" si="4"/>
        <v>Reed Robinson</v>
      </c>
    </row>
    <row r="301" spans="2:4" ht="14.5">
      <c r="B301" s="189" t="s">
        <v>186</v>
      </c>
      <c r="C301" s="189" t="s">
        <v>158</v>
      </c>
      <c r="D301" s="112" t="str">
        <f t="shared" si="4"/>
        <v>Nate Robinson</v>
      </c>
    </row>
    <row r="302" spans="2:4" ht="14.5">
      <c r="B302" s="190" t="s">
        <v>929</v>
      </c>
      <c r="C302" s="189" t="s">
        <v>158</v>
      </c>
      <c r="D302" s="112" t="str">
        <f t="shared" si="4"/>
        <v>Emmett Robinson</v>
      </c>
    </row>
    <row r="303" spans="2:4" ht="14.5">
      <c r="B303" s="189" t="s">
        <v>203</v>
      </c>
      <c r="C303" s="189" t="s">
        <v>430</v>
      </c>
      <c r="D303" s="112" t="str">
        <f t="shared" si="4"/>
        <v>John Roecken</v>
      </c>
    </row>
    <row r="304" spans="2:4" ht="14.5">
      <c r="B304" s="194" t="s">
        <v>194</v>
      </c>
      <c r="C304" s="189" t="s">
        <v>430</v>
      </c>
      <c r="D304" s="112" t="str">
        <f t="shared" si="4"/>
        <v>William Roecken</v>
      </c>
    </row>
    <row r="305" spans="2:4" ht="14.5">
      <c r="B305" s="194" t="s">
        <v>976</v>
      </c>
      <c r="C305" s="189" t="s">
        <v>662</v>
      </c>
      <c r="D305" s="112" t="str">
        <f t="shared" si="4"/>
        <v>Lisa Rogers</v>
      </c>
    </row>
    <row r="306" spans="2:4" ht="14.5">
      <c r="B306" s="194" t="s">
        <v>977</v>
      </c>
      <c r="C306" s="189" t="s">
        <v>662</v>
      </c>
      <c r="D306" s="112" t="str">
        <f t="shared" si="4"/>
        <v>Jax Rogers</v>
      </c>
    </row>
    <row r="307" spans="2:4" ht="14.5">
      <c r="B307" s="189" t="s">
        <v>595</v>
      </c>
      <c r="C307" s="189" t="s">
        <v>662</v>
      </c>
      <c r="D307" s="112" t="str">
        <f t="shared" si="4"/>
        <v>Adrian Rogers</v>
      </c>
    </row>
    <row r="308" spans="2:4" ht="14.5">
      <c r="B308" s="189" t="s">
        <v>589</v>
      </c>
      <c r="C308" s="189" t="s">
        <v>851</v>
      </c>
      <c r="D308" s="112" t="str">
        <f t="shared" si="4"/>
        <v>Charlie Roohan</v>
      </c>
    </row>
    <row r="309" spans="2:4" ht="14.5">
      <c r="B309" s="189" t="s">
        <v>538</v>
      </c>
      <c r="C309" s="189" t="s">
        <v>103</v>
      </c>
      <c r="D309" s="112" t="str">
        <f t="shared" si="4"/>
        <v>Endree Saade</v>
      </c>
    </row>
    <row r="310" spans="2:4" ht="14.5">
      <c r="B310" s="189" t="s">
        <v>539</v>
      </c>
      <c r="C310" s="189" t="s">
        <v>103</v>
      </c>
      <c r="D310" s="112" t="str">
        <f t="shared" si="4"/>
        <v>Elijah Saade</v>
      </c>
    </row>
    <row r="311" spans="2:4" ht="14.5">
      <c r="B311" s="190" t="s">
        <v>540</v>
      </c>
      <c r="C311" s="189" t="s">
        <v>103</v>
      </c>
      <c r="D311" s="112" t="str">
        <f t="shared" si="4"/>
        <v>Oliver Saade</v>
      </c>
    </row>
    <row r="312" spans="2:4" ht="14.5">
      <c r="B312" s="189" t="s">
        <v>541</v>
      </c>
      <c r="C312" s="189" t="s">
        <v>103</v>
      </c>
      <c r="D312" s="112" t="str">
        <f t="shared" si="4"/>
        <v>Isaiah Saade</v>
      </c>
    </row>
    <row r="313" spans="2:4" ht="14.5">
      <c r="B313" s="189" t="s">
        <v>511</v>
      </c>
      <c r="C313" s="189" t="s">
        <v>145</v>
      </c>
      <c r="D313" s="112" t="str">
        <f t="shared" si="4"/>
        <v>Luke Saker</v>
      </c>
    </row>
    <row r="314" spans="2:4" ht="14.5">
      <c r="B314" s="189" t="s">
        <v>560</v>
      </c>
      <c r="C314" s="189" t="s">
        <v>322</v>
      </c>
      <c r="D314" s="112" t="str">
        <f t="shared" si="4"/>
        <v>Carmelo Salerno</v>
      </c>
    </row>
    <row r="315" spans="2:4" ht="14.5">
      <c r="B315" s="190" t="s">
        <v>561</v>
      </c>
      <c r="C315" s="189" t="s">
        <v>322</v>
      </c>
      <c r="D315" s="112" t="str">
        <f t="shared" si="4"/>
        <v>Leo Salerno</v>
      </c>
    </row>
    <row r="316" spans="2:4" ht="14.5">
      <c r="B316" s="189" t="s">
        <v>514</v>
      </c>
      <c r="C316" s="189" t="s">
        <v>669</v>
      </c>
      <c r="D316" s="112" t="str">
        <f t="shared" si="4"/>
        <v>Matthew Salter</v>
      </c>
    </row>
    <row r="317" spans="2:4" ht="14.5">
      <c r="B317" s="189" t="s">
        <v>585</v>
      </c>
      <c r="C317" s="189" t="s">
        <v>669</v>
      </c>
      <c r="D317" s="112" t="str">
        <f t="shared" si="4"/>
        <v>Jai Salter</v>
      </c>
    </row>
    <row r="318" spans="2:4" ht="14.5">
      <c r="B318" s="189" t="s">
        <v>533</v>
      </c>
      <c r="C318" s="189" t="s">
        <v>439</v>
      </c>
      <c r="D318" s="112" t="str">
        <f t="shared" si="4"/>
        <v>Andy Sandlin</v>
      </c>
    </row>
    <row r="319" spans="2:4" ht="14.5">
      <c r="B319" s="189" t="s">
        <v>595</v>
      </c>
      <c r="C319" s="189" t="s">
        <v>280</v>
      </c>
      <c r="D319" s="112" t="str">
        <f t="shared" si="4"/>
        <v>Adrian Schellenberg</v>
      </c>
    </row>
    <row r="320" spans="2:4" ht="14.5">
      <c r="B320" s="189" t="s">
        <v>627</v>
      </c>
      <c r="C320" s="189" t="s">
        <v>280</v>
      </c>
      <c r="D320" s="112" t="str">
        <f t="shared" si="4"/>
        <v>Mia Schellenberg</v>
      </c>
    </row>
    <row r="321" spans="2:4" ht="14.5">
      <c r="B321" s="189" t="s">
        <v>190</v>
      </c>
      <c r="C321" s="189" t="s">
        <v>442</v>
      </c>
      <c r="D321" s="112" t="str">
        <f t="shared" si="4"/>
        <v>Blake Schembri</v>
      </c>
    </row>
    <row r="322" spans="2:4" ht="14.5">
      <c r="B322" s="189" t="s">
        <v>554</v>
      </c>
      <c r="C322" s="189" t="s">
        <v>444</v>
      </c>
      <c r="D322" s="112" t="str">
        <f t="shared" ref="D322:D385" si="5">B322&amp;C322</f>
        <v>Daymon Schuyt</v>
      </c>
    </row>
    <row r="323" spans="2:4" ht="14.5">
      <c r="B323" s="189" t="s">
        <v>555</v>
      </c>
      <c r="C323" s="189" t="s">
        <v>444</v>
      </c>
      <c r="D323" s="112" t="str">
        <f t="shared" si="5"/>
        <v>Jacinta Schuyt</v>
      </c>
    </row>
    <row r="324" spans="2:4" ht="14.5">
      <c r="B324" s="194" t="s">
        <v>978</v>
      </c>
      <c r="C324" s="189" t="s">
        <v>474</v>
      </c>
      <c r="D324" s="112" t="str">
        <f t="shared" si="5"/>
        <v>Alistair Scott</v>
      </c>
    </row>
    <row r="325" spans="2:4" ht="14.5">
      <c r="B325" s="194" t="s">
        <v>196</v>
      </c>
      <c r="C325" s="189" t="s">
        <v>474</v>
      </c>
      <c r="D325" s="112" t="str">
        <f t="shared" si="5"/>
        <v>Logan Scott</v>
      </c>
    </row>
    <row r="326" spans="2:4" ht="14.5">
      <c r="B326" s="189" t="s">
        <v>188</v>
      </c>
      <c r="C326" s="189" t="s">
        <v>446</v>
      </c>
      <c r="D326" s="112" t="str">
        <f t="shared" si="5"/>
        <v>Joshua Seiffert</v>
      </c>
    </row>
    <row r="327" spans="2:4" ht="14.5">
      <c r="B327" s="189" t="s">
        <v>534</v>
      </c>
      <c r="C327" s="189" t="s">
        <v>448</v>
      </c>
      <c r="D327" s="112" t="str">
        <f t="shared" si="5"/>
        <v>Haris Sengul</v>
      </c>
    </row>
    <row r="328" spans="2:4" ht="14.5">
      <c r="B328" s="189" t="s">
        <v>219</v>
      </c>
      <c r="C328" s="189" t="s">
        <v>804</v>
      </c>
      <c r="D328" s="112" t="str">
        <f t="shared" si="5"/>
        <v>Noah Serocki</v>
      </c>
    </row>
    <row r="329" spans="2:4" ht="14.5">
      <c r="B329" s="189" t="s">
        <v>532</v>
      </c>
      <c r="C329" s="189" t="s">
        <v>754</v>
      </c>
      <c r="D329" s="112" t="str">
        <f t="shared" si="5"/>
        <v>Jeremy Sheather</v>
      </c>
    </row>
    <row r="330" spans="2:4" ht="14.5">
      <c r="B330" s="189" t="s">
        <v>911</v>
      </c>
      <c r="C330" s="189" t="s">
        <v>754</v>
      </c>
      <c r="D330" s="112" t="str">
        <f t="shared" si="5"/>
        <v>Lennox Sheather</v>
      </c>
    </row>
    <row r="331" spans="2:4" ht="14.5">
      <c r="B331" s="189" t="s">
        <v>511</v>
      </c>
      <c r="C331" s="189" t="s">
        <v>450</v>
      </c>
      <c r="D331" s="112" t="str">
        <f t="shared" si="5"/>
        <v>Luke Shepherd</v>
      </c>
    </row>
    <row r="332" spans="2:4" ht="14.5">
      <c r="B332" s="189" t="s">
        <v>632</v>
      </c>
      <c r="C332" s="189" t="s">
        <v>450</v>
      </c>
      <c r="D332" s="112" t="str">
        <f t="shared" si="5"/>
        <v>Ayrton Shepherd</v>
      </c>
    </row>
    <row r="333" spans="2:4" ht="14.5">
      <c r="B333" s="194" t="s">
        <v>594</v>
      </c>
      <c r="C333" s="189" t="s">
        <v>663</v>
      </c>
      <c r="D333" s="112" t="str">
        <f t="shared" si="5"/>
        <v>Scott Sherrington</v>
      </c>
    </row>
    <row r="334" spans="2:4" ht="14.5">
      <c r="B334" s="189" t="s">
        <v>597</v>
      </c>
      <c r="C334" s="189" t="s">
        <v>663</v>
      </c>
      <c r="D334" s="112" t="str">
        <f t="shared" si="5"/>
        <v>Christian Sherrington</v>
      </c>
    </row>
    <row r="335" spans="2:4" ht="14.5">
      <c r="B335" s="189" t="s">
        <v>188</v>
      </c>
      <c r="C335" s="189" t="s">
        <v>98</v>
      </c>
      <c r="D335" s="112" t="str">
        <f t="shared" si="5"/>
        <v>Joshua Shipley</v>
      </c>
    </row>
    <row r="336" spans="2:4" ht="14.5">
      <c r="B336" s="189" t="s">
        <v>513</v>
      </c>
      <c r="C336" s="189" t="s">
        <v>98</v>
      </c>
      <c r="D336" s="112" t="str">
        <f t="shared" si="5"/>
        <v>Riley Shipley</v>
      </c>
    </row>
    <row r="337" spans="2:4" ht="14.5">
      <c r="B337" s="189" t="s">
        <v>908</v>
      </c>
      <c r="C337" s="189" t="s">
        <v>750</v>
      </c>
      <c r="D337" s="112" t="str">
        <f t="shared" si="5"/>
        <v>Helal Shmeissem</v>
      </c>
    </row>
    <row r="338" spans="2:4" ht="14.5">
      <c r="B338" s="189" t="s">
        <v>909</v>
      </c>
      <c r="C338" s="189" t="s">
        <v>750</v>
      </c>
      <c r="D338" s="112" t="str">
        <f t="shared" si="5"/>
        <v>Zain Shmeissem</v>
      </c>
    </row>
    <row r="339" spans="2:4" ht="14.5">
      <c r="B339" s="189" t="s">
        <v>510</v>
      </c>
      <c r="C339" s="189" t="s">
        <v>452</v>
      </c>
      <c r="D339" s="112" t="str">
        <f t="shared" si="5"/>
        <v>David Sieders</v>
      </c>
    </row>
    <row r="340" spans="2:4" ht="14.5">
      <c r="B340" s="189" t="s">
        <v>626</v>
      </c>
      <c r="C340" s="189" t="s">
        <v>452</v>
      </c>
      <c r="D340" s="112" t="str">
        <f t="shared" si="5"/>
        <v>Ashton Sieders</v>
      </c>
    </row>
    <row r="341" spans="2:4" ht="14.5">
      <c r="B341" s="189" t="s">
        <v>521</v>
      </c>
      <c r="C341" s="189" t="s">
        <v>453</v>
      </c>
      <c r="D341" s="112" t="str">
        <f t="shared" si="5"/>
        <v>Andrew Sim</v>
      </c>
    </row>
    <row r="342" spans="2:4" ht="14.5">
      <c r="B342" s="189" t="s">
        <v>215</v>
      </c>
      <c r="C342" s="189" t="s">
        <v>798</v>
      </c>
      <c r="D342" s="112" t="str">
        <f t="shared" si="5"/>
        <v>Robert Sinclair</v>
      </c>
    </row>
    <row r="343" spans="2:4" ht="14.5">
      <c r="B343" s="194" t="s">
        <v>641</v>
      </c>
      <c r="C343" s="189" t="s">
        <v>488</v>
      </c>
      <c r="D343" s="112" t="str">
        <f t="shared" si="5"/>
        <v>Benjamin Sinclair-Crow</v>
      </c>
    </row>
    <row r="344" spans="2:4" ht="14.5">
      <c r="B344" s="189" t="s">
        <v>548</v>
      </c>
      <c r="C344" s="189" t="s">
        <v>455</v>
      </c>
      <c r="D344" s="112" t="str">
        <f t="shared" si="5"/>
        <v>Lee Somerville</v>
      </c>
    </row>
    <row r="345" spans="2:4" ht="14.5">
      <c r="B345" s="189" t="s">
        <v>200</v>
      </c>
      <c r="C345" s="189" t="s">
        <v>130</v>
      </c>
      <c r="D345" s="112" t="str">
        <f t="shared" si="5"/>
        <v>Anthony Spiteri</v>
      </c>
    </row>
    <row r="346" spans="2:4" ht="14.5">
      <c r="B346" s="190" t="s">
        <v>196</v>
      </c>
      <c r="C346" s="189" t="s">
        <v>130</v>
      </c>
      <c r="D346" s="112" t="str">
        <f t="shared" si="5"/>
        <v>Logan Spiteri</v>
      </c>
    </row>
    <row r="347" spans="2:4" ht="14.5">
      <c r="B347" s="190" t="s">
        <v>542</v>
      </c>
      <c r="C347" s="189" t="s">
        <v>456</v>
      </c>
      <c r="D347" s="112" t="str">
        <f t="shared" si="5"/>
        <v>Mario Sprajcer</v>
      </c>
    </row>
    <row r="348" spans="2:4" ht="14.5">
      <c r="B348" s="189" t="s">
        <v>550</v>
      </c>
      <c r="C348" s="189" t="s">
        <v>487</v>
      </c>
      <c r="D348" s="112" t="str">
        <f t="shared" si="5"/>
        <v>Harrison Stace</v>
      </c>
    </row>
    <row r="349" spans="2:4" ht="14.5">
      <c r="B349" s="189" t="s">
        <v>901</v>
      </c>
      <c r="C349" s="189" t="s">
        <v>620</v>
      </c>
      <c r="D349" s="112" t="str">
        <f t="shared" si="5"/>
        <v>Harley Staley</v>
      </c>
    </row>
    <row r="350" spans="2:4" ht="14.5">
      <c r="B350" s="189" t="s">
        <v>619</v>
      </c>
      <c r="C350" s="189" t="s">
        <v>620</v>
      </c>
      <c r="D350" s="112" t="str">
        <f t="shared" si="5"/>
        <v>Felix Staley</v>
      </c>
    </row>
    <row r="351" spans="2:4" ht="14.5">
      <c r="B351" s="189" t="s">
        <v>903</v>
      </c>
      <c r="C351" s="189" t="s">
        <v>664</v>
      </c>
      <c r="D351" s="112" t="str">
        <f t="shared" si="5"/>
        <v>Alexander Stephan</v>
      </c>
    </row>
    <row r="352" spans="2:4" ht="14.5">
      <c r="B352" s="189" t="s">
        <v>510</v>
      </c>
      <c r="C352" s="189" t="s">
        <v>169</v>
      </c>
      <c r="D352" s="112" t="str">
        <f t="shared" si="5"/>
        <v>David Stevenson</v>
      </c>
    </row>
    <row r="353" spans="2:4" ht="14.5">
      <c r="B353" s="189" t="s">
        <v>906</v>
      </c>
      <c r="C353" s="189" t="s">
        <v>668</v>
      </c>
      <c r="D353" s="112" t="str">
        <f t="shared" si="5"/>
        <v>Brock Stinson</v>
      </c>
    </row>
    <row r="354" spans="2:4" ht="14.5">
      <c r="B354" s="194" t="s">
        <v>974</v>
      </c>
      <c r="C354" s="189" t="s">
        <v>504</v>
      </c>
      <c r="D354" s="112" t="str">
        <f t="shared" si="5"/>
        <v>IAN Stones</v>
      </c>
    </row>
    <row r="355" spans="2:4" ht="14.5">
      <c r="B355" s="189" t="s">
        <v>505</v>
      </c>
      <c r="C355" s="189" t="s">
        <v>504</v>
      </c>
      <c r="D355" s="112" t="str">
        <f t="shared" si="5"/>
        <v>Lilian Stones</v>
      </c>
    </row>
    <row r="356" spans="2:4" ht="14.5">
      <c r="B356" s="189" t="s">
        <v>521</v>
      </c>
      <c r="C356" s="189" t="s">
        <v>667</v>
      </c>
      <c r="D356" s="112" t="str">
        <f t="shared" si="5"/>
        <v>Andrew Strong-Doyle</v>
      </c>
    </row>
    <row r="357" spans="2:4" ht="14.5">
      <c r="B357" s="194" t="s">
        <v>633</v>
      </c>
      <c r="C357" s="189" t="s">
        <v>321</v>
      </c>
      <c r="D357" s="112" t="str">
        <f t="shared" si="5"/>
        <v>Jamie Su</v>
      </c>
    </row>
    <row r="358" spans="2:4" ht="14.5">
      <c r="B358" s="194" t="s">
        <v>634</v>
      </c>
      <c r="C358" s="189" t="s">
        <v>321</v>
      </c>
      <c r="D358" s="112" t="str">
        <f t="shared" si="5"/>
        <v>Lawrence Su</v>
      </c>
    </row>
    <row r="359" spans="2:4" ht="14.5">
      <c r="B359" s="194" t="s">
        <v>635</v>
      </c>
      <c r="C359" s="189" t="s">
        <v>321</v>
      </c>
      <c r="D359" s="112" t="str">
        <f t="shared" si="5"/>
        <v>Callie Su</v>
      </c>
    </row>
    <row r="360" spans="2:4" ht="14.5">
      <c r="B360" s="189" t="s">
        <v>547</v>
      </c>
      <c r="C360" s="189" t="s">
        <v>749</v>
      </c>
      <c r="D360" s="112" t="str">
        <f t="shared" si="5"/>
        <v>Jordan Sutton</v>
      </c>
    </row>
    <row r="361" spans="2:4" ht="14.5">
      <c r="B361" s="189" t="s">
        <v>199</v>
      </c>
      <c r="C361" s="189" t="s">
        <v>125</v>
      </c>
      <c r="D361" s="112" t="str">
        <f t="shared" si="5"/>
        <v>James Swarbrick</v>
      </c>
    </row>
    <row r="362" spans="2:4" ht="14.5">
      <c r="B362" s="189" t="s">
        <v>189</v>
      </c>
      <c r="C362" s="189" t="s">
        <v>94</v>
      </c>
      <c r="D362" s="112" t="str">
        <f t="shared" si="5"/>
        <v>Hunter Sydenham</v>
      </c>
    </row>
    <row r="363" spans="2:4" ht="14.5">
      <c r="B363" s="189" t="s">
        <v>230</v>
      </c>
      <c r="C363" s="189" t="s">
        <v>133</v>
      </c>
      <c r="D363" s="112" t="str">
        <f t="shared" si="5"/>
        <v>Brian Tabbernal</v>
      </c>
    </row>
    <row r="364" spans="2:4" ht="14.5">
      <c r="B364" s="190" t="s">
        <v>185</v>
      </c>
      <c r="C364" s="189" t="s">
        <v>482</v>
      </c>
      <c r="D364" s="112" t="str">
        <f t="shared" si="5"/>
        <v>Stephen Taulanga</v>
      </c>
    </row>
    <row r="365" spans="2:4" ht="14.5">
      <c r="B365" s="189" t="s">
        <v>219</v>
      </c>
      <c r="C365" s="189" t="s">
        <v>149</v>
      </c>
      <c r="D365" s="112" t="str">
        <f t="shared" si="5"/>
        <v>Noah Taylor</v>
      </c>
    </row>
    <row r="366" spans="2:4" ht="14.5">
      <c r="B366" s="189" t="s">
        <v>943</v>
      </c>
      <c r="C366" s="189" t="s">
        <v>149</v>
      </c>
      <c r="D366" s="112" t="str">
        <f t="shared" si="5"/>
        <v>Liza Taylor</v>
      </c>
    </row>
    <row r="367" spans="2:4" ht="14.5">
      <c r="B367" s="189" t="s">
        <v>216</v>
      </c>
      <c r="C367" s="189" t="s">
        <v>149</v>
      </c>
      <c r="D367" s="112" t="str">
        <f t="shared" si="5"/>
        <v>Jack Taylor</v>
      </c>
    </row>
    <row r="368" spans="2:4" ht="14.5">
      <c r="B368" s="189" t="s">
        <v>517</v>
      </c>
      <c r="C368" s="189" t="s">
        <v>327</v>
      </c>
      <c r="D368" s="112" t="str">
        <f t="shared" si="5"/>
        <v>Adam Thompson</v>
      </c>
    </row>
    <row r="369" spans="2:4" ht="14.5">
      <c r="B369" s="189" t="s">
        <v>566</v>
      </c>
      <c r="C369" s="189" t="s">
        <v>327</v>
      </c>
      <c r="D369" s="112" t="str">
        <f t="shared" si="5"/>
        <v>Brayden Thompson</v>
      </c>
    </row>
    <row r="370" spans="2:4" ht="14.5">
      <c r="B370" s="194" t="s">
        <v>923</v>
      </c>
      <c r="C370" s="189" t="s">
        <v>327</v>
      </c>
      <c r="D370" s="112" t="str">
        <f t="shared" si="5"/>
        <v>Mark Thompson</v>
      </c>
    </row>
    <row r="371" spans="2:4" ht="14.5">
      <c r="B371" s="189" t="s">
        <v>188</v>
      </c>
      <c r="C371" s="189" t="s">
        <v>240</v>
      </c>
      <c r="D371" s="112" t="str">
        <f t="shared" si="5"/>
        <v>Joshua Thomson</v>
      </c>
    </row>
    <row r="372" spans="2:4" ht="14.5">
      <c r="B372" s="190" t="s">
        <v>944</v>
      </c>
      <c r="C372" s="189" t="s">
        <v>844</v>
      </c>
      <c r="D372" s="112" t="str">
        <f t="shared" si="5"/>
        <v>Sienna Tullipan</v>
      </c>
    </row>
    <row r="373" spans="2:4" ht="14.5">
      <c r="B373" s="194" t="s">
        <v>385</v>
      </c>
      <c r="C373" s="189" t="s">
        <v>878</v>
      </c>
      <c r="D373" s="112" t="str">
        <f t="shared" si="5"/>
        <v>PeterTusa</v>
      </c>
    </row>
    <row r="374" spans="2:4" ht="14.5">
      <c r="B374" s="190" t="s">
        <v>967</v>
      </c>
      <c r="C374" s="189" t="s">
        <v>459</v>
      </c>
      <c r="D374" s="112" t="str">
        <f t="shared" si="5"/>
        <v>Glen Ure</v>
      </c>
    </row>
    <row r="375" spans="2:4" ht="14.5">
      <c r="B375" s="189" t="s">
        <v>523</v>
      </c>
      <c r="C375" s="189" t="s">
        <v>459</v>
      </c>
      <c r="D375" s="112" t="str">
        <f t="shared" si="5"/>
        <v>Terrance Ure</v>
      </c>
    </row>
    <row r="376" spans="2:4" ht="14.5">
      <c r="B376" s="189" t="s">
        <v>212</v>
      </c>
      <c r="C376" s="189" t="s">
        <v>655</v>
      </c>
      <c r="D376" s="112" t="str">
        <f t="shared" si="5"/>
        <v>Ryan Uren</v>
      </c>
    </row>
    <row r="377" spans="2:4" ht="14.5">
      <c r="B377" s="189" t="s">
        <v>930</v>
      </c>
      <c r="C377" s="189" t="s">
        <v>794</v>
      </c>
      <c r="D377" s="112" t="str">
        <f t="shared" si="5"/>
        <v>Zakiah-Reginald Varley</v>
      </c>
    </row>
    <row r="378" spans="2:4" ht="14.5">
      <c r="B378" s="189" t="s">
        <v>567</v>
      </c>
      <c r="C378" s="189" t="s">
        <v>462</v>
      </c>
      <c r="D378" s="112" t="str">
        <f t="shared" si="5"/>
        <v>Vaibhav vats</v>
      </c>
    </row>
    <row r="379" spans="2:4" ht="14.5">
      <c r="B379" s="189" t="s">
        <v>218</v>
      </c>
      <c r="C379" s="189" t="s">
        <v>95</v>
      </c>
      <c r="D379" s="112" t="str">
        <f t="shared" si="5"/>
        <v>Neel Vats</v>
      </c>
    </row>
    <row r="380" spans="2:4" ht="14.5">
      <c r="B380" s="189" t="s">
        <v>512</v>
      </c>
      <c r="C380" s="189" t="s">
        <v>95</v>
      </c>
      <c r="D380" s="112" t="str">
        <f t="shared" si="5"/>
        <v>Eva Vats</v>
      </c>
    </row>
    <row r="381" spans="2:4" ht="14.5">
      <c r="B381" s="189" t="s">
        <v>214</v>
      </c>
      <c r="C381" s="189" t="s">
        <v>464</v>
      </c>
      <c r="D381" s="112" t="str">
        <f t="shared" si="5"/>
        <v>Daniel Vella</v>
      </c>
    </row>
    <row r="382" spans="2:4" ht="14.5">
      <c r="B382" s="189" t="s">
        <v>200</v>
      </c>
      <c r="C382" s="189" t="s">
        <v>464</v>
      </c>
      <c r="D382" s="112" t="str">
        <f t="shared" si="5"/>
        <v>Anthony Vella</v>
      </c>
    </row>
    <row r="383" spans="2:4" ht="14.5">
      <c r="B383" s="190" t="s">
        <v>508</v>
      </c>
      <c r="C383" s="189" t="s">
        <v>464</v>
      </c>
      <c r="D383" s="112" t="str">
        <f t="shared" si="5"/>
        <v>Thomas Vella</v>
      </c>
    </row>
    <row r="384" spans="2:4" ht="14.5">
      <c r="B384" s="190" t="s">
        <v>963</v>
      </c>
      <c r="C384" s="189" t="s">
        <v>464</v>
      </c>
      <c r="D384" s="112" t="str">
        <f t="shared" si="5"/>
        <v>Claudia Vella</v>
      </c>
    </row>
    <row r="385" spans="2:4" ht="14.5">
      <c r="B385" s="189" t="s">
        <v>580</v>
      </c>
      <c r="C385" s="189" t="s">
        <v>96</v>
      </c>
      <c r="D385" s="112" t="str">
        <f t="shared" si="5"/>
        <v>Andre Vermeulen</v>
      </c>
    </row>
    <row r="386" spans="2:4" ht="14.5">
      <c r="B386" s="189" t="s">
        <v>217</v>
      </c>
      <c r="C386" s="189" t="s">
        <v>96</v>
      </c>
      <c r="D386" s="112" t="str">
        <f t="shared" ref="D386:D412" si="6">B386&amp;C386</f>
        <v>Nadia Vermeulen</v>
      </c>
    </row>
    <row r="387" spans="2:4" ht="14.5">
      <c r="B387" s="189" t="s">
        <v>210</v>
      </c>
      <c r="C387" s="189" t="s">
        <v>96</v>
      </c>
      <c r="D387" s="112" t="str">
        <f t="shared" si="6"/>
        <v>Deniel Vermeulen</v>
      </c>
    </row>
    <row r="388" spans="2:4" ht="14.5">
      <c r="B388" s="189" t="s">
        <v>902</v>
      </c>
      <c r="C388" s="189" t="s">
        <v>234</v>
      </c>
      <c r="D388" s="112" t="str">
        <f t="shared" si="6"/>
        <v>Cianna Wagstaff</v>
      </c>
    </row>
    <row r="389" spans="2:4" ht="14.5">
      <c r="B389" s="189" t="s">
        <v>233</v>
      </c>
      <c r="C389" s="189" t="s">
        <v>234</v>
      </c>
      <c r="D389" s="112" t="str">
        <f t="shared" si="6"/>
        <v>Jye Wagstaff</v>
      </c>
    </row>
    <row r="390" spans="2:4" ht="14.5">
      <c r="B390" s="189" t="s">
        <v>205</v>
      </c>
      <c r="C390" s="189" t="s">
        <v>465</v>
      </c>
      <c r="D390" s="112" t="str">
        <f t="shared" si="6"/>
        <v>Michael Walker</v>
      </c>
    </row>
    <row r="391" spans="2:4" ht="14.5">
      <c r="B391" s="189" t="s">
        <v>194</v>
      </c>
      <c r="C391" s="189" t="s">
        <v>170</v>
      </c>
      <c r="D391" s="112" t="str">
        <f t="shared" si="6"/>
        <v>William Waters</v>
      </c>
    </row>
    <row r="392" spans="2:4" ht="14.5">
      <c r="B392" s="189" t="s">
        <v>527</v>
      </c>
      <c r="C392" s="189" t="s">
        <v>170</v>
      </c>
      <c r="D392" s="112" t="str">
        <f t="shared" si="6"/>
        <v>Will Waters</v>
      </c>
    </row>
    <row r="393" spans="2:4" ht="14.5">
      <c r="B393" s="189" t="s">
        <v>223</v>
      </c>
      <c r="C393" s="189" t="s">
        <v>170</v>
      </c>
      <c r="D393" s="112" t="str">
        <f t="shared" si="6"/>
        <v>Liam Waters</v>
      </c>
    </row>
    <row r="394" spans="2:4" ht="14.5">
      <c r="B394" s="189" t="s">
        <v>575</v>
      </c>
      <c r="C394" s="189" t="s">
        <v>473</v>
      </c>
      <c r="D394" s="112" t="str">
        <f t="shared" si="6"/>
        <v>Brooke Weatherhead</v>
      </c>
    </row>
    <row r="395" spans="2:4" ht="14.5">
      <c r="B395" s="189" t="s">
        <v>223</v>
      </c>
      <c r="C395" s="189" t="s">
        <v>473</v>
      </c>
      <c r="D395" s="112" t="str">
        <f t="shared" si="6"/>
        <v>Liam Weatherhead</v>
      </c>
    </row>
    <row r="396" spans="2:4" ht="14.5">
      <c r="B396" s="189" t="s">
        <v>576</v>
      </c>
      <c r="C396" s="189" t="s">
        <v>473</v>
      </c>
      <c r="D396" s="112" t="str">
        <f t="shared" si="6"/>
        <v>Grant Weatherhead</v>
      </c>
    </row>
    <row r="397" spans="2:4" ht="14.5">
      <c r="B397" s="190" t="s">
        <v>917</v>
      </c>
      <c r="C397" s="189" t="s">
        <v>781</v>
      </c>
      <c r="D397" s="112" t="str">
        <f t="shared" si="6"/>
        <v>Kim Wheeler</v>
      </c>
    </row>
    <row r="398" spans="2:4" ht="14.5">
      <c r="B398" s="194" t="s">
        <v>196</v>
      </c>
      <c r="C398" s="189" t="s">
        <v>781</v>
      </c>
      <c r="D398" s="112" t="str">
        <f t="shared" si="6"/>
        <v>Logan Wheeler</v>
      </c>
    </row>
    <row r="399" spans="2:4" ht="14.5">
      <c r="B399" s="189" t="s">
        <v>515</v>
      </c>
      <c r="C399" s="189" t="s">
        <v>109</v>
      </c>
      <c r="D399" s="112" t="str">
        <f t="shared" si="6"/>
        <v>Glenn Williams</v>
      </c>
    </row>
    <row r="400" spans="2:4" ht="14.5">
      <c r="B400" s="189" t="s">
        <v>594</v>
      </c>
      <c r="C400" s="189" t="s">
        <v>758</v>
      </c>
      <c r="D400" s="112" t="str">
        <f t="shared" si="6"/>
        <v>Scott Willoughby</v>
      </c>
    </row>
    <row r="401" spans="2:4" ht="14.5">
      <c r="B401" s="190" t="s">
        <v>193</v>
      </c>
      <c r="C401" s="189" t="s">
        <v>758</v>
      </c>
      <c r="D401" s="112" t="str">
        <f t="shared" si="6"/>
        <v>Lachlan Willoughby</v>
      </c>
    </row>
    <row r="402" spans="2:4" ht="14.5">
      <c r="B402" s="189" t="s">
        <v>528</v>
      </c>
      <c r="C402" s="189" t="s">
        <v>135</v>
      </c>
      <c r="D402" s="112" t="str">
        <f t="shared" si="6"/>
        <v>Koby Wilson</v>
      </c>
    </row>
    <row r="403" spans="2:4" ht="14.5">
      <c r="B403" s="190" t="s">
        <v>214</v>
      </c>
      <c r="C403" s="189" t="s">
        <v>135</v>
      </c>
      <c r="D403" s="112" t="str">
        <f t="shared" si="6"/>
        <v>Daniel Wilson</v>
      </c>
    </row>
    <row r="404" spans="2:4" ht="14.5">
      <c r="B404" s="189" t="s">
        <v>216</v>
      </c>
      <c r="C404" s="189" t="s">
        <v>135</v>
      </c>
      <c r="D404" s="112" t="str">
        <f t="shared" si="6"/>
        <v>Jack Wilson</v>
      </c>
    </row>
    <row r="405" spans="2:4" ht="14.5">
      <c r="B405" s="189" t="s">
        <v>559</v>
      </c>
      <c r="C405" s="189" t="s">
        <v>135</v>
      </c>
      <c r="D405" s="112" t="str">
        <f t="shared" si="6"/>
        <v>Paul Wilson</v>
      </c>
    </row>
    <row r="406" spans="2:4" ht="14.5">
      <c r="B406" s="189" t="s">
        <v>543</v>
      </c>
      <c r="C406" s="189" t="s">
        <v>135</v>
      </c>
      <c r="D406" s="112" t="str">
        <f t="shared" si="6"/>
        <v>Ben Wilson</v>
      </c>
    </row>
    <row r="407" spans="2:4" ht="14.5">
      <c r="B407" s="189" t="s">
        <v>609</v>
      </c>
      <c r="C407" s="189" t="s">
        <v>135</v>
      </c>
      <c r="D407" s="112" t="str">
        <f t="shared" si="6"/>
        <v>Shane Wilson</v>
      </c>
    </row>
    <row r="408" spans="2:4" ht="14.5">
      <c r="B408" s="189" t="s">
        <v>529</v>
      </c>
      <c r="C408" s="189" t="s">
        <v>467</v>
      </c>
      <c r="D408" s="112" t="str">
        <f t="shared" si="6"/>
        <v>Craig Wright</v>
      </c>
    </row>
    <row r="409" spans="2:4" ht="14.5">
      <c r="B409" s="189" t="s">
        <v>581</v>
      </c>
      <c r="C409" s="189" t="s">
        <v>127</v>
      </c>
      <c r="D409" s="112" t="str">
        <f t="shared" si="6"/>
        <v>Dave Youl</v>
      </c>
    </row>
    <row r="410" spans="2:4" ht="14.5">
      <c r="B410" s="189" t="s">
        <v>197</v>
      </c>
      <c r="C410" s="189" t="s">
        <v>127</v>
      </c>
      <c r="D410" s="112" t="str">
        <f t="shared" si="6"/>
        <v>Lucas Youl</v>
      </c>
    </row>
    <row r="411" spans="2:4" ht="14.5">
      <c r="B411" s="190" t="s">
        <v>185</v>
      </c>
      <c r="C411" s="189" t="s">
        <v>171</v>
      </c>
      <c r="D411" s="112" t="str">
        <f t="shared" si="6"/>
        <v>Stephen Zerafa</v>
      </c>
    </row>
    <row r="412" spans="2:4" ht="14.5">
      <c r="B412" s="189" t="s">
        <v>907</v>
      </c>
      <c r="C412" s="189" t="s">
        <v>672</v>
      </c>
      <c r="D412" s="112" t="str">
        <f t="shared" si="6"/>
        <v>Grzegorz Zgudka</v>
      </c>
    </row>
    <row r="413" spans="2:4">
      <c r="D413" s="112"/>
    </row>
    <row r="414" spans="2:4">
      <c r="D414" s="112"/>
    </row>
    <row r="415" spans="2:4">
      <c r="D415" s="112"/>
    </row>
    <row r="416" spans="2:4">
      <c r="D416" s="112"/>
    </row>
    <row r="417" spans="4:4">
      <c r="D417" s="112"/>
    </row>
    <row r="418" spans="4:4">
      <c r="D418" s="112"/>
    </row>
    <row r="419" spans="4:4">
      <c r="D419" s="112"/>
    </row>
    <row r="420" spans="4:4">
      <c r="D420" s="112"/>
    </row>
    <row r="421" spans="4:4">
      <c r="D421" s="112"/>
    </row>
    <row r="422" spans="4:4">
      <c r="D422" s="112"/>
    </row>
    <row r="423" spans="4:4">
      <c r="D423" s="112"/>
    </row>
    <row r="424" spans="4:4">
      <c r="D424" s="112"/>
    </row>
    <row r="425" spans="4:4">
      <c r="D425" s="112"/>
    </row>
    <row r="426" spans="4:4">
      <c r="D426" s="112"/>
    </row>
    <row r="427" spans="4:4">
      <c r="D427" s="112"/>
    </row>
    <row r="428" spans="4:4">
      <c r="D428" s="112"/>
    </row>
    <row r="429" spans="4:4">
      <c r="D429" s="112"/>
    </row>
    <row r="430" spans="4:4">
      <c r="D430" s="112"/>
    </row>
    <row r="431" spans="4:4">
      <c r="D431" s="112"/>
    </row>
    <row r="432" spans="4:4">
      <c r="D432" s="112"/>
    </row>
    <row r="433" spans="4:4">
      <c r="D433" s="112"/>
    </row>
    <row r="434" spans="4:4">
      <c r="D434" s="112"/>
    </row>
    <row r="435" spans="4:4">
      <c r="D435" s="112"/>
    </row>
    <row r="436" spans="4:4">
      <c r="D436" s="112"/>
    </row>
    <row r="437" spans="4:4">
      <c r="D437" s="112"/>
    </row>
    <row r="438" spans="4:4">
      <c r="D438" s="112"/>
    </row>
    <row r="439" spans="4:4">
      <c r="D439" s="112"/>
    </row>
    <row r="440" spans="4:4">
      <c r="D440" s="112"/>
    </row>
    <row r="441" spans="4:4">
      <c r="D441" s="112"/>
    </row>
    <row r="442" spans="4:4">
      <c r="D442" s="112"/>
    </row>
  </sheetData>
  <autoFilter ref="A1:D412" xr:uid="{EDAF08C1-E56E-49A1-ADC8-B280ACD44977}">
    <sortState xmlns:xlrd2="http://schemas.microsoft.com/office/spreadsheetml/2017/richdata2" ref="A2:D412">
      <sortCondition ref="C1:C412"/>
    </sortState>
  </autoFilter>
  <conditionalFormatting sqref="D2:D442">
    <cfRule type="duplicateValues" dxfId="0" priority="6489"/>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D035-865C-4128-B0E5-E49896AC1E4F}">
  <dimension ref="A1"/>
  <sheetViews>
    <sheetView workbookViewId="0"/>
  </sheetViews>
  <sheetFormatPr defaultRowHeight="1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249977111117893"/>
    <pageSetUpPr fitToPage="1"/>
  </sheetPr>
  <dimension ref="A1:AA136"/>
  <sheetViews>
    <sheetView workbookViewId="0">
      <selection activeCell="B2" sqref="B2:C2"/>
    </sheetView>
  </sheetViews>
  <sheetFormatPr defaultColWidth="16.1796875" defaultRowHeight="12.5"/>
  <cols>
    <col min="1" max="1" width="15.453125" style="84" bestFit="1" customWidth="1"/>
    <col min="2" max="2" width="23.81640625" style="84" customWidth="1"/>
    <col min="3" max="3" width="19.453125" style="98" bestFit="1" customWidth="1"/>
    <col min="4" max="4" width="24.81640625" style="98" bestFit="1" customWidth="1"/>
    <col min="5" max="6" width="19" style="98" customWidth="1"/>
    <col min="7" max="7" width="21.1796875" style="98" customWidth="1"/>
    <col min="8" max="10" width="19" style="98" customWidth="1"/>
    <col min="11" max="11" width="17.81640625" style="98" customWidth="1"/>
    <col min="12" max="13" width="24.1796875" style="98" bestFit="1" customWidth="1"/>
    <col min="14" max="14" width="19" style="98" customWidth="1"/>
    <col min="15" max="15" width="16" style="84" bestFit="1" customWidth="1"/>
    <col min="16" max="16" width="18.81640625" style="84" bestFit="1" customWidth="1"/>
    <col min="17" max="17" width="16.1796875" style="84"/>
    <col min="18" max="18" width="23.1796875" style="84" bestFit="1" customWidth="1"/>
    <col min="19" max="19" width="16.1796875" style="84"/>
    <col min="20" max="20" width="18.81640625" style="84" bestFit="1" customWidth="1"/>
    <col min="21" max="23" width="16.1796875" style="84"/>
    <col min="24" max="24" width="18.81640625" style="84" bestFit="1" customWidth="1"/>
    <col min="25" max="27" width="16.1796875" style="84"/>
    <col min="28" max="28" width="18.81640625" style="84" bestFit="1" customWidth="1"/>
    <col min="29" max="16384" width="16.1796875" style="84"/>
  </cols>
  <sheetData>
    <row r="1" spans="1:27" ht="15" customHeight="1">
      <c r="O1" s="121"/>
      <c r="P1" s="121"/>
      <c r="Q1" s="121"/>
    </row>
    <row r="2" spans="1:27" s="89" customFormat="1" ht="15" customHeight="1">
      <c r="A2" s="173" t="s">
        <v>6</v>
      </c>
      <c r="B2" s="209" t="s">
        <v>50</v>
      </c>
      <c r="C2" s="209"/>
      <c r="D2" s="168"/>
      <c r="E2" s="101"/>
      <c r="F2" s="101"/>
      <c r="G2" s="101"/>
      <c r="H2" s="101"/>
      <c r="I2" s="216"/>
      <c r="J2" s="216"/>
      <c r="K2" s="216"/>
      <c r="L2" s="216"/>
      <c r="M2" s="101"/>
      <c r="N2" s="101"/>
      <c r="O2" s="169"/>
      <c r="P2" s="169"/>
      <c r="Q2" s="169"/>
      <c r="R2" s="169"/>
      <c r="S2" s="169"/>
      <c r="T2" s="169"/>
      <c r="U2" s="169"/>
      <c r="V2" s="169"/>
      <c r="W2" s="169"/>
      <c r="X2" s="169"/>
    </row>
    <row r="3" spans="1:27" ht="15" customHeight="1">
      <c r="O3" s="121"/>
      <c r="P3" s="121"/>
      <c r="Q3" s="121"/>
      <c r="R3" s="121"/>
      <c r="S3" s="121"/>
      <c r="T3" s="121"/>
      <c r="U3" s="121"/>
      <c r="V3" s="121"/>
      <c r="W3" s="121"/>
      <c r="X3" s="121"/>
    </row>
    <row r="4" spans="1:27" ht="15" customHeight="1">
      <c r="A4" s="8"/>
      <c r="B4" s="52"/>
      <c r="C4" s="102"/>
      <c r="D4" s="177"/>
      <c r="E4" s="122"/>
      <c r="F4" s="122"/>
      <c r="G4" s="122"/>
      <c r="H4" s="122"/>
      <c r="I4" s="122"/>
      <c r="J4" s="122"/>
      <c r="L4" s="122"/>
      <c r="M4" s="122"/>
      <c r="N4" s="122"/>
      <c r="O4" s="121"/>
      <c r="P4" s="121"/>
      <c r="Q4" s="121"/>
      <c r="R4" s="121"/>
      <c r="S4" s="121"/>
      <c r="T4" s="121"/>
      <c r="U4" s="121"/>
      <c r="V4" s="121"/>
      <c r="W4" s="121"/>
      <c r="X4" s="121"/>
      <c r="Y4" s="121"/>
      <c r="Z4" s="121"/>
      <c r="AA4" s="121"/>
    </row>
    <row r="5" spans="1:27" s="89" customFormat="1" ht="15" customHeight="1">
      <c r="A5" s="65" t="s">
        <v>8</v>
      </c>
      <c r="B5" s="65" t="s">
        <v>7</v>
      </c>
      <c r="C5" s="65" t="s">
        <v>5</v>
      </c>
      <c r="D5" s="97" t="s">
        <v>9</v>
      </c>
      <c r="E5" s="196" t="s">
        <v>62</v>
      </c>
      <c r="F5" s="106" t="s">
        <v>63</v>
      </c>
      <c r="G5" s="107" t="s">
        <v>42</v>
      </c>
      <c r="H5" s="108" t="s">
        <v>64</v>
      </c>
      <c r="I5" s="109" t="s">
        <v>65</v>
      </c>
      <c r="J5" s="110" t="s">
        <v>163</v>
      </c>
      <c r="K5" s="98"/>
    </row>
    <row r="6" spans="1:27" ht="15" customHeight="1">
      <c r="A6" s="53" t="s">
        <v>745</v>
      </c>
      <c r="B6" s="83" t="s">
        <v>980</v>
      </c>
      <c r="C6" s="83">
        <f t="shared" ref="C6:C25" si="0">SUM(E6:K6)</f>
        <v>103</v>
      </c>
      <c r="D6" s="123">
        <f t="shared" ref="D6:D25" si="1">SUM(E6:J6)-MIN(E6:G6)</f>
        <v>75</v>
      </c>
      <c r="E6" s="76">
        <f t="shared" ref="E6:E25" si="2">IFERROR(VLOOKUP(B6,$B$93:$C$134,2,FALSE),0)</f>
        <v>28</v>
      </c>
      <c r="F6" s="76">
        <f t="shared" ref="F6:F25" si="3">IFERROR(VLOOKUP(B6,$F$93:$G$134,2,FALSE),0)</f>
        <v>39</v>
      </c>
      <c r="G6" s="76">
        <f t="shared" ref="G6:G25" si="4">IFERROR(VLOOKUP(B6,$J$93:$K$134,2,FALSE),0)</f>
        <v>36</v>
      </c>
      <c r="H6" s="76">
        <f t="shared" ref="H6:H25" si="5">IFERROR(VLOOKUP(B6,$N$93:$O$134,2,FALSE),0)</f>
        <v>0</v>
      </c>
      <c r="I6" s="124">
        <f t="shared" ref="I6:I25" si="6">IFERROR(VLOOKUP(B6,$R$93:$S$134,2,FALSE),0)</f>
        <v>0</v>
      </c>
      <c r="J6" s="165">
        <f t="shared" ref="J6:J25" si="7">IFERROR(VLOOKUP(B6,$V$93:$W$134,2,FALSE),0)</f>
        <v>0</v>
      </c>
      <c r="L6" s="84"/>
      <c r="M6" s="84"/>
      <c r="N6" s="84"/>
    </row>
    <row r="7" spans="1:27" ht="15" customHeight="1">
      <c r="A7" s="53" t="s">
        <v>745</v>
      </c>
      <c r="B7" s="83" t="s">
        <v>729</v>
      </c>
      <c r="C7" s="83">
        <f t="shared" si="0"/>
        <v>98</v>
      </c>
      <c r="D7" s="123">
        <f t="shared" si="1"/>
        <v>73</v>
      </c>
      <c r="E7" s="76">
        <f t="shared" si="2"/>
        <v>34</v>
      </c>
      <c r="F7" s="76">
        <f t="shared" si="3"/>
        <v>25</v>
      </c>
      <c r="G7" s="76">
        <f t="shared" si="4"/>
        <v>39</v>
      </c>
      <c r="H7" s="76">
        <f t="shared" si="5"/>
        <v>0</v>
      </c>
      <c r="I7" s="124">
        <f t="shared" si="6"/>
        <v>0</v>
      </c>
      <c r="J7" s="124">
        <f t="shared" si="7"/>
        <v>0</v>
      </c>
      <c r="L7" s="84"/>
      <c r="M7" s="84"/>
      <c r="N7" s="84"/>
    </row>
    <row r="8" spans="1:27" ht="15" customHeight="1">
      <c r="A8" s="53" t="s">
        <v>38</v>
      </c>
      <c r="B8" s="83" t="s">
        <v>728</v>
      </c>
      <c r="C8" s="83">
        <f t="shared" si="0"/>
        <v>74</v>
      </c>
      <c r="D8" s="123">
        <f t="shared" si="1"/>
        <v>56</v>
      </c>
      <c r="E8" s="76">
        <f t="shared" si="2"/>
        <v>18</v>
      </c>
      <c r="F8" s="76">
        <f t="shared" si="3"/>
        <v>29</v>
      </c>
      <c r="G8" s="76">
        <f t="shared" si="4"/>
        <v>27</v>
      </c>
      <c r="H8" s="76">
        <f t="shared" si="5"/>
        <v>0</v>
      </c>
      <c r="I8" s="124">
        <f t="shared" si="6"/>
        <v>0</v>
      </c>
      <c r="J8" s="165">
        <f t="shared" si="7"/>
        <v>0</v>
      </c>
      <c r="L8" s="84"/>
      <c r="M8" s="84"/>
      <c r="N8" s="84"/>
    </row>
    <row r="9" spans="1:27" ht="15" customHeight="1">
      <c r="A9" s="53" t="s">
        <v>38</v>
      </c>
      <c r="B9" s="83" t="s">
        <v>1085</v>
      </c>
      <c r="C9" s="83">
        <f t="shared" si="0"/>
        <v>46</v>
      </c>
      <c r="D9" s="123">
        <f t="shared" si="1"/>
        <v>46</v>
      </c>
      <c r="E9" s="76">
        <f t="shared" si="2"/>
        <v>0</v>
      </c>
      <c r="F9" s="76">
        <f t="shared" si="3"/>
        <v>22</v>
      </c>
      <c r="G9" s="76">
        <f t="shared" si="4"/>
        <v>24</v>
      </c>
      <c r="H9" s="76">
        <f t="shared" si="5"/>
        <v>0</v>
      </c>
      <c r="I9" s="124">
        <f t="shared" si="6"/>
        <v>0</v>
      </c>
      <c r="J9" s="165">
        <f t="shared" si="7"/>
        <v>0</v>
      </c>
      <c r="L9" s="84"/>
      <c r="M9" s="84"/>
      <c r="N9" s="84"/>
    </row>
    <row r="10" spans="1:27" ht="15" customHeight="1">
      <c r="A10" s="53" t="s">
        <v>38</v>
      </c>
      <c r="B10" s="83" t="s">
        <v>838</v>
      </c>
      <c r="C10" s="83">
        <f t="shared" si="0"/>
        <v>38</v>
      </c>
      <c r="D10" s="123">
        <f t="shared" si="1"/>
        <v>38</v>
      </c>
      <c r="E10" s="76">
        <f t="shared" si="2"/>
        <v>38</v>
      </c>
      <c r="F10" s="76">
        <f t="shared" si="3"/>
        <v>0</v>
      </c>
      <c r="G10" s="76">
        <f t="shared" si="4"/>
        <v>0</v>
      </c>
      <c r="H10" s="76">
        <f t="shared" si="5"/>
        <v>0</v>
      </c>
      <c r="I10" s="124">
        <f t="shared" si="6"/>
        <v>0</v>
      </c>
      <c r="J10" s="165">
        <f t="shared" si="7"/>
        <v>0</v>
      </c>
      <c r="L10" s="84"/>
      <c r="M10" s="84"/>
      <c r="N10" s="84"/>
    </row>
    <row r="11" spans="1:27" ht="15" customHeight="1">
      <c r="A11" s="53" t="s">
        <v>38</v>
      </c>
      <c r="B11" s="83" t="s">
        <v>1088</v>
      </c>
      <c r="C11" s="83">
        <f t="shared" si="0"/>
        <v>38</v>
      </c>
      <c r="D11" s="123">
        <f t="shared" si="1"/>
        <v>38</v>
      </c>
      <c r="E11" s="76">
        <f t="shared" si="2"/>
        <v>0</v>
      </c>
      <c r="F11" s="76">
        <f t="shared" si="3"/>
        <v>16</v>
      </c>
      <c r="G11" s="76">
        <f t="shared" si="4"/>
        <v>22</v>
      </c>
      <c r="H11" s="76">
        <f t="shared" si="5"/>
        <v>0</v>
      </c>
      <c r="I11" s="124">
        <f t="shared" si="6"/>
        <v>0</v>
      </c>
      <c r="J11" s="165">
        <f t="shared" si="7"/>
        <v>0</v>
      </c>
      <c r="L11" s="84"/>
      <c r="M11" s="84"/>
      <c r="N11" s="84"/>
    </row>
    <row r="12" spans="1:27" ht="15" customHeight="1">
      <c r="A12" s="53" t="s">
        <v>745</v>
      </c>
      <c r="B12" s="83" t="s">
        <v>867</v>
      </c>
      <c r="C12" s="83">
        <f t="shared" si="0"/>
        <v>49</v>
      </c>
      <c r="D12" s="123">
        <f t="shared" si="1"/>
        <v>35</v>
      </c>
      <c r="E12" s="76">
        <f t="shared" si="2"/>
        <v>16</v>
      </c>
      <c r="F12" s="76">
        <f t="shared" si="3"/>
        <v>19</v>
      </c>
      <c r="G12" s="76">
        <f t="shared" si="4"/>
        <v>14</v>
      </c>
      <c r="H12" s="76">
        <f t="shared" si="5"/>
        <v>0</v>
      </c>
      <c r="I12" s="124">
        <f t="shared" si="6"/>
        <v>0</v>
      </c>
      <c r="J12" s="165">
        <f t="shared" si="7"/>
        <v>0</v>
      </c>
      <c r="L12" s="84"/>
      <c r="M12" s="84"/>
      <c r="N12" s="84"/>
    </row>
    <row r="13" spans="1:27" ht="15" customHeight="1">
      <c r="A13" s="53" t="s">
        <v>38</v>
      </c>
      <c r="B13" s="83" t="s">
        <v>1089</v>
      </c>
      <c r="C13" s="83">
        <f t="shared" si="0"/>
        <v>35</v>
      </c>
      <c r="D13" s="123">
        <f t="shared" si="1"/>
        <v>35</v>
      </c>
      <c r="E13" s="76">
        <f t="shared" si="2"/>
        <v>0</v>
      </c>
      <c r="F13" s="76">
        <f t="shared" si="3"/>
        <v>16</v>
      </c>
      <c r="G13" s="76">
        <f t="shared" si="4"/>
        <v>19</v>
      </c>
      <c r="H13" s="76">
        <f t="shared" si="5"/>
        <v>0</v>
      </c>
      <c r="I13" s="124">
        <f t="shared" si="6"/>
        <v>0</v>
      </c>
      <c r="J13" s="165">
        <f t="shared" si="7"/>
        <v>0</v>
      </c>
      <c r="L13" s="84"/>
      <c r="M13" s="84"/>
      <c r="N13" s="84"/>
    </row>
    <row r="14" spans="1:27" ht="15" customHeight="1">
      <c r="A14" s="53" t="s">
        <v>745</v>
      </c>
      <c r="B14" s="83" t="s">
        <v>1087</v>
      </c>
      <c r="C14" s="83">
        <f t="shared" si="0"/>
        <v>32</v>
      </c>
      <c r="D14" s="123">
        <f t="shared" si="1"/>
        <v>32</v>
      </c>
      <c r="E14" s="76">
        <f t="shared" si="2"/>
        <v>0</v>
      </c>
      <c r="F14" s="76">
        <f t="shared" si="3"/>
        <v>18</v>
      </c>
      <c r="G14" s="76">
        <f t="shared" si="4"/>
        <v>14</v>
      </c>
      <c r="H14" s="76">
        <f t="shared" si="5"/>
        <v>0</v>
      </c>
      <c r="I14" s="124">
        <f t="shared" si="6"/>
        <v>0</v>
      </c>
      <c r="J14" s="165">
        <f t="shared" si="7"/>
        <v>0</v>
      </c>
      <c r="L14" s="84"/>
      <c r="M14" s="84"/>
      <c r="N14" s="84"/>
    </row>
    <row r="15" spans="1:27" ht="15" customHeight="1">
      <c r="A15" s="53" t="s">
        <v>38</v>
      </c>
      <c r="B15" s="83" t="s">
        <v>894</v>
      </c>
      <c r="C15" s="83">
        <f t="shared" si="0"/>
        <v>24</v>
      </c>
      <c r="D15" s="123">
        <f t="shared" si="1"/>
        <v>24</v>
      </c>
      <c r="E15" s="76">
        <f t="shared" si="2"/>
        <v>24</v>
      </c>
      <c r="F15" s="76">
        <f t="shared" si="3"/>
        <v>0</v>
      </c>
      <c r="G15" s="76">
        <f t="shared" si="4"/>
        <v>0</v>
      </c>
      <c r="H15" s="76">
        <f t="shared" si="5"/>
        <v>0</v>
      </c>
      <c r="I15" s="124">
        <f t="shared" si="6"/>
        <v>0</v>
      </c>
      <c r="J15" s="165">
        <f t="shared" si="7"/>
        <v>0</v>
      </c>
      <c r="L15" s="84"/>
      <c r="M15" s="84"/>
      <c r="N15" s="84"/>
    </row>
    <row r="16" spans="1:27" ht="15" customHeight="1">
      <c r="A16" s="53" t="s">
        <v>38</v>
      </c>
      <c r="B16" s="83" t="s">
        <v>730</v>
      </c>
      <c r="C16" s="83">
        <f t="shared" si="0"/>
        <v>19</v>
      </c>
      <c r="D16" s="123">
        <f t="shared" si="1"/>
        <v>19</v>
      </c>
      <c r="E16" s="76">
        <f t="shared" si="2"/>
        <v>19</v>
      </c>
      <c r="F16" s="76">
        <f t="shared" si="3"/>
        <v>0</v>
      </c>
      <c r="G16" s="76">
        <f t="shared" si="4"/>
        <v>0</v>
      </c>
      <c r="H16" s="76">
        <f t="shared" si="5"/>
        <v>0</v>
      </c>
      <c r="I16" s="124">
        <f t="shared" si="6"/>
        <v>0</v>
      </c>
      <c r="J16" s="165">
        <f t="shared" si="7"/>
        <v>0</v>
      </c>
      <c r="L16" s="84"/>
      <c r="M16" s="84"/>
      <c r="N16" s="84"/>
    </row>
    <row r="17" spans="1:14" ht="15" customHeight="1">
      <c r="A17" s="53" t="s">
        <v>38</v>
      </c>
      <c r="B17" s="83" t="s">
        <v>982</v>
      </c>
      <c r="C17" s="83">
        <f t="shared" si="0"/>
        <v>16</v>
      </c>
      <c r="D17" s="123">
        <f t="shared" si="1"/>
        <v>16</v>
      </c>
      <c r="E17" s="76">
        <f t="shared" si="2"/>
        <v>16</v>
      </c>
      <c r="F17" s="76">
        <f t="shared" si="3"/>
        <v>0</v>
      </c>
      <c r="G17" s="76">
        <f t="shared" si="4"/>
        <v>0</v>
      </c>
      <c r="H17" s="76">
        <f t="shared" si="5"/>
        <v>0</v>
      </c>
      <c r="I17" s="124">
        <f t="shared" si="6"/>
        <v>0</v>
      </c>
      <c r="J17" s="165">
        <f t="shared" si="7"/>
        <v>0</v>
      </c>
      <c r="L17" s="84"/>
      <c r="M17" s="84"/>
      <c r="N17" s="84"/>
    </row>
    <row r="18" spans="1:14" ht="15" customHeight="1">
      <c r="A18" s="53" t="s">
        <v>38</v>
      </c>
      <c r="B18" s="83" t="s">
        <v>1086</v>
      </c>
      <c r="C18" s="83">
        <f t="shared" si="0"/>
        <v>14</v>
      </c>
      <c r="D18" s="123">
        <f t="shared" si="1"/>
        <v>14</v>
      </c>
      <c r="E18" s="76">
        <f t="shared" si="2"/>
        <v>0</v>
      </c>
      <c r="F18" s="76">
        <f t="shared" si="3"/>
        <v>0</v>
      </c>
      <c r="G18" s="76">
        <f t="shared" si="4"/>
        <v>14</v>
      </c>
      <c r="H18" s="76">
        <f t="shared" si="5"/>
        <v>0</v>
      </c>
      <c r="I18" s="124">
        <f t="shared" si="6"/>
        <v>0</v>
      </c>
      <c r="J18" s="165">
        <f t="shared" si="7"/>
        <v>0</v>
      </c>
      <c r="L18" s="84"/>
      <c r="M18" s="84"/>
      <c r="N18" s="84"/>
    </row>
    <row r="19" spans="1:14" ht="15" customHeight="1">
      <c r="A19" s="53"/>
      <c r="B19" s="83"/>
      <c r="C19" s="83">
        <f t="shared" si="0"/>
        <v>0</v>
      </c>
      <c r="D19" s="123">
        <f t="shared" si="1"/>
        <v>0</v>
      </c>
      <c r="E19" s="76">
        <f t="shared" si="2"/>
        <v>0</v>
      </c>
      <c r="F19" s="76">
        <f t="shared" si="3"/>
        <v>0</v>
      </c>
      <c r="G19" s="76">
        <f t="shared" si="4"/>
        <v>0</v>
      </c>
      <c r="H19" s="76">
        <f t="shared" si="5"/>
        <v>0</v>
      </c>
      <c r="I19" s="124">
        <f t="shared" si="6"/>
        <v>0</v>
      </c>
      <c r="J19" s="165">
        <f t="shared" si="7"/>
        <v>0</v>
      </c>
      <c r="L19" s="84"/>
      <c r="M19" s="84"/>
      <c r="N19" s="84"/>
    </row>
    <row r="20" spans="1:14" ht="15" customHeight="1">
      <c r="A20" s="53"/>
      <c r="B20" s="83"/>
      <c r="C20" s="83">
        <f t="shared" si="0"/>
        <v>0</v>
      </c>
      <c r="D20" s="123">
        <f t="shared" si="1"/>
        <v>0</v>
      </c>
      <c r="E20" s="76">
        <f t="shared" si="2"/>
        <v>0</v>
      </c>
      <c r="F20" s="76">
        <f t="shared" si="3"/>
        <v>0</v>
      </c>
      <c r="G20" s="76">
        <f t="shared" si="4"/>
        <v>0</v>
      </c>
      <c r="H20" s="76">
        <f t="shared" si="5"/>
        <v>0</v>
      </c>
      <c r="I20" s="124">
        <f t="shared" si="6"/>
        <v>0</v>
      </c>
      <c r="J20" s="165">
        <f t="shared" si="7"/>
        <v>0</v>
      </c>
      <c r="L20" s="84"/>
      <c r="M20" s="84"/>
      <c r="N20" s="84"/>
    </row>
    <row r="21" spans="1:14" ht="15" customHeight="1">
      <c r="A21" s="53"/>
      <c r="B21" s="83"/>
      <c r="C21" s="83">
        <f t="shared" si="0"/>
        <v>0</v>
      </c>
      <c r="D21" s="123">
        <f t="shared" si="1"/>
        <v>0</v>
      </c>
      <c r="E21" s="76">
        <f t="shared" si="2"/>
        <v>0</v>
      </c>
      <c r="F21" s="76">
        <f t="shared" si="3"/>
        <v>0</v>
      </c>
      <c r="G21" s="76">
        <f t="shared" si="4"/>
        <v>0</v>
      </c>
      <c r="H21" s="76">
        <f t="shared" si="5"/>
        <v>0</v>
      </c>
      <c r="I21" s="124">
        <f t="shared" si="6"/>
        <v>0</v>
      </c>
      <c r="J21" s="165">
        <f t="shared" si="7"/>
        <v>0</v>
      </c>
      <c r="L21" s="84"/>
      <c r="M21" s="84"/>
      <c r="N21" s="84"/>
    </row>
    <row r="22" spans="1:14" ht="15" customHeight="1">
      <c r="A22" s="53"/>
      <c r="B22" s="83"/>
      <c r="C22" s="83">
        <f t="shared" si="0"/>
        <v>0</v>
      </c>
      <c r="D22" s="123">
        <f t="shared" si="1"/>
        <v>0</v>
      </c>
      <c r="E22" s="76">
        <f t="shared" si="2"/>
        <v>0</v>
      </c>
      <c r="F22" s="76">
        <f t="shared" si="3"/>
        <v>0</v>
      </c>
      <c r="G22" s="76">
        <f t="shared" si="4"/>
        <v>0</v>
      </c>
      <c r="H22" s="76">
        <f t="shared" si="5"/>
        <v>0</v>
      </c>
      <c r="I22" s="124">
        <f t="shared" si="6"/>
        <v>0</v>
      </c>
      <c r="J22" s="165">
        <f t="shared" si="7"/>
        <v>0</v>
      </c>
      <c r="L22" s="84"/>
      <c r="M22" s="84"/>
      <c r="N22" s="84"/>
    </row>
    <row r="23" spans="1:14" ht="15" customHeight="1">
      <c r="A23" s="53"/>
      <c r="B23" s="83"/>
      <c r="C23" s="83">
        <f t="shared" si="0"/>
        <v>0</v>
      </c>
      <c r="D23" s="123">
        <f t="shared" si="1"/>
        <v>0</v>
      </c>
      <c r="E23" s="76">
        <f t="shared" si="2"/>
        <v>0</v>
      </c>
      <c r="F23" s="76">
        <f t="shared" si="3"/>
        <v>0</v>
      </c>
      <c r="G23" s="76">
        <f t="shared" si="4"/>
        <v>0</v>
      </c>
      <c r="H23" s="76">
        <f t="shared" si="5"/>
        <v>0</v>
      </c>
      <c r="I23" s="124">
        <f t="shared" si="6"/>
        <v>0</v>
      </c>
      <c r="J23" s="124">
        <f t="shared" si="7"/>
        <v>0</v>
      </c>
      <c r="L23" s="84"/>
      <c r="M23" s="84"/>
      <c r="N23" s="84"/>
    </row>
    <row r="24" spans="1:14" ht="15" customHeight="1">
      <c r="A24" s="53"/>
      <c r="B24" s="83"/>
      <c r="C24" s="83">
        <f t="shared" si="0"/>
        <v>0</v>
      </c>
      <c r="D24" s="123">
        <f t="shared" si="1"/>
        <v>0</v>
      </c>
      <c r="E24" s="76">
        <f t="shared" si="2"/>
        <v>0</v>
      </c>
      <c r="F24" s="76">
        <f t="shared" si="3"/>
        <v>0</v>
      </c>
      <c r="G24" s="76">
        <f t="shared" si="4"/>
        <v>0</v>
      </c>
      <c r="H24" s="76">
        <f t="shared" si="5"/>
        <v>0</v>
      </c>
      <c r="I24" s="124">
        <f t="shared" si="6"/>
        <v>0</v>
      </c>
      <c r="J24" s="124">
        <f t="shared" si="7"/>
        <v>0</v>
      </c>
      <c r="L24" s="84"/>
      <c r="M24" s="84"/>
      <c r="N24" s="84"/>
    </row>
    <row r="25" spans="1:14" ht="15" customHeight="1">
      <c r="A25" s="53"/>
      <c r="B25" s="83"/>
      <c r="C25" s="83">
        <f t="shared" si="0"/>
        <v>0</v>
      </c>
      <c r="D25" s="123">
        <f t="shared" si="1"/>
        <v>0</v>
      </c>
      <c r="E25" s="76">
        <f t="shared" si="2"/>
        <v>0</v>
      </c>
      <c r="F25" s="76">
        <f t="shared" si="3"/>
        <v>0</v>
      </c>
      <c r="G25" s="76">
        <f t="shared" si="4"/>
        <v>0</v>
      </c>
      <c r="H25" s="76">
        <f t="shared" si="5"/>
        <v>0</v>
      </c>
      <c r="I25" s="124">
        <f t="shared" si="6"/>
        <v>0</v>
      </c>
      <c r="J25" s="165">
        <f t="shared" si="7"/>
        <v>0</v>
      </c>
      <c r="L25" s="84"/>
      <c r="M25" s="84"/>
      <c r="N25" s="84"/>
    </row>
    <row r="26" spans="1:14" ht="15" hidden="1" customHeight="1">
      <c r="A26" s="53"/>
      <c r="B26" s="83"/>
      <c r="C26" s="83">
        <f t="shared" ref="C26:C37" si="8">SUM(E26:K26)</f>
        <v>0</v>
      </c>
      <c r="D26" s="123">
        <f t="shared" ref="D26:D70" si="9">SUM(E26:J26)-MIN(E26:G26)</f>
        <v>0</v>
      </c>
      <c r="E26" s="76">
        <f t="shared" ref="E26:E37" si="10">IFERROR(VLOOKUP(B26,$B$93:$C$134,2,FALSE),0)</f>
        <v>0</v>
      </c>
      <c r="F26" s="76">
        <f t="shared" ref="F26:F37" si="11">IFERROR(VLOOKUP(B26,$F$93:$G$134,2,FALSE),0)</f>
        <v>0</v>
      </c>
      <c r="G26" s="76">
        <f t="shared" ref="G26:G37" si="12">IFERROR(VLOOKUP(B26,$J$93:$K$134,2,FALSE),0)</f>
        <v>0</v>
      </c>
      <c r="H26" s="76">
        <f t="shared" ref="H26:H37" si="13">IFERROR(VLOOKUP(B26,$N$93:$O$134,2,FALSE),0)</f>
        <v>0</v>
      </c>
      <c r="I26" s="124">
        <f t="shared" ref="I26:I37" si="14">IFERROR(VLOOKUP(B26,$R$93:$S$134,2,FALSE),0)</f>
        <v>0</v>
      </c>
      <c r="J26" s="165">
        <f t="shared" ref="J26:J37" si="15">IFERROR(VLOOKUP(B26,$V$93:$W$134,2,FALSE),0)</f>
        <v>0</v>
      </c>
      <c r="L26" s="84"/>
      <c r="M26" s="84"/>
      <c r="N26" s="84"/>
    </row>
    <row r="27" spans="1:14" ht="15" hidden="1" customHeight="1">
      <c r="A27" s="53"/>
      <c r="B27" s="83"/>
      <c r="C27" s="83">
        <f t="shared" si="8"/>
        <v>0</v>
      </c>
      <c r="D27" s="123">
        <f t="shared" si="9"/>
        <v>0</v>
      </c>
      <c r="E27" s="76">
        <f t="shared" si="10"/>
        <v>0</v>
      </c>
      <c r="F27" s="76">
        <f t="shared" si="11"/>
        <v>0</v>
      </c>
      <c r="G27" s="76">
        <f t="shared" si="12"/>
        <v>0</v>
      </c>
      <c r="H27" s="76">
        <f t="shared" si="13"/>
        <v>0</v>
      </c>
      <c r="I27" s="124">
        <f t="shared" si="14"/>
        <v>0</v>
      </c>
      <c r="J27" s="124">
        <f t="shared" si="15"/>
        <v>0</v>
      </c>
      <c r="L27" s="84"/>
      <c r="M27" s="84"/>
      <c r="N27" s="84"/>
    </row>
    <row r="28" spans="1:14" ht="15" hidden="1" customHeight="1">
      <c r="A28" s="53"/>
      <c r="B28" s="83"/>
      <c r="C28" s="83">
        <f t="shared" si="8"/>
        <v>0</v>
      </c>
      <c r="D28" s="123">
        <f t="shared" si="9"/>
        <v>0</v>
      </c>
      <c r="E28" s="76">
        <f t="shared" si="10"/>
        <v>0</v>
      </c>
      <c r="F28" s="76">
        <f t="shared" si="11"/>
        <v>0</v>
      </c>
      <c r="G28" s="76">
        <f t="shared" si="12"/>
        <v>0</v>
      </c>
      <c r="H28" s="76">
        <f t="shared" si="13"/>
        <v>0</v>
      </c>
      <c r="I28" s="124">
        <f t="shared" si="14"/>
        <v>0</v>
      </c>
      <c r="J28" s="165">
        <f t="shared" si="15"/>
        <v>0</v>
      </c>
      <c r="L28" s="84"/>
      <c r="M28" s="84"/>
      <c r="N28" s="84"/>
    </row>
    <row r="29" spans="1:14" ht="15" hidden="1" customHeight="1">
      <c r="A29" s="53"/>
      <c r="B29" s="83"/>
      <c r="C29" s="83">
        <f t="shared" si="8"/>
        <v>0</v>
      </c>
      <c r="D29" s="123">
        <f t="shared" si="9"/>
        <v>0</v>
      </c>
      <c r="E29" s="76">
        <f t="shared" si="10"/>
        <v>0</v>
      </c>
      <c r="F29" s="76">
        <f t="shared" si="11"/>
        <v>0</v>
      </c>
      <c r="G29" s="76">
        <f t="shared" si="12"/>
        <v>0</v>
      </c>
      <c r="H29" s="76">
        <f t="shared" si="13"/>
        <v>0</v>
      </c>
      <c r="I29" s="124">
        <f t="shared" si="14"/>
        <v>0</v>
      </c>
      <c r="J29" s="124">
        <f t="shared" si="15"/>
        <v>0</v>
      </c>
      <c r="L29" s="84"/>
      <c r="M29" s="84"/>
      <c r="N29" s="84"/>
    </row>
    <row r="30" spans="1:14" ht="15" hidden="1" customHeight="1">
      <c r="A30" s="53"/>
      <c r="B30" s="83"/>
      <c r="C30" s="83">
        <f t="shared" si="8"/>
        <v>0</v>
      </c>
      <c r="D30" s="123">
        <f t="shared" si="9"/>
        <v>0</v>
      </c>
      <c r="E30" s="76">
        <f t="shared" si="10"/>
        <v>0</v>
      </c>
      <c r="F30" s="76">
        <f t="shared" si="11"/>
        <v>0</v>
      </c>
      <c r="G30" s="76">
        <f t="shared" si="12"/>
        <v>0</v>
      </c>
      <c r="H30" s="76">
        <f t="shared" si="13"/>
        <v>0</v>
      </c>
      <c r="I30" s="124">
        <f t="shared" si="14"/>
        <v>0</v>
      </c>
      <c r="J30" s="165">
        <f t="shared" si="15"/>
        <v>0</v>
      </c>
      <c r="L30" s="84"/>
      <c r="M30" s="84"/>
      <c r="N30" s="84"/>
    </row>
    <row r="31" spans="1:14" ht="15" hidden="1" customHeight="1">
      <c r="A31" s="53"/>
      <c r="B31" s="83"/>
      <c r="C31" s="83">
        <f t="shared" si="8"/>
        <v>0</v>
      </c>
      <c r="D31" s="123">
        <f t="shared" si="9"/>
        <v>0</v>
      </c>
      <c r="E31" s="76">
        <f t="shared" si="10"/>
        <v>0</v>
      </c>
      <c r="F31" s="76">
        <f t="shared" si="11"/>
        <v>0</v>
      </c>
      <c r="G31" s="76">
        <f t="shared" si="12"/>
        <v>0</v>
      </c>
      <c r="H31" s="76">
        <f t="shared" si="13"/>
        <v>0</v>
      </c>
      <c r="I31" s="124">
        <f t="shared" si="14"/>
        <v>0</v>
      </c>
      <c r="J31" s="165">
        <f t="shared" si="15"/>
        <v>0</v>
      </c>
      <c r="L31" s="84"/>
      <c r="M31" s="84"/>
      <c r="N31" s="84"/>
    </row>
    <row r="32" spans="1:14" ht="15" hidden="1" customHeight="1">
      <c r="A32" s="53"/>
      <c r="B32" s="83"/>
      <c r="C32" s="83">
        <f t="shared" si="8"/>
        <v>0</v>
      </c>
      <c r="D32" s="123">
        <f t="shared" si="9"/>
        <v>0</v>
      </c>
      <c r="E32" s="76">
        <f t="shared" si="10"/>
        <v>0</v>
      </c>
      <c r="F32" s="76">
        <f t="shared" si="11"/>
        <v>0</v>
      </c>
      <c r="G32" s="76">
        <f t="shared" si="12"/>
        <v>0</v>
      </c>
      <c r="H32" s="76">
        <f t="shared" si="13"/>
        <v>0</v>
      </c>
      <c r="I32" s="124">
        <f t="shared" si="14"/>
        <v>0</v>
      </c>
      <c r="J32" s="165">
        <f t="shared" si="15"/>
        <v>0</v>
      </c>
      <c r="L32" s="84"/>
      <c r="M32" s="84"/>
      <c r="N32" s="84"/>
    </row>
    <row r="33" spans="1:14" ht="15" hidden="1" customHeight="1">
      <c r="A33" s="53"/>
      <c r="B33" s="83"/>
      <c r="C33" s="83">
        <f t="shared" si="8"/>
        <v>0</v>
      </c>
      <c r="D33" s="123">
        <f t="shared" si="9"/>
        <v>0</v>
      </c>
      <c r="E33" s="76">
        <f t="shared" si="10"/>
        <v>0</v>
      </c>
      <c r="F33" s="76">
        <f t="shared" si="11"/>
        <v>0</v>
      </c>
      <c r="G33" s="76">
        <f t="shared" si="12"/>
        <v>0</v>
      </c>
      <c r="H33" s="76">
        <f t="shared" si="13"/>
        <v>0</v>
      </c>
      <c r="I33" s="124">
        <f t="shared" si="14"/>
        <v>0</v>
      </c>
      <c r="J33" s="165">
        <f t="shared" si="15"/>
        <v>0</v>
      </c>
      <c r="L33" s="84"/>
      <c r="M33" s="84"/>
      <c r="N33" s="84"/>
    </row>
    <row r="34" spans="1:14" ht="15" hidden="1" customHeight="1">
      <c r="A34" s="53"/>
      <c r="B34" s="83"/>
      <c r="C34" s="83">
        <f t="shared" si="8"/>
        <v>0</v>
      </c>
      <c r="D34" s="123">
        <f t="shared" si="9"/>
        <v>0</v>
      </c>
      <c r="E34" s="76">
        <f t="shared" si="10"/>
        <v>0</v>
      </c>
      <c r="F34" s="76">
        <f t="shared" si="11"/>
        <v>0</v>
      </c>
      <c r="G34" s="76">
        <f t="shared" si="12"/>
        <v>0</v>
      </c>
      <c r="H34" s="76">
        <f t="shared" si="13"/>
        <v>0</v>
      </c>
      <c r="I34" s="124">
        <f t="shared" si="14"/>
        <v>0</v>
      </c>
      <c r="J34" s="124">
        <f t="shared" si="15"/>
        <v>0</v>
      </c>
      <c r="L34" s="84"/>
      <c r="M34" s="84"/>
      <c r="N34" s="84"/>
    </row>
    <row r="35" spans="1:14" ht="15" hidden="1" customHeight="1">
      <c r="A35" s="53"/>
      <c r="B35" s="83"/>
      <c r="C35" s="83">
        <f t="shared" si="8"/>
        <v>0</v>
      </c>
      <c r="D35" s="123">
        <f t="shared" si="9"/>
        <v>0</v>
      </c>
      <c r="E35" s="76">
        <f t="shared" si="10"/>
        <v>0</v>
      </c>
      <c r="F35" s="76">
        <f t="shared" si="11"/>
        <v>0</v>
      </c>
      <c r="G35" s="76">
        <f t="shared" si="12"/>
        <v>0</v>
      </c>
      <c r="H35" s="76">
        <f t="shared" si="13"/>
        <v>0</v>
      </c>
      <c r="I35" s="124">
        <f t="shared" si="14"/>
        <v>0</v>
      </c>
      <c r="J35" s="124">
        <f t="shared" si="15"/>
        <v>0</v>
      </c>
      <c r="L35" s="84"/>
      <c r="M35" s="84"/>
      <c r="N35" s="84"/>
    </row>
    <row r="36" spans="1:14" ht="15" hidden="1" customHeight="1">
      <c r="A36" s="53"/>
      <c r="B36" s="83"/>
      <c r="C36" s="83">
        <f t="shared" si="8"/>
        <v>0</v>
      </c>
      <c r="D36" s="123">
        <f t="shared" si="9"/>
        <v>0</v>
      </c>
      <c r="E36" s="76">
        <f t="shared" si="10"/>
        <v>0</v>
      </c>
      <c r="F36" s="76">
        <f t="shared" si="11"/>
        <v>0</v>
      </c>
      <c r="G36" s="76">
        <f t="shared" si="12"/>
        <v>0</v>
      </c>
      <c r="H36" s="76">
        <f t="shared" si="13"/>
        <v>0</v>
      </c>
      <c r="I36" s="124">
        <f t="shared" si="14"/>
        <v>0</v>
      </c>
      <c r="J36" s="124">
        <f t="shared" si="15"/>
        <v>0</v>
      </c>
      <c r="L36" s="84"/>
      <c r="M36" s="84"/>
      <c r="N36" s="84"/>
    </row>
    <row r="37" spans="1:14" ht="15" hidden="1" customHeight="1">
      <c r="A37" s="53"/>
      <c r="B37" s="83"/>
      <c r="C37" s="83">
        <f t="shared" si="8"/>
        <v>0</v>
      </c>
      <c r="D37" s="123">
        <f t="shared" si="9"/>
        <v>0</v>
      </c>
      <c r="E37" s="76">
        <f t="shared" si="10"/>
        <v>0</v>
      </c>
      <c r="F37" s="76">
        <f t="shared" si="11"/>
        <v>0</v>
      </c>
      <c r="G37" s="76">
        <f t="shared" si="12"/>
        <v>0</v>
      </c>
      <c r="H37" s="76">
        <f t="shared" si="13"/>
        <v>0</v>
      </c>
      <c r="I37" s="124">
        <f t="shared" si="14"/>
        <v>0</v>
      </c>
      <c r="J37" s="124">
        <f t="shared" si="15"/>
        <v>0</v>
      </c>
      <c r="L37" s="84"/>
      <c r="M37" s="84"/>
      <c r="N37" s="84"/>
    </row>
    <row r="38" spans="1:14" ht="15" hidden="1" customHeight="1">
      <c r="A38" s="53"/>
      <c r="B38" s="83"/>
      <c r="C38" s="83">
        <f t="shared" ref="C38:C69" si="16">SUM(E38:K38)</f>
        <v>0</v>
      </c>
      <c r="D38" s="123">
        <f t="shared" si="9"/>
        <v>0</v>
      </c>
      <c r="E38" s="76">
        <f t="shared" ref="E38:E69" si="17">IFERROR(VLOOKUP(B38,$B$93:$C$134,2,FALSE),0)</f>
        <v>0</v>
      </c>
      <c r="F38" s="76">
        <f t="shared" ref="F38:F69" si="18">IFERROR(VLOOKUP(B38,$F$93:$G$134,2,FALSE),0)</f>
        <v>0</v>
      </c>
      <c r="G38" s="76">
        <f t="shared" ref="G38:G69" si="19">IFERROR(VLOOKUP(B38,$J$93:$K$134,2,FALSE),0)</f>
        <v>0</v>
      </c>
      <c r="H38" s="76">
        <f t="shared" ref="H38:H69" si="20">IFERROR(VLOOKUP(B38,$N$93:$O$134,2,FALSE),0)</f>
        <v>0</v>
      </c>
      <c r="I38" s="124">
        <f t="shared" ref="I38:I69" si="21">IFERROR(VLOOKUP(B38,$R$93:$S$134,2,FALSE),0)</f>
        <v>0</v>
      </c>
      <c r="J38" s="165">
        <f t="shared" ref="J38:J69" si="22">IFERROR(VLOOKUP(B38,$V$93:$W$134,2,FALSE),0)</f>
        <v>0</v>
      </c>
      <c r="L38" s="84"/>
      <c r="M38" s="84"/>
      <c r="N38" s="84"/>
    </row>
    <row r="39" spans="1:14" ht="15" hidden="1" customHeight="1">
      <c r="A39" s="53"/>
      <c r="B39" s="83"/>
      <c r="C39" s="83">
        <f t="shared" si="16"/>
        <v>0</v>
      </c>
      <c r="D39" s="123">
        <f t="shared" si="9"/>
        <v>0</v>
      </c>
      <c r="E39" s="76">
        <f t="shared" si="17"/>
        <v>0</v>
      </c>
      <c r="F39" s="76">
        <f t="shared" si="18"/>
        <v>0</v>
      </c>
      <c r="G39" s="76">
        <f t="shared" si="19"/>
        <v>0</v>
      </c>
      <c r="H39" s="76">
        <f t="shared" si="20"/>
        <v>0</v>
      </c>
      <c r="I39" s="124">
        <f t="shared" si="21"/>
        <v>0</v>
      </c>
      <c r="J39" s="124">
        <f t="shared" si="22"/>
        <v>0</v>
      </c>
      <c r="L39" s="84"/>
      <c r="M39" s="84"/>
      <c r="N39" s="84"/>
    </row>
    <row r="40" spans="1:14" ht="15" hidden="1" customHeight="1">
      <c r="A40" s="53"/>
      <c r="B40" s="83"/>
      <c r="C40" s="83">
        <f t="shared" si="16"/>
        <v>0</v>
      </c>
      <c r="D40" s="123">
        <f t="shared" si="9"/>
        <v>0</v>
      </c>
      <c r="E40" s="76">
        <f t="shared" si="17"/>
        <v>0</v>
      </c>
      <c r="F40" s="76">
        <f t="shared" si="18"/>
        <v>0</v>
      </c>
      <c r="G40" s="76">
        <f t="shared" si="19"/>
        <v>0</v>
      </c>
      <c r="H40" s="76">
        <f t="shared" si="20"/>
        <v>0</v>
      </c>
      <c r="I40" s="124">
        <f t="shared" si="21"/>
        <v>0</v>
      </c>
      <c r="J40" s="124">
        <f t="shared" si="22"/>
        <v>0</v>
      </c>
      <c r="L40" s="84"/>
      <c r="M40" s="84"/>
      <c r="N40" s="84"/>
    </row>
    <row r="41" spans="1:14" ht="15" hidden="1" customHeight="1">
      <c r="A41" s="53"/>
      <c r="B41" s="83"/>
      <c r="C41" s="83">
        <f t="shared" si="16"/>
        <v>0</v>
      </c>
      <c r="D41" s="123">
        <f t="shared" si="9"/>
        <v>0</v>
      </c>
      <c r="E41" s="76">
        <f t="shared" si="17"/>
        <v>0</v>
      </c>
      <c r="F41" s="76">
        <f t="shared" si="18"/>
        <v>0</v>
      </c>
      <c r="G41" s="76">
        <f t="shared" si="19"/>
        <v>0</v>
      </c>
      <c r="H41" s="76">
        <f t="shared" si="20"/>
        <v>0</v>
      </c>
      <c r="I41" s="124">
        <f t="shared" si="21"/>
        <v>0</v>
      </c>
      <c r="J41" s="124">
        <f t="shared" si="22"/>
        <v>0</v>
      </c>
      <c r="L41" s="84"/>
      <c r="M41" s="84"/>
      <c r="N41" s="84"/>
    </row>
    <row r="42" spans="1:14" ht="15" hidden="1" customHeight="1">
      <c r="A42" s="53"/>
      <c r="B42" s="83"/>
      <c r="C42" s="83">
        <f t="shared" si="16"/>
        <v>0</v>
      </c>
      <c r="D42" s="123">
        <f t="shared" si="9"/>
        <v>0</v>
      </c>
      <c r="E42" s="76">
        <f t="shared" si="17"/>
        <v>0</v>
      </c>
      <c r="F42" s="76">
        <f t="shared" si="18"/>
        <v>0</v>
      </c>
      <c r="G42" s="76">
        <f t="shared" si="19"/>
        <v>0</v>
      </c>
      <c r="H42" s="76">
        <f t="shared" si="20"/>
        <v>0</v>
      </c>
      <c r="I42" s="124">
        <f t="shared" si="21"/>
        <v>0</v>
      </c>
      <c r="J42" s="165">
        <f t="shared" si="22"/>
        <v>0</v>
      </c>
      <c r="L42" s="84"/>
      <c r="M42" s="84"/>
      <c r="N42" s="84"/>
    </row>
    <row r="43" spans="1:14" ht="15" hidden="1" customHeight="1">
      <c r="A43" s="53"/>
      <c r="B43" s="83"/>
      <c r="C43" s="83">
        <f t="shared" si="16"/>
        <v>0</v>
      </c>
      <c r="D43" s="123">
        <f t="shared" si="9"/>
        <v>0</v>
      </c>
      <c r="E43" s="76">
        <f t="shared" si="17"/>
        <v>0</v>
      </c>
      <c r="F43" s="76">
        <f t="shared" si="18"/>
        <v>0</v>
      </c>
      <c r="G43" s="76">
        <f t="shared" si="19"/>
        <v>0</v>
      </c>
      <c r="H43" s="76">
        <f t="shared" si="20"/>
        <v>0</v>
      </c>
      <c r="I43" s="124">
        <f t="shared" si="21"/>
        <v>0</v>
      </c>
      <c r="J43" s="124">
        <f t="shared" si="22"/>
        <v>0</v>
      </c>
      <c r="L43" s="84"/>
      <c r="M43" s="84"/>
      <c r="N43" s="84"/>
    </row>
    <row r="44" spans="1:14" ht="15" hidden="1" customHeight="1">
      <c r="A44" s="53"/>
      <c r="B44" s="83"/>
      <c r="C44" s="83">
        <f t="shared" si="16"/>
        <v>0</v>
      </c>
      <c r="D44" s="123">
        <f t="shared" si="9"/>
        <v>0</v>
      </c>
      <c r="E44" s="76">
        <f t="shared" si="17"/>
        <v>0</v>
      </c>
      <c r="F44" s="76">
        <f t="shared" si="18"/>
        <v>0</v>
      </c>
      <c r="G44" s="76">
        <f t="shared" si="19"/>
        <v>0</v>
      </c>
      <c r="H44" s="76">
        <f t="shared" si="20"/>
        <v>0</v>
      </c>
      <c r="I44" s="124">
        <f t="shared" si="21"/>
        <v>0</v>
      </c>
      <c r="J44" s="124">
        <f t="shared" si="22"/>
        <v>0</v>
      </c>
      <c r="L44" s="84"/>
      <c r="M44" s="84"/>
      <c r="N44" s="84"/>
    </row>
    <row r="45" spans="1:14" ht="15" hidden="1" customHeight="1">
      <c r="A45" s="53"/>
      <c r="B45" s="83"/>
      <c r="C45" s="83">
        <f t="shared" si="16"/>
        <v>0</v>
      </c>
      <c r="D45" s="123">
        <f t="shared" si="9"/>
        <v>0</v>
      </c>
      <c r="E45" s="76">
        <f t="shared" si="17"/>
        <v>0</v>
      </c>
      <c r="F45" s="76">
        <f t="shared" si="18"/>
        <v>0</v>
      </c>
      <c r="G45" s="76">
        <f t="shared" si="19"/>
        <v>0</v>
      </c>
      <c r="H45" s="76">
        <f t="shared" si="20"/>
        <v>0</v>
      </c>
      <c r="I45" s="124">
        <f t="shared" si="21"/>
        <v>0</v>
      </c>
      <c r="J45" s="124">
        <f t="shared" si="22"/>
        <v>0</v>
      </c>
      <c r="L45" s="84"/>
      <c r="M45" s="84"/>
      <c r="N45" s="84"/>
    </row>
    <row r="46" spans="1:14" ht="15" hidden="1" customHeight="1">
      <c r="A46" s="53"/>
      <c r="B46" s="83"/>
      <c r="C46" s="83">
        <f t="shared" si="16"/>
        <v>0</v>
      </c>
      <c r="D46" s="123">
        <f t="shared" si="9"/>
        <v>0</v>
      </c>
      <c r="E46" s="76">
        <f t="shared" si="17"/>
        <v>0</v>
      </c>
      <c r="F46" s="76">
        <f t="shared" si="18"/>
        <v>0</v>
      </c>
      <c r="G46" s="76">
        <f t="shared" si="19"/>
        <v>0</v>
      </c>
      <c r="H46" s="76">
        <f t="shared" si="20"/>
        <v>0</v>
      </c>
      <c r="I46" s="124">
        <f t="shared" si="21"/>
        <v>0</v>
      </c>
      <c r="J46" s="124">
        <f t="shared" si="22"/>
        <v>0</v>
      </c>
      <c r="L46" s="84"/>
      <c r="M46" s="84"/>
      <c r="N46" s="84"/>
    </row>
    <row r="47" spans="1:14" ht="15" hidden="1" customHeight="1">
      <c r="A47" s="53"/>
      <c r="B47" s="83"/>
      <c r="C47" s="83">
        <f t="shared" si="16"/>
        <v>0</v>
      </c>
      <c r="D47" s="123">
        <f t="shared" si="9"/>
        <v>0</v>
      </c>
      <c r="E47" s="76">
        <f t="shared" si="17"/>
        <v>0</v>
      </c>
      <c r="F47" s="76">
        <f t="shared" si="18"/>
        <v>0</v>
      </c>
      <c r="G47" s="76">
        <f t="shared" si="19"/>
        <v>0</v>
      </c>
      <c r="H47" s="76">
        <f t="shared" si="20"/>
        <v>0</v>
      </c>
      <c r="I47" s="124">
        <f t="shared" si="21"/>
        <v>0</v>
      </c>
      <c r="J47" s="124">
        <f t="shared" si="22"/>
        <v>0</v>
      </c>
      <c r="L47" s="84"/>
      <c r="M47" s="84"/>
      <c r="N47" s="84"/>
    </row>
    <row r="48" spans="1:14" ht="15" hidden="1" customHeight="1">
      <c r="A48" s="53"/>
      <c r="B48" s="83"/>
      <c r="C48" s="83">
        <f t="shared" si="16"/>
        <v>0</v>
      </c>
      <c r="D48" s="123">
        <f t="shared" si="9"/>
        <v>0</v>
      </c>
      <c r="E48" s="76">
        <f t="shared" si="17"/>
        <v>0</v>
      </c>
      <c r="F48" s="76">
        <f t="shared" si="18"/>
        <v>0</v>
      </c>
      <c r="G48" s="76">
        <f t="shared" si="19"/>
        <v>0</v>
      </c>
      <c r="H48" s="76">
        <f t="shared" si="20"/>
        <v>0</v>
      </c>
      <c r="I48" s="124">
        <f t="shared" si="21"/>
        <v>0</v>
      </c>
      <c r="J48" s="124">
        <f t="shared" si="22"/>
        <v>0</v>
      </c>
      <c r="L48" s="84"/>
      <c r="M48" s="84"/>
      <c r="N48" s="84"/>
    </row>
    <row r="49" spans="1:14" ht="15" hidden="1" customHeight="1">
      <c r="A49" s="53"/>
      <c r="B49" s="83"/>
      <c r="C49" s="83">
        <f t="shared" si="16"/>
        <v>0</v>
      </c>
      <c r="D49" s="123">
        <f t="shared" si="9"/>
        <v>0</v>
      </c>
      <c r="E49" s="76">
        <f t="shared" si="17"/>
        <v>0</v>
      </c>
      <c r="F49" s="76">
        <f t="shared" si="18"/>
        <v>0</v>
      </c>
      <c r="G49" s="76">
        <f t="shared" si="19"/>
        <v>0</v>
      </c>
      <c r="H49" s="76">
        <f t="shared" si="20"/>
        <v>0</v>
      </c>
      <c r="I49" s="124">
        <f t="shared" si="21"/>
        <v>0</v>
      </c>
      <c r="J49" s="124">
        <f t="shared" si="22"/>
        <v>0</v>
      </c>
      <c r="L49" s="84"/>
      <c r="M49" s="84"/>
      <c r="N49" s="84"/>
    </row>
    <row r="50" spans="1:14" ht="15" hidden="1" customHeight="1">
      <c r="A50" s="53"/>
      <c r="B50" s="83"/>
      <c r="C50" s="83">
        <f t="shared" si="16"/>
        <v>0</v>
      </c>
      <c r="D50" s="123">
        <f t="shared" si="9"/>
        <v>0</v>
      </c>
      <c r="E50" s="76">
        <f t="shared" si="17"/>
        <v>0</v>
      </c>
      <c r="F50" s="76">
        <f t="shared" si="18"/>
        <v>0</v>
      </c>
      <c r="G50" s="76">
        <f t="shared" si="19"/>
        <v>0</v>
      </c>
      <c r="H50" s="76">
        <f t="shared" si="20"/>
        <v>0</v>
      </c>
      <c r="I50" s="124">
        <f t="shared" si="21"/>
        <v>0</v>
      </c>
      <c r="J50" s="124">
        <f t="shared" si="22"/>
        <v>0</v>
      </c>
      <c r="L50" s="84"/>
      <c r="M50" s="84"/>
      <c r="N50" s="84"/>
    </row>
    <row r="51" spans="1:14" ht="15" hidden="1" customHeight="1">
      <c r="A51" s="53"/>
      <c r="B51" s="83"/>
      <c r="C51" s="83">
        <f t="shared" si="16"/>
        <v>0</v>
      </c>
      <c r="D51" s="123">
        <f t="shared" si="9"/>
        <v>0</v>
      </c>
      <c r="E51" s="76">
        <f t="shared" si="17"/>
        <v>0</v>
      </c>
      <c r="F51" s="76">
        <f t="shared" si="18"/>
        <v>0</v>
      </c>
      <c r="G51" s="76">
        <f t="shared" si="19"/>
        <v>0</v>
      </c>
      <c r="H51" s="76">
        <f t="shared" si="20"/>
        <v>0</v>
      </c>
      <c r="I51" s="124">
        <f t="shared" si="21"/>
        <v>0</v>
      </c>
      <c r="J51" s="124">
        <f t="shared" si="22"/>
        <v>0</v>
      </c>
      <c r="L51" s="84"/>
      <c r="M51" s="84"/>
      <c r="N51" s="84"/>
    </row>
    <row r="52" spans="1:14" ht="15" hidden="1" customHeight="1">
      <c r="A52" s="53"/>
      <c r="B52" s="83"/>
      <c r="C52" s="83">
        <f t="shared" si="16"/>
        <v>0</v>
      </c>
      <c r="D52" s="123">
        <f t="shared" si="9"/>
        <v>0</v>
      </c>
      <c r="E52" s="76">
        <f t="shared" si="17"/>
        <v>0</v>
      </c>
      <c r="F52" s="76">
        <f t="shared" si="18"/>
        <v>0</v>
      </c>
      <c r="G52" s="76">
        <f t="shared" si="19"/>
        <v>0</v>
      </c>
      <c r="H52" s="76">
        <f t="shared" si="20"/>
        <v>0</v>
      </c>
      <c r="I52" s="124">
        <f t="shared" si="21"/>
        <v>0</v>
      </c>
      <c r="J52" s="124">
        <f t="shared" si="22"/>
        <v>0</v>
      </c>
      <c r="L52" s="84"/>
      <c r="M52" s="84"/>
      <c r="N52" s="84"/>
    </row>
    <row r="53" spans="1:14" ht="15" hidden="1" customHeight="1">
      <c r="A53" s="53"/>
      <c r="B53" s="83"/>
      <c r="C53" s="83">
        <f t="shared" si="16"/>
        <v>0</v>
      </c>
      <c r="D53" s="123">
        <f t="shared" si="9"/>
        <v>0</v>
      </c>
      <c r="E53" s="76">
        <f t="shared" si="17"/>
        <v>0</v>
      </c>
      <c r="F53" s="76">
        <f t="shared" si="18"/>
        <v>0</v>
      </c>
      <c r="G53" s="76">
        <f t="shared" si="19"/>
        <v>0</v>
      </c>
      <c r="H53" s="76">
        <f t="shared" si="20"/>
        <v>0</v>
      </c>
      <c r="I53" s="124">
        <f t="shared" si="21"/>
        <v>0</v>
      </c>
      <c r="J53" s="124">
        <f t="shared" si="22"/>
        <v>0</v>
      </c>
      <c r="L53" s="84"/>
      <c r="M53" s="84"/>
      <c r="N53" s="84"/>
    </row>
    <row r="54" spans="1:14" ht="15" hidden="1" customHeight="1">
      <c r="A54" s="53"/>
      <c r="B54" s="83"/>
      <c r="C54" s="83">
        <f t="shared" si="16"/>
        <v>0</v>
      </c>
      <c r="D54" s="123">
        <f t="shared" si="9"/>
        <v>0</v>
      </c>
      <c r="E54" s="76">
        <f t="shared" si="17"/>
        <v>0</v>
      </c>
      <c r="F54" s="76">
        <f t="shared" si="18"/>
        <v>0</v>
      </c>
      <c r="G54" s="76">
        <f t="shared" si="19"/>
        <v>0</v>
      </c>
      <c r="H54" s="76">
        <f t="shared" si="20"/>
        <v>0</v>
      </c>
      <c r="I54" s="124">
        <f t="shared" si="21"/>
        <v>0</v>
      </c>
      <c r="J54" s="124">
        <f t="shared" si="22"/>
        <v>0</v>
      </c>
      <c r="L54" s="84"/>
      <c r="M54" s="84"/>
      <c r="N54" s="84"/>
    </row>
    <row r="55" spans="1:14" ht="15" hidden="1" customHeight="1">
      <c r="A55" s="53"/>
      <c r="B55" s="83"/>
      <c r="C55" s="83">
        <f t="shared" si="16"/>
        <v>0</v>
      </c>
      <c r="D55" s="123">
        <f t="shared" si="9"/>
        <v>0</v>
      </c>
      <c r="E55" s="76">
        <f t="shared" si="17"/>
        <v>0</v>
      </c>
      <c r="F55" s="76">
        <f t="shared" si="18"/>
        <v>0</v>
      </c>
      <c r="G55" s="76">
        <f t="shared" si="19"/>
        <v>0</v>
      </c>
      <c r="H55" s="76">
        <f t="shared" si="20"/>
        <v>0</v>
      </c>
      <c r="I55" s="124">
        <f t="shared" si="21"/>
        <v>0</v>
      </c>
      <c r="J55" s="124">
        <f t="shared" si="22"/>
        <v>0</v>
      </c>
      <c r="L55" s="84"/>
      <c r="M55" s="84"/>
      <c r="N55" s="84"/>
    </row>
    <row r="56" spans="1:14" ht="15" hidden="1" customHeight="1">
      <c r="A56" s="53"/>
      <c r="B56" s="83"/>
      <c r="C56" s="83">
        <f t="shared" si="16"/>
        <v>0</v>
      </c>
      <c r="D56" s="123">
        <f t="shared" si="9"/>
        <v>0</v>
      </c>
      <c r="E56" s="76">
        <f t="shared" si="17"/>
        <v>0</v>
      </c>
      <c r="F56" s="76">
        <f t="shared" si="18"/>
        <v>0</v>
      </c>
      <c r="G56" s="76">
        <f t="shared" si="19"/>
        <v>0</v>
      </c>
      <c r="H56" s="76">
        <f t="shared" si="20"/>
        <v>0</v>
      </c>
      <c r="I56" s="124">
        <f t="shared" si="21"/>
        <v>0</v>
      </c>
      <c r="J56" s="124">
        <f t="shared" si="22"/>
        <v>0</v>
      </c>
      <c r="L56" s="84"/>
      <c r="M56" s="84"/>
      <c r="N56" s="84"/>
    </row>
    <row r="57" spans="1:14" ht="15" hidden="1" customHeight="1">
      <c r="A57" s="53"/>
      <c r="B57" s="83"/>
      <c r="C57" s="83">
        <f t="shared" si="16"/>
        <v>0</v>
      </c>
      <c r="D57" s="123">
        <f t="shared" si="9"/>
        <v>0</v>
      </c>
      <c r="E57" s="76">
        <f t="shared" si="17"/>
        <v>0</v>
      </c>
      <c r="F57" s="76">
        <f t="shared" si="18"/>
        <v>0</v>
      </c>
      <c r="G57" s="76">
        <f t="shared" si="19"/>
        <v>0</v>
      </c>
      <c r="H57" s="76">
        <f t="shared" si="20"/>
        <v>0</v>
      </c>
      <c r="I57" s="124">
        <f t="shared" si="21"/>
        <v>0</v>
      </c>
      <c r="J57" s="124">
        <f t="shared" si="22"/>
        <v>0</v>
      </c>
      <c r="L57" s="84"/>
      <c r="M57" s="84"/>
      <c r="N57" s="84"/>
    </row>
    <row r="58" spans="1:14" ht="15" hidden="1" customHeight="1">
      <c r="A58" s="53"/>
      <c r="B58" s="83"/>
      <c r="C58" s="83">
        <f t="shared" si="16"/>
        <v>0</v>
      </c>
      <c r="D58" s="123">
        <f t="shared" si="9"/>
        <v>0</v>
      </c>
      <c r="E58" s="76">
        <f t="shared" si="17"/>
        <v>0</v>
      </c>
      <c r="F58" s="76">
        <f t="shared" si="18"/>
        <v>0</v>
      </c>
      <c r="G58" s="76">
        <f t="shared" si="19"/>
        <v>0</v>
      </c>
      <c r="H58" s="76">
        <f t="shared" si="20"/>
        <v>0</v>
      </c>
      <c r="I58" s="124">
        <f t="shared" si="21"/>
        <v>0</v>
      </c>
      <c r="J58" s="124">
        <f t="shared" si="22"/>
        <v>0</v>
      </c>
      <c r="L58" s="84"/>
      <c r="M58" s="84"/>
      <c r="N58" s="84"/>
    </row>
    <row r="59" spans="1:14" ht="15" hidden="1" customHeight="1">
      <c r="A59" s="53"/>
      <c r="B59" s="83"/>
      <c r="C59" s="83">
        <f t="shared" si="16"/>
        <v>0</v>
      </c>
      <c r="D59" s="123">
        <f t="shared" si="9"/>
        <v>0</v>
      </c>
      <c r="E59" s="76">
        <f t="shared" si="17"/>
        <v>0</v>
      </c>
      <c r="F59" s="76">
        <f t="shared" si="18"/>
        <v>0</v>
      </c>
      <c r="G59" s="76">
        <f t="shared" si="19"/>
        <v>0</v>
      </c>
      <c r="H59" s="76">
        <f t="shared" si="20"/>
        <v>0</v>
      </c>
      <c r="I59" s="124">
        <f t="shared" si="21"/>
        <v>0</v>
      </c>
      <c r="J59" s="124">
        <f t="shared" si="22"/>
        <v>0</v>
      </c>
      <c r="L59" s="84"/>
      <c r="M59" s="84"/>
      <c r="N59" s="84"/>
    </row>
    <row r="60" spans="1:14" ht="15" hidden="1" customHeight="1">
      <c r="A60" s="53"/>
      <c r="B60" s="83"/>
      <c r="C60" s="83">
        <f t="shared" si="16"/>
        <v>0</v>
      </c>
      <c r="D60" s="123">
        <f t="shared" si="9"/>
        <v>0</v>
      </c>
      <c r="E60" s="76">
        <f t="shared" si="17"/>
        <v>0</v>
      </c>
      <c r="F60" s="76">
        <f t="shared" si="18"/>
        <v>0</v>
      </c>
      <c r="G60" s="76">
        <f t="shared" si="19"/>
        <v>0</v>
      </c>
      <c r="H60" s="76">
        <f t="shared" si="20"/>
        <v>0</v>
      </c>
      <c r="I60" s="124">
        <f t="shared" si="21"/>
        <v>0</v>
      </c>
      <c r="J60" s="124">
        <f t="shared" si="22"/>
        <v>0</v>
      </c>
      <c r="L60" s="84"/>
      <c r="M60" s="84"/>
      <c r="N60" s="84"/>
    </row>
    <row r="61" spans="1:14" ht="15" hidden="1" customHeight="1">
      <c r="A61" s="53"/>
      <c r="B61" s="83"/>
      <c r="C61" s="83">
        <f t="shared" si="16"/>
        <v>0</v>
      </c>
      <c r="D61" s="123">
        <f t="shared" si="9"/>
        <v>0</v>
      </c>
      <c r="E61" s="76">
        <f t="shared" si="17"/>
        <v>0</v>
      </c>
      <c r="F61" s="76">
        <f t="shared" si="18"/>
        <v>0</v>
      </c>
      <c r="G61" s="76">
        <f t="shared" si="19"/>
        <v>0</v>
      </c>
      <c r="H61" s="76">
        <f t="shared" si="20"/>
        <v>0</v>
      </c>
      <c r="I61" s="124">
        <f t="shared" si="21"/>
        <v>0</v>
      </c>
      <c r="J61" s="124">
        <f t="shared" si="22"/>
        <v>0</v>
      </c>
      <c r="L61" s="84"/>
      <c r="M61" s="84"/>
      <c r="N61" s="84"/>
    </row>
    <row r="62" spans="1:14" ht="15" hidden="1" customHeight="1">
      <c r="A62" s="53"/>
      <c r="B62" s="83"/>
      <c r="C62" s="83">
        <f t="shared" si="16"/>
        <v>0</v>
      </c>
      <c r="D62" s="123">
        <f t="shared" si="9"/>
        <v>0</v>
      </c>
      <c r="E62" s="76">
        <f t="shared" si="17"/>
        <v>0</v>
      </c>
      <c r="F62" s="76">
        <f t="shared" si="18"/>
        <v>0</v>
      </c>
      <c r="G62" s="76">
        <f t="shared" si="19"/>
        <v>0</v>
      </c>
      <c r="H62" s="76">
        <f t="shared" si="20"/>
        <v>0</v>
      </c>
      <c r="I62" s="124">
        <f t="shared" si="21"/>
        <v>0</v>
      </c>
      <c r="J62" s="124">
        <f t="shared" si="22"/>
        <v>0</v>
      </c>
      <c r="L62" s="84"/>
      <c r="M62" s="84"/>
      <c r="N62" s="84"/>
    </row>
    <row r="63" spans="1:14" ht="15" hidden="1" customHeight="1">
      <c r="A63" s="53"/>
      <c r="B63" s="83"/>
      <c r="C63" s="83">
        <f t="shared" si="16"/>
        <v>0</v>
      </c>
      <c r="D63" s="123">
        <f t="shared" si="9"/>
        <v>0</v>
      </c>
      <c r="E63" s="76">
        <f t="shared" si="17"/>
        <v>0</v>
      </c>
      <c r="F63" s="76">
        <f t="shared" si="18"/>
        <v>0</v>
      </c>
      <c r="G63" s="76">
        <f t="shared" si="19"/>
        <v>0</v>
      </c>
      <c r="H63" s="76">
        <f t="shared" si="20"/>
        <v>0</v>
      </c>
      <c r="I63" s="124">
        <f t="shared" si="21"/>
        <v>0</v>
      </c>
      <c r="J63" s="124">
        <f t="shared" si="22"/>
        <v>0</v>
      </c>
      <c r="L63" s="84"/>
      <c r="M63" s="84"/>
      <c r="N63" s="84"/>
    </row>
    <row r="64" spans="1:14" ht="15" hidden="1" customHeight="1">
      <c r="A64" s="53"/>
      <c r="B64" s="83"/>
      <c r="C64" s="83">
        <f t="shared" si="16"/>
        <v>0</v>
      </c>
      <c r="D64" s="123">
        <f t="shared" si="9"/>
        <v>0</v>
      </c>
      <c r="E64" s="76">
        <f t="shared" si="17"/>
        <v>0</v>
      </c>
      <c r="F64" s="76">
        <f t="shared" si="18"/>
        <v>0</v>
      </c>
      <c r="G64" s="76">
        <f t="shared" si="19"/>
        <v>0</v>
      </c>
      <c r="H64" s="76">
        <f t="shared" si="20"/>
        <v>0</v>
      </c>
      <c r="I64" s="124">
        <f t="shared" si="21"/>
        <v>0</v>
      </c>
      <c r="J64" s="124">
        <f t="shared" si="22"/>
        <v>0</v>
      </c>
      <c r="L64" s="84"/>
      <c r="M64" s="84"/>
      <c r="N64" s="84"/>
    </row>
    <row r="65" spans="1:14" ht="15" hidden="1" customHeight="1">
      <c r="A65" s="53"/>
      <c r="B65" s="83"/>
      <c r="C65" s="83">
        <f t="shared" si="16"/>
        <v>0</v>
      </c>
      <c r="D65" s="123">
        <f t="shared" si="9"/>
        <v>0</v>
      </c>
      <c r="E65" s="76">
        <f t="shared" si="17"/>
        <v>0</v>
      </c>
      <c r="F65" s="76">
        <f t="shared" si="18"/>
        <v>0</v>
      </c>
      <c r="G65" s="76">
        <f t="shared" si="19"/>
        <v>0</v>
      </c>
      <c r="H65" s="76">
        <f t="shared" si="20"/>
        <v>0</v>
      </c>
      <c r="I65" s="124">
        <f t="shared" si="21"/>
        <v>0</v>
      </c>
      <c r="J65" s="124">
        <f t="shared" si="22"/>
        <v>0</v>
      </c>
      <c r="L65" s="84"/>
      <c r="M65" s="84"/>
      <c r="N65" s="84"/>
    </row>
    <row r="66" spans="1:14" ht="15" hidden="1" customHeight="1">
      <c r="A66" s="53"/>
      <c r="B66" s="83"/>
      <c r="C66" s="83">
        <f t="shared" si="16"/>
        <v>0</v>
      </c>
      <c r="D66" s="123">
        <f t="shared" si="9"/>
        <v>0</v>
      </c>
      <c r="E66" s="76">
        <f t="shared" si="17"/>
        <v>0</v>
      </c>
      <c r="F66" s="76">
        <f t="shared" si="18"/>
        <v>0</v>
      </c>
      <c r="G66" s="76">
        <f t="shared" si="19"/>
        <v>0</v>
      </c>
      <c r="H66" s="76">
        <f t="shared" si="20"/>
        <v>0</v>
      </c>
      <c r="I66" s="124">
        <f t="shared" si="21"/>
        <v>0</v>
      </c>
      <c r="J66" s="124">
        <f t="shared" si="22"/>
        <v>0</v>
      </c>
      <c r="L66" s="84"/>
      <c r="M66" s="84"/>
      <c r="N66" s="84"/>
    </row>
    <row r="67" spans="1:14" ht="15" hidden="1" customHeight="1">
      <c r="A67" s="53"/>
      <c r="B67" s="83"/>
      <c r="C67" s="83">
        <f t="shared" si="16"/>
        <v>0</v>
      </c>
      <c r="D67" s="123">
        <f t="shared" si="9"/>
        <v>0</v>
      </c>
      <c r="E67" s="76">
        <f t="shared" si="17"/>
        <v>0</v>
      </c>
      <c r="F67" s="76">
        <f t="shared" si="18"/>
        <v>0</v>
      </c>
      <c r="G67" s="76">
        <f t="shared" si="19"/>
        <v>0</v>
      </c>
      <c r="H67" s="76">
        <f t="shared" si="20"/>
        <v>0</v>
      </c>
      <c r="I67" s="124">
        <f t="shared" si="21"/>
        <v>0</v>
      </c>
      <c r="J67" s="124">
        <f t="shared" si="22"/>
        <v>0</v>
      </c>
      <c r="L67" s="84"/>
      <c r="M67" s="84"/>
      <c r="N67" s="84"/>
    </row>
    <row r="68" spans="1:14" ht="15" hidden="1" customHeight="1">
      <c r="A68" s="53"/>
      <c r="B68" s="83"/>
      <c r="C68" s="83">
        <f t="shared" si="16"/>
        <v>0</v>
      </c>
      <c r="D68" s="123">
        <f t="shared" si="9"/>
        <v>0</v>
      </c>
      <c r="E68" s="76">
        <f t="shared" si="17"/>
        <v>0</v>
      </c>
      <c r="F68" s="76">
        <f t="shared" si="18"/>
        <v>0</v>
      </c>
      <c r="G68" s="76">
        <f t="shared" si="19"/>
        <v>0</v>
      </c>
      <c r="H68" s="76">
        <f t="shared" si="20"/>
        <v>0</v>
      </c>
      <c r="I68" s="124">
        <f t="shared" si="21"/>
        <v>0</v>
      </c>
      <c r="J68" s="124">
        <f t="shared" si="22"/>
        <v>0</v>
      </c>
      <c r="L68" s="84"/>
      <c r="M68" s="84"/>
      <c r="N68" s="84"/>
    </row>
    <row r="69" spans="1:14" ht="15" hidden="1" customHeight="1">
      <c r="A69" s="53"/>
      <c r="B69" s="83"/>
      <c r="C69" s="83">
        <f t="shared" si="16"/>
        <v>0</v>
      </c>
      <c r="D69" s="123">
        <f t="shared" si="9"/>
        <v>0</v>
      </c>
      <c r="E69" s="76">
        <f t="shared" si="17"/>
        <v>0</v>
      </c>
      <c r="F69" s="76">
        <f t="shared" si="18"/>
        <v>0</v>
      </c>
      <c r="G69" s="76">
        <f t="shared" si="19"/>
        <v>0</v>
      </c>
      <c r="H69" s="76">
        <f t="shared" si="20"/>
        <v>0</v>
      </c>
      <c r="I69" s="124">
        <f t="shared" si="21"/>
        <v>0</v>
      </c>
      <c r="J69" s="124">
        <f t="shared" si="22"/>
        <v>0</v>
      </c>
      <c r="L69" s="84"/>
      <c r="M69" s="84"/>
      <c r="N69" s="84"/>
    </row>
    <row r="70" spans="1:14" ht="15" hidden="1" customHeight="1">
      <c r="A70" s="53"/>
      <c r="B70" s="83"/>
      <c r="C70" s="83">
        <f t="shared" ref="C70:C84" si="23">SUM(E70:K70)</f>
        <v>0</v>
      </c>
      <c r="D70" s="123">
        <f t="shared" si="9"/>
        <v>0</v>
      </c>
      <c r="E70" s="76">
        <f t="shared" ref="E70:E84" si="24">IFERROR(VLOOKUP(B70,$B$93:$C$134,2,FALSE),0)</f>
        <v>0</v>
      </c>
      <c r="F70" s="76">
        <f t="shared" ref="F70:F84" si="25">IFERROR(VLOOKUP(B70,$F$93:$G$134,2,FALSE),0)</f>
        <v>0</v>
      </c>
      <c r="G70" s="76">
        <f t="shared" ref="G70:G84" si="26">IFERROR(VLOOKUP(B70,$J$93:$K$134,2,FALSE),0)</f>
        <v>0</v>
      </c>
      <c r="H70" s="76">
        <f t="shared" ref="H70:H84" si="27">IFERROR(VLOOKUP(B70,$N$93:$O$134,2,FALSE),0)</f>
        <v>0</v>
      </c>
      <c r="I70" s="124">
        <f t="shared" ref="I70:I84" si="28">IFERROR(VLOOKUP(B70,$R$93:$S$134,2,FALSE),0)</f>
        <v>0</v>
      </c>
      <c r="J70" s="124">
        <f t="shared" ref="J70:J84" si="29">IFERROR(VLOOKUP(B70,$V$93:$W$134,2,FALSE),0)</f>
        <v>0</v>
      </c>
      <c r="L70" s="84"/>
      <c r="M70" s="84"/>
      <c r="N70" s="84"/>
    </row>
    <row r="71" spans="1:14" ht="15" hidden="1" customHeight="1">
      <c r="A71" s="53"/>
      <c r="B71" s="83"/>
      <c r="C71" s="83">
        <f t="shared" si="23"/>
        <v>0</v>
      </c>
      <c r="D71" s="123">
        <f t="shared" ref="D71:D84" si="30">SUM(E71:J71)-MIN(E71:G71)</f>
        <v>0</v>
      </c>
      <c r="E71" s="76">
        <f t="shared" si="24"/>
        <v>0</v>
      </c>
      <c r="F71" s="76">
        <f t="shared" si="25"/>
        <v>0</v>
      </c>
      <c r="G71" s="76">
        <f t="shared" si="26"/>
        <v>0</v>
      </c>
      <c r="H71" s="76">
        <f t="shared" si="27"/>
        <v>0</v>
      </c>
      <c r="I71" s="124">
        <f t="shared" si="28"/>
        <v>0</v>
      </c>
      <c r="J71" s="124">
        <f t="shared" si="29"/>
        <v>0</v>
      </c>
      <c r="L71" s="84"/>
      <c r="M71" s="84"/>
      <c r="N71" s="84"/>
    </row>
    <row r="72" spans="1:14" ht="15" hidden="1" customHeight="1">
      <c r="A72" s="53"/>
      <c r="B72" s="83"/>
      <c r="C72" s="83">
        <f t="shared" si="23"/>
        <v>0</v>
      </c>
      <c r="D72" s="123">
        <f t="shared" si="30"/>
        <v>0</v>
      </c>
      <c r="E72" s="76">
        <f t="shared" si="24"/>
        <v>0</v>
      </c>
      <c r="F72" s="76">
        <f t="shared" si="25"/>
        <v>0</v>
      </c>
      <c r="G72" s="76">
        <f t="shared" si="26"/>
        <v>0</v>
      </c>
      <c r="H72" s="76">
        <f t="shared" si="27"/>
        <v>0</v>
      </c>
      <c r="I72" s="124">
        <f t="shared" si="28"/>
        <v>0</v>
      </c>
      <c r="J72" s="124">
        <f t="shared" si="29"/>
        <v>0</v>
      </c>
      <c r="L72" s="84"/>
      <c r="M72" s="84"/>
      <c r="N72" s="84"/>
    </row>
    <row r="73" spans="1:14" ht="15" hidden="1" customHeight="1">
      <c r="A73" s="53"/>
      <c r="B73" s="83"/>
      <c r="C73" s="83">
        <f t="shared" si="23"/>
        <v>0</v>
      </c>
      <c r="D73" s="123">
        <f t="shared" si="30"/>
        <v>0</v>
      </c>
      <c r="E73" s="76">
        <f t="shared" si="24"/>
        <v>0</v>
      </c>
      <c r="F73" s="76">
        <f t="shared" si="25"/>
        <v>0</v>
      </c>
      <c r="G73" s="76">
        <f t="shared" si="26"/>
        <v>0</v>
      </c>
      <c r="H73" s="76">
        <f t="shared" si="27"/>
        <v>0</v>
      </c>
      <c r="I73" s="124">
        <f t="shared" si="28"/>
        <v>0</v>
      </c>
      <c r="J73" s="124">
        <f t="shared" si="29"/>
        <v>0</v>
      </c>
      <c r="L73" s="84"/>
      <c r="M73" s="84"/>
      <c r="N73" s="84"/>
    </row>
    <row r="74" spans="1:14" ht="15" hidden="1" customHeight="1">
      <c r="A74" s="53"/>
      <c r="B74" s="83"/>
      <c r="C74" s="83">
        <f t="shared" si="23"/>
        <v>0</v>
      </c>
      <c r="D74" s="123">
        <f t="shared" si="30"/>
        <v>0</v>
      </c>
      <c r="E74" s="76">
        <f t="shared" si="24"/>
        <v>0</v>
      </c>
      <c r="F74" s="76">
        <f t="shared" si="25"/>
        <v>0</v>
      </c>
      <c r="G74" s="76">
        <f t="shared" si="26"/>
        <v>0</v>
      </c>
      <c r="H74" s="76">
        <f t="shared" si="27"/>
        <v>0</v>
      </c>
      <c r="I74" s="124">
        <f t="shared" si="28"/>
        <v>0</v>
      </c>
      <c r="J74" s="124">
        <f t="shared" si="29"/>
        <v>0</v>
      </c>
      <c r="L74" s="84"/>
      <c r="M74" s="84"/>
      <c r="N74" s="84"/>
    </row>
    <row r="75" spans="1:14" ht="15" hidden="1" customHeight="1">
      <c r="A75" s="53"/>
      <c r="B75" s="83"/>
      <c r="C75" s="83">
        <f t="shared" si="23"/>
        <v>0</v>
      </c>
      <c r="D75" s="123">
        <f t="shared" si="30"/>
        <v>0</v>
      </c>
      <c r="E75" s="76">
        <f t="shared" si="24"/>
        <v>0</v>
      </c>
      <c r="F75" s="76">
        <f t="shared" si="25"/>
        <v>0</v>
      </c>
      <c r="G75" s="76">
        <f t="shared" si="26"/>
        <v>0</v>
      </c>
      <c r="H75" s="76">
        <f t="shared" si="27"/>
        <v>0</v>
      </c>
      <c r="I75" s="124">
        <f t="shared" si="28"/>
        <v>0</v>
      </c>
      <c r="J75" s="124">
        <f t="shared" si="29"/>
        <v>0</v>
      </c>
      <c r="L75" s="84"/>
      <c r="M75" s="84"/>
      <c r="N75" s="84"/>
    </row>
    <row r="76" spans="1:14" ht="15" hidden="1" customHeight="1">
      <c r="A76" s="53"/>
      <c r="B76" s="83"/>
      <c r="C76" s="83">
        <f t="shared" si="23"/>
        <v>0</v>
      </c>
      <c r="D76" s="123">
        <f t="shared" si="30"/>
        <v>0</v>
      </c>
      <c r="E76" s="76">
        <f t="shared" si="24"/>
        <v>0</v>
      </c>
      <c r="F76" s="76">
        <f t="shared" si="25"/>
        <v>0</v>
      </c>
      <c r="G76" s="76">
        <f t="shared" si="26"/>
        <v>0</v>
      </c>
      <c r="H76" s="76">
        <f t="shared" si="27"/>
        <v>0</v>
      </c>
      <c r="I76" s="124">
        <f t="shared" si="28"/>
        <v>0</v>
      </c>
      <c r="J76" s="124">
        <f t="shared" si="29"/>
        <v>0</v>
      </c>
      <c r="L76" s="84"/>
      <c r="M76" s="84"/>
      <c r="N76" s="84"/>
    </row>
    <row r="77" spans="1:14" ht="15" hidden="1" customHeight="1">
      <c r="A77" s="53"/>
      <c r="B77" s="83"/>
      <c r="C77" s="83">
        <f t="shared" si="23"/>
        <v>0</v>
      </c>
      <c r="D77" s="123">
        <f t="shared" si="30"/>
        <v>0</v>
      </c>
      <c r="E77" s="76">
        <f t="shared" si="24"/>
        <v>0</v>
      </c>
      <c r="F77" s="76">
        <f t="shared" si="25"/>
        <v>0</v>
      </c>
      <c r="G77" s="76">
        <f t="shared" si="26"/>
        <v>0</v>
      </c>
      <c r="H77" s="76">
        <f t="shared" si="27"/>
        <v>0</v>
      </c>
      <c r="I77" s="124">
        <f t="shared" si="28"/>
        <v>0</v>
      </c>
      <c r="J77" s="124">
        <f t="shared" si="29"/>
        <v>0</v>
      </c>
      <c r="L77" s="84"/>
      <c r="M77" s="84"/>
      <c r="N77" s="84"/>
    </row>
    <row r="78" spans="1:14" ht="15" hidden="1" customHeight="1">
      <c r="A78" s="53"/>
      <c r="B78" s="83"/>
      <c r="C78" s="83">
        <f t="shared" si="23"/>
        <v>0</v>
      </c>
      <c r="D78" s="123">
        <f t="shared" si="30"/>
        <v>0</v>
      </c>
      <c r="E78" s="76">
        <f t="shared" si="24"/>
        <v>0</v>
      </c>
      <c r="F78" s="76">
        <f t="shared" si="25"/>
        <v>0</v>
      </c>
      <c r="G78" s="76">
        <f t="shared" si="26"/>
        <v>0</v>
      </c>
      <c r="H78" s="76">
        <f t="shared" si="27"/>
        <v>0</v>
      </c>
      <c r="I78" s="124">
        <f t="shared" si="28"/>
        <v>0</v>
      </c>
      <c r="J78" s="124">
        <f t="shared" si="29"/>
        <v>0</v>
      </c>
      <c r="L78" s="84"/>
      <c r="M78" s="84"/>
      <c r="N78" s="84"/>
    </row>
    <row r="79" spans="1:14" ht="15" hidden="1" customHeight="1">
      <c r="A79" s="53"/>
      <c r="B79" s="83"/>
      <c r="C79" s="83">
        <f t="shared" si="23"/>
        <v>0</v>
      </c>
      <c r="D79" s="123">
        <f t="shared" si="30"/>
        <v>0</v>
      </c>
      <c r="E79" s="76">
        <f t="shared" si="24"/>
        <v>0</v>
      </c>
      <c r="F79" s="76">
        <f t="shared" si="25"/>
        <v>0</v>
      </c>
      <c r="G79" s="76">
        <f t="shared" si="26"/>
        <v>0</v>
      </c>
      <c r="H79" s="76">
        <f t="shared" si="27"/>
        <v>0</v>
      </c>
      <c r="I79" s="124">
        <f t="shared" si="28"/>
        <v>0</v>
      </c>
      <c r="J79" s="124">
        <f t="shared" si="29"/>
        <v>0</v>
      </c>
      <c r="L79" s="84"/>
      <c r="M79" s="84"/>
      <c r="N79" s="84"/>
    </row>
    <row r="80" spans="1:14" ht="15" hidden="1" customHeight="1">
      <c r="A80" s="53"/>
      <c r="B80" s="83"/>
      <c r="C80" s="83">
        <f t="shared" si="23"/>
        <v>0</v>
      </c>
      <c r="D80" s="123">
        <f t="shared" si="30"/>
        <v>0</v>
      </c>
      <c r="E80" s="76">
        <f t="shared" si="24"/>
        <v>0</v>
      </c>
      <c r="F80" s="76">
        <f t="shared" si="25"/>
        <v>0</v>
      </c>
      <c r="G80" s="76">
        <f t="shared" si="26"/>
        <v>0</v>
      </c>
      <c r="H80" s="76">
        <f t="shared" si="27"/>
        <v>0</v>
      </c>
      <c r="I80" s="124">
        <f t="shared" si="28"/>
        <v>0</v>
      </c>
      <c r="J80" s="124">
        <f t="shared" si="29"/>
        <v>0</v>
      </c>
      <c r="L80" s="84"/>
      <c r="M80" s="84"/>
      <c r="N80" s="84"/>
    </row>
    <row r="81" spans="1:24" ht="15" hidden="1" customHeight="1">
      <c r="A81" s="53"/>
      <c r="B81" s="83"/>
      <c r="C81" s="83">
        <f t="shared" si="23"/>
        <v>0</v>
      </c>
      <c r="D81" s="123">
        <f t="shared" si="30"/>
        <v>0</v>
      </c>
      <c r="E81" s="76">
        <f t="shared" si="24"/>
        <v>0</v>
      </c>
      <c r="F81" s="76">
        <f t="shared" si="25"/>
        <v>0</v>
      </c>
      <c r="G81" s="76">
        <f t="shared" si="26"/>
        <v>0</v>
      </c>
      <c r="H81" s="76">
        <f t="shared" si="27"/>
        <v>0</v>
      </c>
      <c r="I81" s="124">
        <f t="shared" si="28"/>
        <v>0</v>
      </c>
      <c r="J81" s="124">
        <f t="shared" si="29"/>
        <v>0</v>
      </c>
      <c r="L81" s="84"/>
      <c r="M81" s="84"/>
      <c r="N81" s="84"/>
    </row>
    <row r="82" spans="1:24" ht="15" hidden="1" customHeight="1">
      <c r="A82" s="53"/>
      <c r="B82" s="83"/>
      <c r="C82" s="83">
        <f t="shared" si="23"/>
        <v>0</v>
      </c>
      <c r="D82" s="123">
        <f t="shared" si="30"/>
        <v>0</v>
      </c>
      <c r="E82" s="76">
        <f t="shared" si="24"/>
        <v>0</v>
      </c>
      <c r="F82" s="76">
        <f t="shared" si="25"/>
        <v>0</v>
      </c>
      <c r="G82" s="76">
        <f t="shared" si="26"/>
        <v>0</v>
      </c>
      <c r="H82" s="76">
        <f t="shared" si="27"/>
        <v>0</v>
      </c>
      <c r="I82" s="124">
        <f t="shared" si="28"/>
        <v>0</v>
      </c>
      <c r="J82" s="124">
        <f t="shared" si="29"/>
        <v>0</v>
      </c>
      <c r="L82" s="84"/>
      <c r="M82" s="84"/>
      <c r="N82" s="84"/>
    </row>
    <row r="83" spans="1:24" ht="15" hidden="1" customHeight="1">
      <c r="A83" s="53"/>
      <c r="B83" s="83"/>
      <c r="C83" s="83">
        <f t="shared" si="23"/>
        <v>0</v>
      </c>
      <c r="D83" s="123">
        <f t="shared" si="30"/>
        <v>0</v>
      </c>
      <c r="E83" s="76">
        <f t="shared" si="24"/>
        <v>0</v>
      </c>
      <c r="F83" s="76">
        <f t="shared" si="25"/>
        <v>0</v>
      </c>
      <c r="G83" s="76">
        <f t="shared" si="26"/>
        <v>0</v>
      </c>
      <c r="H83" s="76">
        <f t="shared" si="27"/>
        <v>0</v>
      </c>
      <c r="I83" s="124">
        <f t="shared" si="28"/>
        <v>0</v>
      </c>
      <c r="J83" s="124">
        <f t="shared" si="29"/>
        <v>0</v>
      </c>
      <c r="L83" s="84"/>
      <c r="M83" s="84"/>
      <c r="N83" s="84"/>
    </row>
    <row r="84" spans="1:24" ht="15" hidden="1" customHeight="1">
      <c r="A84" s="53"/>
      <c r="B84" s="83"/>
      <c r="C84" s="83">
        <f t="shared" si="23"/>
        <v>0</v>
      </c>
      <c r="D84" s="123">
        <f t="shared" si="30"/>
        <v>0</v>
      </c>
      <c r="E84" s="76">
        <f t="shared" si="24"/>
        <v>0</v>
      </c>
      <c r="F84" s="76">
        <f t="shared" si="25"/>
        <v>0</v>
      </c>
      <c r="G84" s="76">
        <f t="shared" si="26"/>
        <v>0</v>
      </c>
      <c r="H84" s="76">
        <f t="shared" si="27"/>
        <v>0</v>
      </c>
      <c r="I84" s="124">
        <f t="shared" si="28"/>
        <v>0</v>
      </c>
      <c r="J84" s="124">
        <f t="shared" si="29"/>
        <v>0</v>
      </c>
      <c r="L84" s="84"/>
      <c r="M84" s="84"/>
      <c r="N84" s="84"/>
    </row>
    <row r="88" spans="1:24" ht="13" thickBot="1"/>
    <row r="89" spans="1:24">
      <c r="A89" s="210" t="s">
        <v>62</v>
      </c>
      <c r="B89" s="211"/>
      <c r="C89" s="211"/>
      <c r="D89" s="212"/>
      <c r="E89" s="213" t="s">
        <v>63</v>
      </c>
      <c r="F89" s="214"/>
      <c r="G89" s="214"/>
      <c r="H89" s="215"/>
      <c r="I89" s="213" t="s">
        <v>42</v>
      </c>
      <c r="J89" s="214"/>
      <c r="K89" s="214"/>
      <c r="L89" s="215"/>
      <c r="M89" s="206" t="s">
        <v>64</v>
      </c>
      <c r="N89" s="207"/>
      <c r="O89" s="207"/>
      <c r="P89" s="208"/>
      <c r="Q89" s="206" t="s">
        <v>65</v>
      </c>
      <c r="R89" s="207"/>
      <c r="S89" s="207"/>
      <c r="T89" s="208"/>
      <c r="U89" s="206" t="s">
        <v>163</v>
      </c>
      <c r="V89" s="207"/>
      <c r="W89" s="207"/>
      <c r="X89" s="208"/>
    </row>
    <row r="90" spans="1:24">
      <c r="A90" s="125"/>
      <c r="B90" s="120"/>
      <c r="E90" s="100"/>
      <c r="H90" s="99"/>
      <c r="I90" s="100"/>
      <c r="L90" s="99"/>
      <c r="M90" s="100"/>
      <c r="P90" s="126"/>
      <c r="Q90" s="87"/>
      <c r="T90" s="126"/>
      <c r="U90" s="87"/>
      <c r="X90" s="126"/>
    </row>
    <row r="91" spans="1:24">
      <c r="A91" s="87" t="s">
        <v>67</v>
      </c>
      <c r="B91" s="84" t="s">
        <v>66</v>
      </c>
      <c r="C91" s="98" t="s">
        <v>68</v>
      </c>
      <c r="D91" s="99" t="s">
        <v>70</v>
      </c>
      <c r="E91" s="100" t="s">
        <v>67</v>
      </c>
      <c r="F91" s="98" t="s">
        <v>66</v>
      </c>
      <c r="G91" s="98" t="s">
        <v>68</v>
      </c>
      <c r="H91" s="99" t="s">
        <v>70</v>
      </c>
      <c r="I91" s="100" t="s">
        <v>67</v>
      </c>
      <c r="J91" s="98" t="s">
        <v>66</v>
      </c>
      <c r="K91" s="98" t="s">
        <v>68</v>
      </c>
      <c r="L91" s="99" t="s">
        <v>70</v>
      </c>
      <c r="M91" s="100" t="s">
        <v>67</v>
      </c>
      <c r="N91" s="98"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10</v>
      </c>
      <c r="D92" s="99"/>
      <c r="E92" s="100"/>
      <c r="F92" s="101">
        <f>COUNTA(F93:F136)</f>
        <v>11</v>
      </c>
      <c r="H92" s="99"/>
      <c r="I92" s="100"/>
      <c r="J92" s="101">
        <f>COUNTA(J93:J136)</f>
        <v>13</v>
      </c>
      <c r="L92" s="99"/>
      <c r="M92" s="100"/>
      <c r="N92" s="101">
        <f>COUNTA(N93:N136)</f>
        <v>0</v>
      </c>
      <c r="O92" s="120"/>
      <c r="P92" s="126"/>
      <c r="Q92" s="125"/>
      <c r="R92" s="89">
        <f>COUNTA(R93:R136)</f>
        <v>0</v>
      </c>
      <c r="S92" s="120"/>
      <c r="T92" s="126"/>
      <c r="U92" s="125"/>
      <c r="V92" s="89">
        <f>COUNTA(V93:V136)</f>
        <v>0</v>
      </c>
      <c r="W92" s="120"/>
      <c r="X92" s="126"/>
    </row>
    <row r="93" spans="1:24">
      <c r="A93" s="87">
        <v>1</v>
      </c>
      <c r="B93" s="84" t="s">
        <v>838</v>
      </c>
      <c r="C93" s="98">
        <f>VLOOKUP(B92,'POINTS SCORE'!$B$8:$AK$37,2,FALSE)</f>
        <v>38</v>
      </c>
      <c r="D93" s="98">
        <f>VLOOKUP(B92,'POINTS SCORE'!$B$37:$AK$78,2,FALSE)</f>
        <v>40</v>
      </c>
      <c r="E93" s="100">
        <v>1</v>
      </c>
      <c r="F93" s="84" t="s">
        <v>980</v>
      </c>
      <c r="G93" s="93">
        <f>VLOOKUP(F92,'POINTS SCORE'!$B$8:$AK$37,2,FALSE)</f>
        <v>39</v>
      </c>
      <c r="H93" s="93">
        <f>VLOOKUP(F92,'POINTS SCORE'!$B$37:$AK$78,2,FALSE)</f>
        <v>40</v>
      </c>
      <c r="I93" s="100">
        <v>1</v>
      </c>
      <c r="J93" s="84" t="s">
        <v>729</v>
      </c>
      <c r="K93" s="93">
        <f>VLOOKUP(J92,'POINTS SCORE'!$B$8:$AK$37,2,FALSE)</f>
        <v>39</v>
      </c>
      <c r="L93" s="93">
        <f>VLOOKUP(J92,'POINTS SCORE'!$B$37:$AK$78,2,FALSE)</f>
        <v>40</v>
      </c>
      <c r="M93" s="100">
        <v>1</v>
      </c>
      <c r="N93" s="84"/>
      <c r="O93" s="93" t="e">
        <f>VLOOKUP(N92,'POINTS SCORE'!$B$8:$AK$37,2,FALSE)</f>
        <v>#N/A</v>
      </c>
      <c r="P93" s="93" t="e">
        <f>VLOOKUP(N92,'POINTS SCORE'!$B$37:$AK$78,2,FALSE)</f>
        <v>#N/A</v>
      </c>
      <c r="Q93" s="87">
        <v>1</v>
      </c>
      <c r="S93" s="93" t="e">
        <f>VLOOKUP(R92,'POINTS SCORE'!$B$8:$AK$37,2,FALSE)</f>
        <v>#N/A</v>
      </c>
      <c r="T93" s="84" t="e">
        <f>VLOOKUP(R92,'POINTS SCORE'!$B$37:$AK$78,2,FALSE)</f>
        <v>#N/A</v>
      </c>
      <c r="U93" s="87">
        <v>1</v>
      </c>
      <c r="W93" s="93" t="e">
        <f>VLOOKUP(V92,'POINTS SCORE'!$B$8:$AK$37,2,FALSE)</f>
        <v>#N/A</v>
      </c>
      <c r="X93" s="88" t="e">
        <f>VLOOKUP(V92,'POINTS SCORE'!$B$37:$AK$78,2,FALSE)</f>
        <v>#N/A</v>
      </c>
    </row>
    <row r="94" spans="1:24">
      <c r="A94" s="87">
        <v>2</v>
      </c>
      <c r="B94" s="84" t="s">
        <v>729</v>
      </c>
      <c r="C94" s="93">
        <f>VLOOKUP(B92,'POINTS SCORE'!$B$8:$AK$37,3,FALSE)</f>
        <v>34</v>
      </c>
      <c r="D94" s="93">
        <f>VLOOKUP(B92,'POINTS SCORE'!$B$37:$AK$78,3,FALSE)</f>
        <v>39</v>
      </c>
      <c r="E94" s="100">
        <v>2</v>
      </c>
      <c r="F94" s="84" t="s">
        <v>866</v>
      </c>
      <c r="G94" s="93">
        <v>0</v>
      </c>
      <c r="H94" s="93">
        <v>0</v>
      </c>
      <c r="I94" s="100">
        <v>2</v>
      </c>
      <c r="J94" s="84" t="s">
        <v>980</v>
      </c>
      <c r="K94" s="93">
        <f>VLOOKUP(J92,'POINTS SCORE'!$B$8:$AK$37,3,FALSE)</f>
        <v>36</v>
      </c>
      <c r="L94" s="93">
        <f>VLOOKUP(J92,'POINTS SCORE'!$B$37:$AK$78,3,FALSE)</f>
        <v>39</v>
      </c>
      <c r="M94" s="100">
        <v>2</v>
      </c>
      <c r="N94" s="84"/>
      <c r="O94" s="93">
        <v>0</v>
      </c>
      <c r="P94" s="93">
        <v>0</v>
      </c>
      <c r="Q94" s="87">
        <v>2</v>
      </c>
      <c r="S94" s="93" t="e">
        <f>VLOOKUP(R92,'POINTS SCORE'!$B$8:$AK$37,3,FALSE)</f>
        <v>#N/A</v>
      </c>
      <c r="T94" s="93" t="e">
        <f>VLOOKUP(R92,'POINTS SCORE'!$B$37:$AK$78,3,FALSE)</f>
        <v>#N/A</v>
      </c>
      <c r="U94" s="87">
        <v>2</v>
      </c>
      <c r="W94" s="93" t="e">
        <f>VLOOKUP(V92,'POINTS SCORE'!$B$8:$AK$37,3,FALSE)</f>
        <v>#N/A</v>
      </c>
      <c r="X94" s="94" t="e">
        <f>VLOOKUP(V92,'POINTS SCORE'!$B$37:$AK$78,3,FALSE)</f>
        <v>#N/A</v>
      </c>
    </row>
    <row r="95" spans="1:24">
      <c r="A95" s="87">
        <v>3</v>
      </c>
      <c r="B95" s="84" t="s">
        <v>980</v>
      </c>
      <c r="C95" s="98">
        <f>VLOOKUP(B92,'POINTS SCORE'!$B$8:$AK$37,4,FALSE)</f>
        <v>28</v>
      </c>
      <c r="D95" s="98">
        <f>VLOOKUP(B92,'POINTS SCORE'!$B$37:$AK$78,4,FALSE)</f>
        <v>38</v>
      </c>
      <c r="E95" s="100">
        <v>3</v>
      </c>
      <c r="F95" s="84" t="s">
        <v>728</v>
      </c>
      <c r="G95" s="93">
        <f>VLOOKUP(F92,'POINTS SCORE'!$B$8:$AK$37,4,FALSE)</f>
        <v>29</v>
      </c>
      <c r="H95" s="93">
        <f>VLOOKUP(F92,'POINTS SCORE'!$B$37:$AK$78,4,FALSE)</f>
        <v>38</v>
      </c>
      <c r="I95" s="100">
        <v>3</v>
      </c>
      <c r="J95" s="84" t="s">
        <v>1126</v>
      </c>
      <c r="K95" s="93">
        <v>0</v>
      </c>
      <c r="L95" s="93">
        <v>0</v>
      </c>
      <c r="M95" s="100">
        <v>3</v>
      </c>
      <c r="N95" s="84"/>
      <c r="O95" s="93">
        <v>0</v>
      </c>
      <c r="P95" s="93">
        <v>0</v>
      </c>
      <c r="Q95" s="87">
        <v>3</v>
      </c>
      <c r="S95" s="93" t="e">
        <f>VLOOKUP(R92,'POINTS SCORE'!$B$8:$AK$37,4,FALSE)</f>
        <v>#N/A</v>
      </c>
      <c r="T95" s="93" t="e">
        <f>VLOOKUP(R92,'POINTS SCORE'!$B$37:$AK$78,4,FALSE)</f>
        <v>#N/A</v>
      </c>
      <c r="U95" s="87">
        <v>3</v>
      </c>
      <c r="W95" s="93">
        <v>0</v>
      </c>
      <c r="X95" s="94">
        <v>0</v>
      </c>
    </row>
    <row r="96" spans="1:24">
      <c r="A96" s="87">
        <v>4</v>
      </c>
      <c r="B96" s="84" t="s">
        <v>894</v>
      </c>
      <c r="C96" s="93">
        <f>VLOOKUP(B92,'POINTS SCORE'!$B$8:$AK$37,5,FALSE)</f>
        <v>24</v>
      </c>
      <c r="D96" s="93">
        <f>VLOOKUP(B92,'POINTS SCORE'!$B$37:$AK$78,5,FALSE)</f>
        <v>37</v>
      </c>
      <c r="E96" s="100">
        <v>4</v>
      </c>
      <c r="F96" s="84" t="s">
        <v>729</v>
      </c>
      <c r="G96" s="93">
        <f>VLOOKUP(F92,'POINTS SCORE'!$B$8:$AK$37,5,FALSE)</f>
        <v>25</v>
      </c>
      <c r="H96" s="93">
        <f>VLOOKUP(F92,'POINTS SCORE'!$B$37:$AK$78,5,FALSE)</f>
        <v>37</v>
      </c>
      <c r="I96" s="100">
        <v>4</v>
      </c>
      <c r="J96" s="84" t="s">
        <v>728</v>
      </c>
      <c r="K96" s="93">
        <f>VLOOKUP(J92,'POINTS SCORE'!$B$8:$AK$37,5,FALSE)</f>
        <v>27</v>
      </c>
      <c r="L96" s="93">
        <f>VLOOKUP(J92,'POINTS SCORE'!$B$37:$AK$78,5,FALSE)</f>
        <v>37</v>
      </c>
      <c r="M96" s="100">
        <v>4</v>
      </c>
      <c r="N96" s="84"/>
      <c r="O96" s="93" t="e">
        <f>VLOOKUP(N92,'POINTS SCORE'!$B$8:$AK$37,5,FALSE)</f>
        <v>#N/A</v>
      </c>
      <c r="P96" s="93" t="e">
        <f>VLOOKUP(N92,'POINTS SCORE'!$B$37:$AK$78,5,FALSE)</f>
        <v>#N/A</v>
      </c>
      <c r="Q96" s="87">
        <v>4</v>
      </c>
      <c r="S96" s="93" t="e">
        <f>VLOOKUP(R92,'POINTS SCORE'!$B$8:$AK$37,5,FALSE)</f>
        <v>#N/A</v>
      </c>
      <c r="T96" s="93" t="e">
        <f>VLOOKUP(R92,'POINTS SCORE'!$B$37:$AK$78,5,FALSE)</f>
        <v>#N/A</v>
      </c>
      <c r="U96" s="87">
        <v>4</v>
      </c>
      <c r="W96" s="93">
        <v>0</v>
      </c>
      <c r="X96" s="94">
        <v>0</v>
      </c>
    </row>
    <row r="97" spans="1:24">
      <c r="A97" s="87">
        <v>5</v>
      </c>
      <c r="B97" s="84" t="s">
        <v>866</v>
      </c>
      <c r="C97" s="98">
        <v>0</v>
      </c>
      <c r="D97" s="98">
        <v>0</v>
      </c>
      <c r="E97" s="100">
        <v>5</v>
      </c>
      <c r="F97" s="84" t="s">
        <v>1085</v>
      </c>
      <c r="G97" s="93">
        <f>VLOOKUP(F92,'POINTS SCORE'!$B$8:$AK$37,6,FALSE)</f>
        <v>22</v>
      </c>
      <c r="H97" s="93">
        <f>VLOOKUP(F92,'POINTS SCORE'!$B$37:$AK$78,6,FALSE)</f>
        <v>36</v>
      </c>
      <c r="I97" s="100">
        <v>5</v>
      </c>
      <c r="J97" s="84" t="s">
        <v>1085</v>
      </c>
      <c r="K97" s="93">
        <f>VLOOKUP(J92,'POINTS SCORE'!$B$8:$AK$37,6,FALSE)</f>
        <v>24</v>
      </c>
      <c r="L97" s="93">
        <f>VLOOKUP(J92,'POINTS SCORE'!$B$37:$AK$78,6,FALSE)</f>
        <v>36</v>
      </c>
      <c r="M97" s="100">
        <v>5</v>
      </c>
      <c r="N97" s="84"/>
      <c r="O97" s="93" t="e">
        <f>VLOOKUP(N92,'POINTS SCORE'!$B$8:$AK$37,6,FALSE)</f>
        <v>#N/A</v>
      </c>
      <c r="P97" s="93" t="e">
        <f>VLOOKUP(N92,'POINTS SCORE'!$B$37:$AK$78,6,FALSE)</f>
        <v>#N/A</v>
      </c>
      <c r="Q97" s="87">
        <v>5</v>
      </c>
      <c r="S97" s="93">
        <v>0</v>
      </c>
      <c r="T97" s="93">
        <v>0</v>
      </c>
      <c r="U97" s="87">
        <v>5</v>
      </c>
      <c r="W97" s="93">
        <v>0</v>
      </c>
      <c r="X97" s="94">
        <v>0</v>
      </c>
    </row>
    <row r="98" spans="1:24">
      <c r="A98" s="87">
        <v>6</v>
      </c>
      <c r="B98" s="84" t="s">
        <v>730</v>
      </c>
      <c r="C98" s="98">
        <f>VLOOKUP(B92,'POINTS SCORE'!$B$8:$AK$37,7,FALSE)</f>
        <v>19</v>
      </c>
      <c r="D98" s="98">
        <f>VLOOKUP(B92,'POINTS SCORE'!$B$37:$AK$78,7,FALSE)</f>
        <v>35</v>
      </c>
      <c r="E98" s="100">
        <v>6</v>
      </c>
      <c r="F98" s="84" t="s">
        <v>1086</v>
      </c>
      <c r="G98" s="93">
        <v>0</v>
      </c>
      <c r="H98" s="93">
        <v>0</v>
      </c>
      <c r="I98" s="100">
        <v>6</v>
      </c>
      <c r="J98" s="84" t="s">
        <v>1088</v>
      </c>
      <c r="K98" s="98">
        <f>VLOOKUP(J92,'POINTS SCORE'!$B$8:$AK$37,7,FALSE)</f>
        <v>22</v>
      </c>
      <c r="L98" s="98">
        <f>VLOOKUP(J92,'POINTS SCORE'!$B$37:$AK$78,7,FALSE)</f>
        <v>35</v>
      </c>
      <c r="M98" s="100">
        <v>6</v>
      </c>
      <c r="N98" s="84"/>
      <c r="O98" s="93">
        <v>0</v>
      </c>
      <c r="P98" s="93">
        <v>0</v>
      </c>
      <c r="Q98" s="87">
        <v>6</v>
      </c>
      <c r="S98" s="93">
        <v>0</v>
      </c>
      <c r="T98" s="93">
        <v>0</v>
      </c>
      <c r="U98" s="87">
        <v>6</v>
      </c>
      <c r="W98" s="93" t="e">
        <f>VLOOKUP(V92,'POINTS SCORE'!$B$8:$AK$37,6,FALSE)</f>
        <v>#N/A</v>
      </c>
      <c r="X98" s="94" t="e">
        <f>VLOOKUP(V92,'POINTS SCORE'!$B$37:$AK$78,6,FALSE)</f>
        <v>#N/A</v>
      </c>
    </row>
    <row r="99" spans="1:24">
      <c r="A99" s="87">
        <v>7</v>
      </c>
      <c r="B99" s="98" t="s">
        <v>728</v>
      </c>
      <c r="C99" s="93">
        <f>VLOOKUP(B92,'POINTS SCORE'!$B$8:$AK$37,8,FALSE)</f>
        <v>18</v>
      </c>
      <c r="D99" s="93">
        <f>VLOOKUP(B92,'POINTS SCORE'!$B$37:$AK$78,8,FALSE)</f>
        <v>34</v>
      </c>
      <c r="E99" s="100">
        <v>7</v>
      </c>
      <c r="F99" s="84" t="s">
        <v>867</v>
      </c>
      <c r="G99" s="93">
        <f>VLOOKUP(F92,'POINTS SCORE'!$B$8:$AK$37,8,FALSE)</f>
        <v>19</v>
      </c>
      <c r="H99" s="93">
        <f>VLOOKUP(F92,'POINTS SCORE'!$B$37:$AK$78,8,FALSE)</f>
        <v>34</v>
      </c>
      <c r="I99" s="100">
        <v>7</v>
      </c>
      <c r="J99" s="84" t="s">
        <v>981</v>
      </c>
      <c r="K99" s="93">
        <v>0</v>
      </c>
      <c r="L99" s="93">
        <v>0</v>
      </c>
      <c r="M99" s="100">
        <v>7</v>
      </c>
      <c r="N99" s="84"/>
      <c r="O99" s="93" t="e">
        <f>VLOOKUP(N92,'POINTS SCORE'!$B$8:$AK$37,8,FALSE)</f>
        <v>#N/A</v>
      </c>
      <c r="P99" s="93" t="e">
        <f>VLOOKUP(N92,'POINTS SCORE'!$B$37:$AK$78,8,FALSE)</f>
        <v>#N/A</v>
      </c>
      <c r="Q99" s="87">
        <v>7</v>
      </c>
      <c r="S99" s="93">
        <v>0</v>
      </c>
      <c r="T99" s="93">
        <v>0</v>
      </c>
      <c r="U99" s="87">
        <v>7</v>
      </c>
      <c r="W99" s="93" t="e">
        <f>VLOOKUP(V92,'POINTS SCORE'!$B$8:$AK$37,8,FALSE)</f>
        <v>#N/A</v>
      </c>
      <c r="X99" s="94" t="e">
        <f>VLOOKUP(V92,'POINTS SCORE'!$B$37:$AK$78,8,FALSE)</f>
        <v>#N/A</v>
      </c>
    </row>
    <row r="100" spans="1:24">
      <c r="A100" s="87">
        <v>8</v>
      </c>
      <c r="B100" s="98" t="s">
        <v>981</v>
      </c>
      <c r="C100" s="98">
        <v>0</v>
      </c>
      <c r="D100" s="98">
        <v>0</v>
      </c>
      <c r="E100" s="100">
        <v>8</v>
      </c>
      <c r="F100" s="84" t="s">
        <v>1087</v>
      </c>
      <c r="G100" s="93">
        <f>VLOOKUP(F92,'POINTS SCORE'!$B$8:$AK$37,9,FALSE)</f>
        <v>18</v>
      </c>
      <c r="H100" s="93">
        <f>VLOOKUP(F92,'POINTS SCORE'!$B$37:$AK$78,9,FALSE)</f>
        <v>33</v>
      </c>
      <c r="I100" s="100">
        <v>8</v>
      </c>
      <c r="J100" s="84" t="s">
        <v>1127</v>
      </c>
      <c r="K100" s="93">
        <v>0</v>
      </c>
      <c r="L100" s="93">
        <v>0</v>
      </c>
      <c r="M100" s="100">
        <v>8</v>
      </c>
      <c r="N100" s="84"/>
      <c r="O100" s="93">
        <v>0</v>
      </c>
      <c r="P100" s="93">
        <v>0</v>
      </c>
      <c r="Q100" s="87">
        <v>8</v>
      </c>
      <c r="S100" s="93" t="e">
        <f>VLOOKUP(R92,'POINTS SCORE'!$B$8:$AK$37,9,FALSE)</f>
        <v>#N/A</v>
      </c>
      <c r="T100" s="93" t="e">
        <f>VLOOKUP(R92,'POINTS SCORE'!$B$37:$AK$78,9,FALSE)</f>
        <v>#N/A</v>
      </c>
      <c r="U100" s="87">
        <v>8</v>
      </c>
      <c r="W100" s="93" t="e">
        <f>VLOOKUP(V92,'POINTS SCORE'!$B$8:$AK$37,9,FALSE)</f>
        <v>#N/A</v>
      </c>
      <c r="X100" s="94" t="e">
        <f>VLOOKUP(V92,'POINTS SCORE'!$B$37:$AK$78,9,FALSE)</f>
        <v>#N/A</v>
      </c>
    </row>
    <row r="101" spans="1:24">
      <c r="A101" s="87">
        <v>9</v>
      </c>
      <c r="B101" s="98" t="s">
        <v>867</v>
      </c>
      <c r="C101" s="93">
        <f>VLOOKUP(B92,'POINTS SCORE'!$B$8:$AK$37,10,FALSE)</f>
        <v>16</v>
      </c>
      <c r="D101" s="93">
        <f>VLOOKUP(B92,'POINTS SCORE'!$B$37:$AK$78,10,FALSE)</f>
        <v>32</v>
      </c>
      <c r="E101" s="100">
        <v>9</v>
      </c>
      <c r="F101" s="84" t="s">
        <v>981</v>
      </c>
      <c r="G101" s="93">
        <v>0</v>
      </c>
      <c r="H101" s="93">
        <v>0</v>
      </c>
      <c r="I101" s="100">
        <v>9</v>
      </c>
      <c r="J101" s="84" t="s">
        <v>1089</v>
      </c>
      <c r="K101" s="93">
        <f>VLOOKUP(J92,'POINTS SCORE'!$B$8:$AK$37,10,FALSE)</f>
        <v>19</v>
      </c>
      <c r="L101" s="93">
        <f>VLOOKUP(J92,'POINTS SCORE'!$B$37:$AK$78,10,FALSE)</f>
        <v>32</v>
      </c>
      <c r="M101" s="100">
        <v>9</v>
      </c>
      <c r="N101" s="84"/>
      <c r="O101" s="93" t="e">
        <f>VLOOKUP(N92,'POINTS SCORE'!$B$8:$AK$37,10,FALSE)</f>
        <v>#N/A</v>
      </c>
      <c r="P101" s="93" t="e">
        <f>VLOOKUP(N92,'POINTS SCORE'!$B$37:$AK$78,10,FALSE)</f>
        <v>#N/A</v>
      </c>
      <c r="Q101" s="87">
        <v>9</v>
      </c>
      <c r="S101" s="93">
        <v>0</v>
      </c>
      <c r="T101" s="93">
        <v>0</v>
      </c>
      <c r="U101" s="87">
        <v>9</v>
      </c>
      <c r="W101" s="93" t="e">
        <f>VLOOKUP(V92,'POINTS SCORE'!$B$8:$AK$37,10,FALSE)</f>
        <v>#N/A</v>
      </c>
      <c r="X101" s="94" t="e">
        <f>VLOOKUP(V92,'POINTS SCORE'!$B$37:$AK$78,10,FALSE)</f>
        <v>#N/A</v>
      </c>
    </row>
    <row r="102" spans="1:24">
      <c r="A102" s="87">
        <v>10</v>
      </c>
      <c r="B102" s="98" t="s">
        <v>982</v>
      </c>
      <c r="C102" s="93">
        <f>VLOOKUP(B92,'POINTS SCORE'!$B$8:$AK$37,11,FALSE)</f>
        <v>16</v>
      </c>
      <c r="D102" s="93">
        <f>VLOOKUP(B92,'POINTS SCORE'!$B$37:$AK$78,11,FALSE)</f>
        <v>31</v>
      </c>
      <c r="E102" s="100">
        <v>10</v>
      </c>
      <c r="F102" s="84" t="s">
        <v>1088</v>
      </c>
      <c r="G102" s="93">
        <f>VLOOKUP(F92,'POINTS SCORE'!$B$8:$AK$37,11,FALSE)</f>
        <v>16</v>
      </c>
      <c r="H102" s="93">
        <f>VLOOKUP(F92,'POINTS SCORE'!$B$37:$AK$78,11,FALSE)</f>
        <v>31</v>
      </c>
      <c r="I102" s="100">
        <v>10</v>
      </c>
      <c r="J102" s="84"/>
      <c r="K102" s="93">
        <f>VLOOKUP(J92,'POINTS SCORE'!$B$8:$AK$37,11,FALSE)</f>
        <v>18</v>
      </c>
      <c r="L102" s="93">
        <f>VLOOKUP(J92,'POINTS SCORE'!$B$37:$AK$78,11,FALSE)</f>
        <v>31</v>
      </c>
      <c r="M102" s="100">
        <v>10</v>
      </c>
      <c r="N102" s="84"/>
      <c r="O102" s="93">
        <v>0</v>
      </c>
      <c r="P102" s="93">
        <v>0</v>
      </c>
      <c r="Q102" s="87">
        <v>10</v>
      </c>
      <c r="S102" s="93" t="e">
        <f>VLOOKUP(R92,'POINTS SCORE'!$B$8:$AK$37,11,FALSE)</f>
        <v>#N/A</v>
      </c>
      <c r="T102" s="93" t="e">
        <f>VLOOKUP(R92,'POINTS SCORE'!$B$37:$AK$78,11,FALSE)</f>
        <v>#N/A</v>
      </c>
      <c r="U102" s="87">
        <v>10</v>
      </c>
      <c r="W102" s="93" t="e">
        <f>VLOOKUP(V92,'POINTS SCORE'!$B$8:$AK$37,11,FALSE)</f>
        <v>#N/A</v>
      </c>
      <c r="X102" s="94" t="e">
        <f>VLOOKUP(V92,'POINTS SCORE'!$B$37:$AK$78,11,FALSE)</f>
        <v>#N/A</v>
      </c>
    </row>
    <row r="103" spans="1:24">
      <c r="A103" s="87">
        <v>11</v>
      </c>
      <c r="B103" s="98"/>
      <c r="C103" s="98">
        <f>VLOOKUP(B92,'POINTS SCORE'!$B$8:$AK$37,12,FALSE)</f>
        <v>0</v>
      </c>
      <c r="D103" s="98">
        <f>VLOOKUP(B92,'POINTS SCORE'!$B$37:$AK$78,12,FALSE)</f>
        <v>0</v>
      </c>
      <c r="E103" s="100">
        <v>11</v>
      </c>
      <c r="F103" s="84" t="s">
        <v>1089</v>
      </c>
      <c r="G103" s="93">
        <f>VLOOKUP(F92,'POINTS SCORE'!$B$8:$AK$37,12,FALSE)</f>
        <v>16</v>
      </c>
      <c r="H103" s="93">
        <f>VLOOKUP(F92,'POINTS SCORE'!$B$37:$AK$78,12,FALSE)</f>
        <v>30</v>
      </c>
      <c r="I103" s="100">
        <v>11</v>
      </c>
      <c r="J103" s="84"/>
      <c r="K103" s="93">
        <v>0</v>
      </c>
      <c r="L103" s="93">
        <v>0</v>
      </c>
      <c r="M103" s="100">
        <v>11</v>
      </c>
      <c r="N103" s="84"/>
      <c r="O103" s="93">
        <v>0</v>
      </c>
      <c r="P103" s="93">
        <v>0</v>
      </c>
      <c r="Q103" s="87">
        <v>11</v>
      </c>
      <c r="S103" s="93" t="e">
        <f>VLOOKUP(R92,'POINTS SCORE'!$B$8:$AK$37,12,FALSE)</f>
        <v>#N/A</v>
      </c>
      <c r="T103" s="93" t="e">
        <f>VLOOKUP(R92,'POINTS SCORE'!$B$37:$AK$78,12,FALSE)</f>
        <v>#N/A</v>
      </c>
      <c r="U103" s="87">
        <v>11</v>
      </c>
      <c r="W103" s="93" t="e">
        <f>VLOOKUP(V92,'POINTS SCORE'!$B$8:$AK$37,12,FALSE)</f>
        <v>#N/A</v>
      </c>
      <c r="X103" s="94" t="e">
        <f>VLOOKUP(V92,'POINTS SCORE'!$B$37:$AK$78,12,FALSE)</f>
        <v>#N/A</v>
      </c>
    </row>
    <row r="104" spans="1:24">
      <c r="A104" s="87">
        <v>12</v>
      </c>
      <c r="B104" s="98"/>
      <c r="C104" s="98">
        <v>0</v>
      </c>
      <c r="D104" s="98">
        <v>0</v>
      </c>
      <c r="E104" s="100">
        <v>12</v>
      </c>
      <c r="F104" s="84"/>
      <c r="G104" s="93">
        <f>VLOOKUP(F92,'POINTS SCORE'!$B$8:$AK$37,13,FALSE)</f>
        <v>0</v>
      </c>
      <c r="H104" s="93">
        <f>VLOOKUP(F92,'POINTS SCORE'!$B$37:$AK$78,13,FALSE)</f>
        <v>0</v>
      </c>
      <c r="I104" s="100">
        <v>12</v>
      </c>
      <c r="J104" s="84"/>
      <c r="K104" s="93">
        <f>VLOOKUP(J92,'POINTS SCORE'!$B$8:$AK$37,13,FALSE)</f>
        <v>16</v>
      </c>
      <c r="L104" s="93">
        <f>VLOOKUP(J92,'POINTS SCORE'!$B$37:$AK$78,13,FALSE)</f>
        <v>29</v>
      </c>
      <c r="M104" s="100">
        <v>12</v>
      </c>
      <c r="N104" s="84"/>
      <c r="O104" s="93" t="e">
        <f>VLOOKUP(N92,'POINTS SCORE'!$B$8:$AK$37,13,FALSE)</f>
        <v>#N/A</v>
      </c>
      <c r="P104" s="93" t="e">
        <f>VLOOKUP(N92,'POINTS SCORE'!$B$37:$AK$78,13,FALSE)</f>
        <v>#N/A</v>
      </c>
      <c r="Q104" s="87">
        <v>12</v>
      </c>
      <c r="S104" s="93" t="e">
        <f>VLOOKUP(R92,'POINTS SCORE'!$B$8:$AK$37,13,FALSE)</f>
        <v>#N/A</v>
      </c>
      <c r="T104" s="93" t="e">
        <f>VLOOKUP(R92,'POINTS SCORE'!$B$37:$AK$78,13,FALSE)</f>
        <v>#N/A</v>
      </c>
      <c r="U104" s="87">
        <v>12</v>
      </c>
      <c r="W104" s="93" t="e">
        <f>VLOOKUP(V92,'POINTS SCORE'!$B$8:$AK$37,13,FALSE)</f>
        <v>#N/A</v>
      </c>
      <c r="X104" s="94" t="e">
        <f>VLOOKUP(V92,'POINTS SCORE'!$B$37:$AK$78,13,FALSE)</f>
        <v>#N/A</v>
      </c>
    </row>
    <row r="105" spans="1:24">
      <c r="A105" s="87">
        <v>13</v>
      </c>
      <c r="B105" s="98"/>
      <c r="C105" s="98">
        <f>VLOOKUP(B92,'POINTS SCORE'!$B$8:$AK$37,14,FALSE)</f>
        <v>0</v>
      </c>
      <c r="D105" s="98">
        <f>VLOOKUP(B92,'POINTS SCORE'!$B$37:$AK$78,14,FALSE)</f>
        <v>0</v>
      </c>
      <c r="E105" s="100">
        <v>13</v>
      </c>
      <c r="F105" s="84"/>
      <c r="G105" s="93">
        <f>VLOOKUP(F92,'POINTS SCORE'!$B$8:$AK$37,14,FALSE)</f>
        <v>0</v>
      </c>
      <c r="H105" s="93">
        <f>VLOOKUP(F92,'POINTS SCORE'!$B$37:$AK$78,14,FALSE)</f>
        <v>0</v>
      </c>
      <c r="I105" s="100">
        <v>13</v>
      </c>
      <c r="J105" s="84"/>
      <c r="K105" s="93">
        <f>VLOOKUP(J92,'POINTS SCORE'!$B$8:$AK$37,14,FALSE)</f>
        <v>16</v>
      </c>
      <c r="L105" s="93">
        <f>VLOOKUP(J92,'POINTS SCORE'!$B$37:$AK$78,14,FALSE)</f>
        <v>28</v>
      </c>
      <c r="M105" s="100">
        <v>13</v>
      </c>
      <c r="N105" s="84"/>
      <c r="O105" s="93" t="e">
        <f>VLOOKUP(N92,'POINTS SCORE'!$B$8:$AK$37,14,FALSE)</f>
        <v>#N/A</v>
      </c>
      <c r="P105" s="93" t="e">
        <f>VLOOKUP(N92,'POINTS SCORE'!$B$37:$AK$78,14,FALSE)</f>
        <v>#N/A</v>
      </c>
      <c r="Q105" s="87">
        <v>13</v>
      </c>
      <c r="S105" s="93">
        <v>0</v>
      </c>
      <c r="T105" s="93">
        <v>0</v>
      </c>
      <c r="U105" s="87">
        <v>13</v>
      </c>
      <c r="W105" s="93">
        <v>0</v>
      </c>
      <c r="X105" s="94">
        <v>0</v>
      </c>
    </row>
    <row r="106" spans="1:24">
      <c r="A106" s="87">
        <v>14</v>
      </c>
      <c r="B106" s="98"/>
      <c r="C106" s="98">
        <f>VLOOKUP(B92,'POINTS SCORE'!$B$8:$AK$37,15,FALSE)</f>
        <v>0</v>
      </c>
      <c r="D106" s="98">
        <f>VLOOKUP(B92,'POINTS SCORE'!$B$37:$AK$78,15,FALSE)</f>
        <v>0</v>
      </c>
      <c r="E106" s="100">
        <v>14</v>
      </c>
      <c r="F106" s="84"/>
      <c r="G106" s="93">
        <f>VLOOKUP(F92,'POINTS SCORE'!$B$8:$AK$37,15,FALSE)</f>
        <v>0</v>
      </c>
      <c r="H106" s="93">
        <f>VLOOKUP(F92,'POINTS SCORE'!$B$37:$AK$78,15,FALSE)</f>
        <v>0</v>
      </c>
      <c r="I106" s="100">
        <v>14</v>
      </c>
      <c r="J106" s="84"/>
      <c r="K106" s="93">
        <f>VLOOKUP(J92,'POINTS SCORE'!$B$8:$AK$37,15,FALSE)</f>
        <v>0</v>
      </c>
      <c r="L106" s="93">
        <f>VLOOKUP(J92,'POINTS SCORE'!$B$37:$AK$78,15,FALSE)</f>
        <v>0</v>
      </c>
      <c r="M106" s="100">
        <v>14</v>
      </c>
      <c r="N106" s="84"/>
      <c r="O106" s="93" t="e">
        <f>VLOOKUP(N92,'POINTS SCORE'!$B$8:$AK$37,15,FALSE)</f>
        <v>#N/A</v>
      </c>
      <c r="P106" s="93" t="e">
        <f>VLOOKUP(N92,'POINTS SCORE'!$B$37:$AK$78,15,FALSE)</f>
        <v>#N/A</v>
      </c>
      <c r="Q106" s="87">
        <v>14</v>
      </c>
      <c r="S106" s="93" t="e">
        <f>VLOOKUP(R92,'POINTS SCORE'!$B$8:$AK$37,15,FALSE)</f>
        <v>#N/A</v>
      </c>
      <c r="T106" s="93" t="e">
        <f>VLOOKUP(R92,'POINTS SCORE'!$B$37:$AK$78,15,FALSE)</f>
        <v>#N/A</v>
      </c>
      <c r="U106" s="87">
        <v>14</v>
      </c>
      <c r="W106" s="93" t="e">
        <f>VLOOKUP(V92,'POINTS SCORE'!$B$8:$AK$37,15,FALSE)</f>
        <v>#N/A</v>
      </c>
      <c r="X106" s="94" t="e">
        <f>VLOOKUP(V92,'POINTS SCORE'!$B$37:$AK$78,15,FALSE)</f>
        <v>#N/A</v>
      </c>
    </row>
    <row r="107" spans="1:24">
      <c r="A107" s="87">
        <v>15</v>
      </c>
      <c r="B107" s="98"/>
      <c r="C107" s="98">
        <f>VLOOKUP(B92,'POINTS SCORE'!$B$8:$AK$37,16,FALSE)</f>
        <v>0</v>
      </c>
      <c r="D107" s="98">
        <f>VLOOKUP(B92,'POINTS SCORE'!$B$37:$AK$78,16,FALSE)</f>
        <v>0</v>
      </c>
      <c r="E107" s="100">
        <v>15</v>
      </c>
      <c r="F107" s="84"/>
      <c r="G107" s="93">
        <f>VLOOKUP(F92,'POINTS SCORE'!$B$8:$AK$37,16,FALSE)</f>
        <v>0</v>
      </c>
      <c r="H107" s="93">
        <f>VLOOKUP(F92,'POINTS SCORE'!$B$37:$AK$78,16,FALSE)</f>
        <v>0</v>
      </c>
      <c r="I107" s="100">
        <v>15</v>
      </c>
      <c r="J107" s="84"/>
      <c r="K107" s="93">
        <f>VLOOKUP(J92,'POINTS SCORE'!$B$8:$AK$37,16,FALSE)</f>
        <v>0</v>
      </c>
      <c r="L107" s="93">
        <f>VLOOKUP(J92,'POINTS SCORE'!$B$37:$AK$78,16,FALSE)</f>
        <v>0</v>
      </c>
      <c r="M107" s="100">
        <v>15</v>
      </c>
      <c r="N107" s="84"/>
      <c r="O107" s="93" t="e">
        <f>VLOOKUP(N92,'POINTS SCORE'!$B$8:$AK$37,16,FALSE)</f>
        <v>#N/A</v>
      </c>
      <c r="P107" s="93" t="e">
        <f>VLOOKUP(N92,'POINTS SCORE'!$B$37:$AK$78,16,FALSE)</f>
        <v>#N/A</v>
      </c>
      <c r="Q107" s="87">
        <v>15</v>
      </c>
      <c r="S107" s="93" t="e">
        <f>VLOOKUP(R92,'POINTS SCORE'!$B$8:$AK$37,16,FALSE)</f>
        <v>#N/A</v>
      </c>
      <c r="T107" s="93" t="e">
        <f>VLOOKUP(R92,'POINTS SCORE'!$B$37:$AK$78,16,FALSE)</f>
        <v>#N/A</v>
      </c>
      <c r="U107" s="87">
        <v>15</v>
      </c>
      <c r="W107" s="93">
        <v>0</v>
      </c>
      <c r="X107" s="94">
        <v>0</v>
      </c>
    </row>
    <row r="108" spans="1:24">
      <c r="A108" s="87">
        <v>16</v>
      </c>
      <c r="B108" s="98"/>
      <c r="C108" s="98">
        <f>VLOOKUP(B92,'POINTS SCORE'!$B$8:$AK$37,17,FALSE)</f>
        <v>0</v>
      </c>
      <c r="D108" s="98">
        <f>VLOOKUP(B92,'POINTS SCORE'!$B$37:$AK$78,17,FALSE)</f>
        <v>0</v>
      </c>
      <c r="E108" s="100">
        <v>16</v>
      </c>
      <c r="F108" s="84"/>
      <c r="G108" s="93">
        <f>VLOOKUP(F92,'POINTS SCORE'!$B$8:$AK$37,17,FALSE)</f>
        <v>0</v>
      </c>
      <c r="H108" s="93">
        <f>VLOOKUP(F92,'POINTS SCORE'!$B$37:$AK$78,17,FALSE)</f>
        <v>0</v>
      </c>
      <c r="I108" s="100">
        <v>16</v>
      </c>
      <c r="J108" s="84"/>
      <c r="K108" s="93">
        <f>VLOOKUP(J92,'POINTS SCORE'!$B$8:$AK$37,17,FALSE)</f>
        <v>0</v>
      </c>
      <c r="L108" s="93">
        <f>VLOOKUP(J92,'POINTS SCORE'!$B$37:$AK$78,17,FALSE)</f>
        <v>0</v>
      </c>
      <c r="M108" s="100">
        <v>16</v>
      </c>
      <c r="N108" s="84"/>
      <c r="O108" s="93" t="e">
        <f>VLOOKUP(N92,'POINTS SCORE'!$B$8:$AK$37,17,FALSE)</f>
        <v>#N/A</v>
      </c>
      <c r="P108" s="93" t="e">
        <f>VLOOKUP(N92,'POINTS SCORE'!$B$37:$AK$78,17,FALSE)</f>
        <v>#N/A</v>
      </c>
      <c r="Q108" s="87">
        <v>16</v>
      </c>
      <c r="S108" s="93" t="e">
        <f>VLOOKUP(R92,'POINTS SCORE'!$B$8:$AK$37,17,FALSE)</f>
        <v>#N/A</v>
      </c>
      <c r="T108" s="84" t="e">
        <f>VLOOKUP(R92,'POINTS SCORE'!$B$37:$AK$78,17,FALSE)</f>
        <v>#N/A</v>
      </c>
      <c r="U108" s="87">
        <v>16</v>
      </c>
      <c r="W108" s="84">
        <v>0</v>
      </c>
      <c r="X108" s="88">
        <v>0</v>
      </c>
    </row>
    <row r="109" spans="1:24">
      <c r="A109" s="87">
        <v>17</v>
      </c>
      <c r="B109" s="98"/>
      <c r="C109" s="98">
        <f>VLOOKUP(B92,'POINTS SCORE'!$B$8:$AK$37,18,FALSE)</f>
        <v>0</v>
      </c>
      <c r="D109" s="98">
        <f>VLOOKUP(B92,'POINTS SCORE'!$B$37:$AK$78,18,FALSE)</f>
        <v>0</v>
      </c>
      <c r="E109" s="100">
        <v>17</v>
      </c>
      <c r="F109" s="84"/>
      <c r="G109" s="93">
        <v>0</v>
      </c>
      <c r="H109" s="93">
        <v>0</v>
      </c>
      <c r="I109" s="100">
        <v>17</v>
      </c>
      <c r="J109" s="84"/>
      <c r="K109" s="93">
        <f>VLOOKUP(J92,'POINTS SCORE'!$B$8:$AK$37,18,FALSE)</f>
        <v>0</v>
      </c>
      <c r="L109" s="93">
        <f>VLOOKUP(J92,'POINTS SCORE'!$B$37:$AK$78,18,FALSE)</f>
        <v>0</v>
      </c>
      <c r="M109" s="100">
        <v>17</v>
      </c>
      <c r="N109" s="84"/>
      <c r="O109" s="93" t="e">
        <f>VLOOKUP(N92,'POINTS SCORE'!$B$8:$AK$37,18,FALSE)</f>
        <v>#N/A</v>
      </c>
      <c r="P109" s="93" t="e">
        <f>VLOOKUP(N92,'POINTS SCORE'!$B$37:$AK$78,18,FALSE)</f>
        <v>#N/A</v>
      </c>
      <c r="Q109" s="87">
        <v>17</v>
      </c>
      <c r="S109" s="93"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98">
        <f>VLOOKUP(B92,'POINTS SCORE'!$B$8:$AK$37,19,FALSE)</f>
        <v>0</v>
      </c>
      <c r="D110" s="98">
        <f>VLOOKUP(B92,'POINTS SCORE'!$B$37:$AK$78,19,FALSE)</f>
        <v>0</v>
      </c>
      <c r="E110" s="100">
        <v>18</v>
      </c>
      <c r="F110" s="84"/>
      <c r="G110" s="93">
        <v>0</v>
      </c>
      <c r="H110" s="93">
        <v>0</v>
      </c>
      <c r="I110" s="100">
        <v>18</v>
      </c>
      <c r="J110" s="84"/>
      <c r="K110" s="93">
        <v>0</v>
      </c>
      <c r="L110" s="93">
        <v>0</v>
      </c>
      <c r="M110" s="100">
        <v>18</v>
      </c>
      <c r="N110" s="84"/>
      <c r="O110" s="93">
        <v>0</v>
      </c>
      <c r="P110" s="93">
        <v>0</v>
      </c>
      <c r="Q110" s="87">
        <v>18</v>
      </c>
      <c r="S110" s="93" t="e">
        <f>VLOOKUP(R92,'POINTS SCORE'!$B$8:$AK$37,18,FALSE)</f>
        <v>#N/A</v>
      </c>
      <c r="T110" s="84" t="e">
        <f>VLOOKUP(R92,'POINTS SCORE'!$B$37:$AK$78,19,FALSE)</f>
        <v>#N/A</v>
      </c>
      <c r="U110" s="87">
        <v>18</v>
      </c>
      <c r="W110" s="84" t="e">
        <f>VLOOKUP(V92,'POINTS SCORE'!$B$8:$AK$37,19,FALSE)</f>
        <v>#N/A</v>
      </c>
      <c r="X110" s="88" t="e">
        <f>VLOOKUP(V92,'POINTS SCORE'!$B$37:$AK$78,19,FALSE)</f>
        <v>#N/A</v>
      </c>
    </row>
    <row r="111" spans="1:24">
      <c r="A111" s="87">
        <v>19</v>
      </c>
      <c r="B111" s="98"/>
      <c r="C111" s="98">
        <f>VLOOKUP(B92,'POINTS SCORE'!$B$8:$AK$37,20,FALSE)</f>
        <v>0</v>
      </c>
      <c r="D111" s="98">
        <f>VLOOKUP(B92,'POINTS SCORE'!$B$37:$AK$78,20,FALSE)</f>
        <v>0</v>
      </c>
      <c r="E111" s="100">
        <v>19</v>
      </c>
      <c r="F111" s="84"/>
      <c r="G111" s="93">
        <f>VLOOKUP(F92,'POINTS SCORE'!$B$8:$AK$37,20,FALSE)</f>
        <v>0</v>
      </c>
      <c r="H111" s="93">
        <f>VLOOKUP(F92,'POINTS SCORE'!$B$37:$AK$78,20,FALSE)</f>
        <v>0</v>
      </c>
      <c r="I111" s="100">
        <v>19</v>
      </c>
      <c r="J111" s="84"/>
      <c r="K111" s="93">
        <v>0</v>
      </c>
      <c r="L111" s="93">
        <v>0</v>
      </c>
      <c r="M111" s="100">
        <v>19</v>
      </c>
      <c r="N111" s="84"/>
      <c r="O111" s="93">
        <v>0</v>
      </c>
      <c r="P111" s="93">
        <v>0</v>
      </c>
      <c r="Q111" s="87">
        <v>19</v>
      </c>
      <c r="S111" s="93" t="e">
        <f>VLOOKUP(R92,'POINTS SCORE'!$B$8:$AK$37,18,FALSE)</f>
        <v>#N/A</v>
      </c>
      <c r="T111" s="84" t="e">
        <f>VLOOKUP(R92,'POINTS SCORE'!$B$37:$AK$78,20,FALSE)</f>
        <v>#N/A</v>
      </c>
      <c r="U111" s="87">
        <v>19</v>
      </c>
      <c r="W111" s="84" t="e">
        <f>VLOOKUP(V92,'POINTS SCORE'!$B$8:$AK$37,20,FALSE)</f>
        <v>#N/A</v>
      </c>
      <c r="X111" s="88" t="e">
        <f>VLOOKUP(V92,'POINTS SCORE'!$B$37:$AK$78,20,FALSE)</f>
        <v>#N/A</v>
      </c>
    </row>
    <row r="112" spans="1:24">
      <c r="A112" s="87">
        <v>20</v>
      </c>
      <c r="B112" s="98"/>
      <c r="C112" s="98">
        <f>VLOOKUP(B92,'POINTS SCORE'!$B$8:$AK$37,21,FALSE)</f>
        <v>0</v>
      </c>
      <c r="D112" s="98">
        <f>VLOOKUP(B92,'POINTS SCORE'!$B$37:$AK$78,21,FALSE)</f>
        <v>0</v>
      </c>
      <c r="E112" s="100">
        <v>20</v>
      </c>
      <c r="F112" s="84"/>
      <c r="G112" s="93">
        <f>VLOOKUP(F92,'POINTS SCORE'!$B$8:$AK$37,21,FALSE)</f>
        <v>0</v>
      </c>
      <c r="H112" s="93">
        <f>VLOOKUP(F92,'POINTS SCORE'!$B$37:$AK$78,21,FALSE)</f>
        <v>0</v>
      </c>
      <c r="I112" s="100">
        <v>20</v>
      </c>
      <c r="J112" s="84"/>
      <c r="K112" s="93">
        <f>VLOOKUP(J92,'POINTS SCORE'!$B$8:$AK$37,21,FALSE)</f>
        <v>0</v>
      </c>
      <c r="L112" s="93">
        <f>VLOOKUP(J92,'POINTS SCORE'!$B$37:$AK$78,21,FALSE)</f>
        <v>0</v>
      </c>
      <c r="M112" s="100">
        <v>20</v>
      </c>
      <c r="N112" s="84"/>
      <c r="O112" s="93" t="e">
        <f>VLOOKUP(N92,'POINTS SCORE'!$B$8:$AK$37,21,FALSE)</f>
        <v>#N/A</v>
      </c>
      <c r="P112" s="93" t="e">
        <f>VLOOKUP(N92,'POINTS SCORE'!$B$37:$AK$78,21,FALSE)</f>
        <v>#N/A</v>
      </c>
      <c r="Q112" s="87">
        <v>20</v>
      </c>
      <c r="S112" s="93"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98">
        <f>VLOOKUP(B92,'POINTS SCORE'!$B$8:$AK$37,22,FALSE)</f>
        <v>0</v>
      </c>
      <c r="D113" s="98">
        <f>VLOOKUP(B92,'POINTS SCORE'!$B$37:$AK$78,22,FALSE)</f>
        <v>0</v>
      </c>
      <c r="E113" s="100">
        <v>21</v>
      </c>
      <c r="F113" s="84"/>
      <c r="G113" s="93">
        <v>0</v>
      </c>
      <c r="H113" s="93">
        <v>0</v>
      </c>
      <c r="I113" s="100">
        <v>21</v>
      </c>
      <c r="J113" s="84"/>
      <c r="K113" s="93">
        <f>VLOOKUP(J92,'POINTS SCORE'!$B$8:$AK$37,22,FALSE)</f>
        <v>0</v>
      </c>
      <c r="L113" s="93">
        <f>VLOOKUP(J92,'POINTS SCORE'!$B$37:$AK$78,22,FALSE)</f>
        <v>0</v>
      </c>
      <c r="M113" s="100">
        <v>21</v>
      </c>
      <c r="N113" s="84"/>
      <c r="O113" s="93" t="e">
        <f>VLOOKUP(N92,'POINTS SCORE'!$B$8:$AK$37,22,FALSE)</f>
        <v>#N/A</v>
      </c>
      <c r="P113" s="93" t="e">
        <f>VLOOKUP(N92,'POINTS SCORE'!$B$37:$AK$78,22,FALSE)</f>
        <v>#N/A</v>
      </c>
      <c r="Q113" s="87">
        <v>21</v>
      </c>
      <c r="S113" s="93"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98">
        <f>VLOOKUP(B92,'POINTS SCORE'!$B$8:$AK$37,23,FALSE)</f>
        <v>0</v>
      </c>
      <c r="D114" s="98">
        <f>VLOOKUP(B92,'POINTS SCORE'!$B$37:$AK$78,23,FALSE)</f>
        <v>0</v>
      </c>
      <c r="E114" s="100">
        <v>22</v>
      </c>
      <c r="F114" s="84"/>
      <c r="G114" s="93">
        <f>VLOOKUP(F92,'POINTS SCORE'!$B$8:$AK$37,23,FALSE)</f>
        <v>0</v>
      </c>
      <c r="H114" s="93">
        <f>VLOOKUP(F92,'POINTS SCORE'!$B$37:$AK$78,23,FALSE)</f>
        <v>0</v>
      </c>
      <c r="I114" s="100">
        <v>22</v>
      </c>
      <c r="J114" s="84"/>
      <c r="K114" s="93">
        <f>VLOOKUP(J92,'POINTS SCORE'!$B$8:$AK$37,23,FALSE)</f>
        <v>0</v>
      </c>
      <c r="L114" s="93">
        <f>VLOOKUP(J92,'POINTS SCORE'!$B$37:$AK$78,23,FALSE)</f>
        <v>0</v>
      </c>
      <c r="M114" s="100">
        <v>22</v>
      </c>
      <c r="N114" s="84"/>
      <c r="O114" s="93" t="e">
        <f>VLOOKUP(N92,'POINTS SCORE'!$B$8:$AK$37,23,FALSE)</f>
        <v>#N/A</v>
      </c>
      <c r="P114" s="93" t="e">
        <f>VLOOKUP(N92,'POINTS SCORE'!$B$37:$AK$78,23,FALSE)</f>
        <v>#N/A</v>
      </c>
      <c r="Q114" s="87">
        <v>22</v>
      </c>
      <c r="S114" s="93"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98">
        <f>VLOOKUP(B92,'POINTS SCORE'!$B$8:$AK$37,24,FALSE)</f>
        <v>0</v>
      </c>
      <c r="D115" s="98">
        <f>VLOOKUP(B92,'POINTS SCORE'!$B$37:$AK$78,24,FALSE)</f>
        <v>0</v>
      </c>
      <c r="E115" s="100">
        <v>23</v>
      </c>
      <c r="F115" s="84"/>
      <c r="G115" s="93">
        <f>VLOOKUP(F92,'POINTS SCORE'!$B$8:$AK$37,24,FALSE)</f>
        <v>0</v>
      </c>
      <c r="H115" s="93">
        <f>VLOOKUP(F92,'POINTS SCORE'!$B$37:$AK$78,24,FALSE)</f>
        <v>0</v>
      </c>
      <c r="I115" s="100">
        <v>23</v>
      </c>
      <c r="J115" s="84"/>
      <c r="K115" s="93">
        <f>VLOOKUP(J92,'POINTS SCORE'!$B$8:$AK$37,24,FALSE)</f>
        <v>0</v>
      </c>
      <c r="L115" s="93">
        <f>VLOOKUP(J92,'POINTS SCORE'!$B$37:$AK$78,24,FALSE)</f>
        <v>0</v>
      </c>
      <c r="M115" s="100">
        <v>23</v>
      </c>
      <c r="N115" s="84"/>
      <c r="O115" s="93" t="e">
        <f>VLOOKUP(N92,'POINTS SCORE'!$B$8:$AK$37,24,FALSE)</f>
        <v>#N/A</v>
      </c>
      <c r="P115" s="93" t="e">
        <f>VLOOKUP(N92,'POINTS SCORE'!$B$37:$AK$78,24,FALSE)</f>
        <v>#N/A</v>
      </c>
      <c r="Q115" s="87">
        <v>23</v>
      </c>
      <c r="S115" s="93"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98">
        <f>VLOOKUP(B92,'POINTS SCORE'!$B$8:$AK$37,25,FALSE)</f>
        <v>0</v>
      </c>
      <c r="D116" s="98">
        <f>VLOOKUP(B92,'POINTS SCORE'!$B$37:$AK$78,25,FALSE)</f>
        <v>0</v>
      </c>
      <c r="E116" s="100">
        <v>24</v>
      </c>
      <c r="F116" s="84"/>
      <c r="G116" s="93">
        <f>VLOOKUP(F92,'POINTS SCORE'!$B$8:$AK$37,25,FALSE)</f>
        <v>0</v>
      </c>
      <c r="H116" s="93">
        <f>VLOOKUP(F92,'POINTS SCORE'!$B$37:$AK$78,25,FALSE)</f>
        <v>0</v>
      </c>
      <c r="I116" s="100">
        <v>24</v>
      </c>
      <c r="J116" s="84"/>
      <c r="K116" s="93">
        <f>VLOOKUP(J92,'POINTS SCORE'!$B$8:$AK$37,25,FALSE)</f>
        <v>0</v>
      </c>
      <c r="L116" s="93">
        <f>VLOOKUP(J92,'POINTS SCORE'!$B$37:$AK$78,25,FALSE)</f>
        <v>0</v>
      </c>
      <c r="M116" s="100">
        <v>24</v>
      </c>
      <c r="N116" s="84"/>
      <c r="O116" s="93" t="e">
        <f>VLOOKUP(N92,'POINTS SCORE'!$B$8:$AK$37,25,FALSE)</f>
        <v>#N/A</v>
      </c>
      <c r="P116" s="93" t="e">
        <f>VLOOKUP(N92,'POINTS SCORE'!$B$37:$AK$78,25,FALSE)</f>
        <v>#N/A</v>
      </c>
      <c r="Q116" s="87">
        <v>24</v>
      </c>
      <c r="S116" s="93"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98">
        <f>VLOOKUP(B92,'POINTS SCORE'!$B$8:$AK$37,26,FALSE)</f>
        <v>0</v>
      </c>
      <c r="D117" s="98">
        <f>VLOOKUP(B92,'POINTS SCORE'!$B$37:$AK$78,26,FALSE)</f>
        <v>0</v>
      </c>
      <c r="E117" s="100">
        <v>25</v>
      </c>
      <c r="F117" s="84"/>
      <c r="G117" s="93">
        <f>VLOOKUP(F92,'POINTS SCORE'!$B$8:$AK$37,26,FALSE)</f>
        <v>0</v>
      </c>
      <c r="H117" s="93">
        <f>VLOOKUP(F92,'POINTS SCORE'!$B$37:$AK$78,26,FALSE)</f>
        <v>0</v>
      </c>
      <c r="I117" s="100">
        <v>25</v>
      </c>
      <c r="J117" s="84"/>
      <c r="K117" s="93">
        <f>VLOOKUP(J92,'POINTS SCORE'!$B$8:$AK$37,26,FALSE)</f>
        <v>0</v>
      </c>
      <c r="L117" s="93">
        <f>VLOOKUP(J92,'POINTS SCORE'!$B$37:$AK$78,26,FALSE)</f>
        <v>0</v>
      </c>
      <c r="M117" s="100">
        <v>25</v>
      </c>
      <c r="N117" s="84"/>
      <c r="O117" s="93" t="e">
        <f>VLOOKUP(N92,'POINTS SCORE'!$B$8:$AK$37,26,FALSE)</f>
        <v>#N/A</v>
      </c>
      <c r="P117" s="93" t="e">
        <f>VLOOKUP(N92,'POINTS SCORE'!$B$37:$AK$78,26,FALSE)</f>
        <v>#N/A</v>
      </c>
      <c r="Q117" s="87">
        <v>25</v>
      </c>
      <c r="S117" s="93"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98">
        <f>VLOOKUP(B92,'POINTS SCORE'!$B$8:$AK$37,27,FALSE)</f>
        <v>0</v>
      </c>
      <c r="D118" s="98">
        <f>VLOOKUP(B92,'POINTS SCORE'!$B$37:$AK$78,27,FALSE)</f>
        <v>0</v>
      </c>
      <c r="E118" s="100">
        <v>26</v>
      </c>
      <c r="F118" s="84"/>
      <c r="G118" s="93">
        <f>VLOOKUP(F92,'POINTS SCORE'!$B$8:$AK$37,27,FALSE)</f>
        <v>0</v>
      </c>
      <c r="H118" s="93">
        <f>VLOOKUP(F92,'POINTS SCORE'!$B$37:$AK$78,27,FALSE)</f>
        <v>0</v>
      </c>
      <c r="I118" s="100">
        <v>26</v>
      </c>
      <c r="J118" s="84"/>
      <c r="K118" s="93">
        <f>VLOOKUP(J92,'POINTS SCORE'!$B$8:$AK$37,27,FALSE)</f>
        <v>0</v>
      </c>
      <c r="L118" s="93">
        <f>VLOOKUP(J92,'POINTS SCORE'!$B$37:$AK$78,27,FALSE)</f>
        <v>0</v>
      </c>
      <c r="M118" s="100">
        <v>26</v>
      </c>
      <c r="N118" s="84"/>
      <c r="O118" s="93" t="e">
        <f>VLOOKUP(N92,'POINTS SCORE'!$B$8:$AK$37,27,FALSE)</f>
        <v>#N/A</v>
      </c>
      <c r="P118" s="93" t="e">
        <f>VLOOKUP(N92,'POINTS SCORE'!$B$37:$AK$78,27,FALSE)</f>
        <v>#N/A</v>
      </c>
      <c r="Q118" s="87">
        <v>26</v>
      </c>
      <c r="S118" s="93"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98">
        <f>VLOOKUP(B92,'POINTS SCORE'!$B$8:$AK$37,28,FALSE)</f>
        <v>0</v>
      </c>
      <c r="D119" s="98">
        <f>VLOOKUP(B92,'POINTS SCORE'!$B$37:$AK$78,28,FALSE)</f>
        <v>0</v>
      </c>
      <c r="E119" s="100">
        <v>27</v>
      </c>
      <c r="F119" s="84"/>
      <c r="G119" s="93">
        <f>VLOOKUP(F92,'POINTS SCORE'!$B$8:$AK$37,28,FALSE)</f>
        <v>0</v>
      </c>
      <c r="H119" s="93">
        <f>VLOOKUP(F92,'POINTS SCORE'!$B$37:$AK$78,28,FALSE)</f>
        <v>0</v>
      </c>
      <c r="I119" s="100">
        <v>27</v>
      </c>
      <c r="J119" s="84"/>
      <c r="K119" s="93">
        <f>VLOOKUP(J92,'POINTS SCORE'!$B$8:$AK$37,28,FALSE)</f>
        <v>0</v>
      </c>
      <c r="L119" s="93">
        <f>VLOOKUP(J92,'POINTS SCORE'!$B$37:$AK$78,28,FALSE)</f>
        <v>0</v>
      </c>
      <c r="M119" s="100">
        <v>27</v>
      </c>
      <c r="N119" s="84"/>
      <c r="O119" s="93" t="e">
        <f>VLOOKUP(N92,'POINTS SCORE'!$B$8:$AK$37,28,FALSE)</f>
        <v>#N/A</v>
      </c>
      <c r="P119" s="93" t="e">
        <f>VLOOKUP(N92,'POINTS SCORE'!$B$37:$AK$78,28,FALSE)</f>
        <v>#N/A</v>
      </c>
      <c r="Q119" s="87">
        <v>27</v>
      </c>
      <c r="S119" s="93"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98">
        <f>VLOOKUP(B92,'POINTS SCORE'!$B$8:$AK$37,29,FALSE)</f>
        <v>0</v>
      </c>
      <c r="D120" s="98">
        <f>VLOOKUP(B92,'POINTS SCORE'!$B$37:$AK$78,29,FALSE)</f>
        <v>0</v>
      </c>
      <c r="E120" s="100">
        <v>28</v>
      </c>
      <c r="F120" s="84"/>
      <c r="G120" s="93">
        <f>VLOOKUP(F92,'POINTS SCORE'!$B$8:$AK$37,29,FALSE)</f>
        <v>0</v>
      </c>
      <c r="H120" s="93">
        <f>VLOOKUP(F92,'POINTS SCORE'!$B$37:$AK$78,29,FALSE)</f>
        <v>0</v>
      </c>
      <c r="I120" s="100">
        <v>28</v>
      </c>
      <c r="J120" s="84"/>
      <c r="K120" s="93">
        <f>VLOOKUP(J92,'POINTS SCORE'!$B$8:$AK$37,29,FALSE)</f>
        <v>0</v>
      </c>
      <c r="L120" s="93">
        <f>VLOOKUP(J92,'POINTS SCORE'!$B$37:$AK$78,29,FALSE)</f>
        <v>0</v>
      </c>
      <c r="M120" s="100">
        <v>28</v>
      </c>
      <c r="N120" s="84"/>
      <c r="O120" s="93" t="e">
        <f>VLOOKUP(N92,'POINTS SCORE'!$B$8:$AK$37,29,FALSE)</f>
        <v>#N/A</v>
      </c>
      <c r="P120" s="93" t="e">
        <f>VLOOKUP(N92,'POINTS SCORE'!$B$37:$AK$78,29,FALSE)</f>
        <v>#N/A</v>
      </c>
      <c r="Q120" s="87">
        <v>28</v>
      </c>
      <c r="S120" s="93"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98">
        <f>VLOOKUP(B92,'POINTS SCORE'!$B$8:$AK$37,30,FALSE)</f>
        <v>0</v>
      </c>
      <c r="D121" s="98">
        <f>VLOOKUP(B92,'POINTS SCORE'!$B$37:$AK$78,30,FALSE)</f>
        <v>0</v>
      </c>
      <c r="E121" s="100">
        <v>29</v>
      </c>
      <c r="F121" s="84"/>
      <c r="G121" s="93">
        <f>VLOOKUP(F92,'POINTS SCORE'!$B$8:$AK$37,30,FALSE)</f>
        <v>0</v>
      </c>
      <c r="H121" s="93">
        <f>VLOOKUP(F92,'POINTS SCORE'!$B$37:$AK$78,30,FALSE)</f>
        <v>0</v>
      </c>
      <c r="I121" s="100">
        <v>29</v>
      </c>
      <c r="J121" s="84"/>
      <c r="K121" s="93">
        <f>VLOOKUP(J92,'POINTS SCORE'!$B$8:$AK$37,30,FALSE)</f>
        <v>0</v>
      </c>
      <c r="L121" s="93">
        <f>VLOOKUP(J92,'POINTS SCORE'!$B$37:$AK$78,30,FALSE)</f>
        <v>0</v>
      </c>
      <c r="M121" s="100">
        <v>29</v>
      </c>
      <c r="N121" s="84"/>
      <c r="O121" s="93" t="e">
        <f>VLOOKUP(N92,'POINTS SCORE'!$B$8:$AK$37,30,FALSE)</f>
        <v>#N/A</v>
      </c>
      <c r="P121" s="93" t="e">
        <f>VLOOKUP(N92,'POINTS SCORE'!$B$37:$AK$78,30,FALSE)</f>
        <v>#N/A</v>
      </c>
      <c r="Q121" s="87">
        <v>29</v>
      </c>
      <c r="S121" s="93"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98">
        <f>VLOOKUP(B92,'POINTS SCORE'!$B$8:$AK$37,31,FALSE)</f>
        <v>0</v>
      </c>
      <c r="D122" s="98">
        <f>VLOOKUP(B92,'POINTS SCORE'!$B$37:$AK$78,31,FALSE)</f>
        <v>0</v>
      </c>
      <c r="E122" s="100">
        <v>30</v>
      </c>
      <c r="F122" s="84"/>
      <c r="G122" s="93">
        <f>VLOOKUP(F92,'POINTS SCORE'!$B$8:$AK$37,31,FALSE)</f>
        <v>0</v>
      </c>
      <c r="H122" s="93">
        <f>VLOOKUP(F92,'POINTS SCORE'!$B$37:$AK$78,31,FALSE)</f>
        <v>0</v>
      </c>
      <c r="I122" s="100">
        <v>30</v>
      </c>
      <c r="J122" s="84"/>
      <c r="K122" s="93">
        <f>VLOOKUP(J92,'POINTS SCORE'!$B$8:$AK$37,31,FALSE)</f>
        <v>0</v>
      </c>
      <c r="L122" s="93">
        <f>VLOOKUP(J92,'POINTS SCORE'!$B$37:$AK$78,31,FALSE)</f>
        <v>0</v>
      </c>
      <c r="M122" s="100">
        <v>30</v>
      </c>
      <c r="N122" s="84"/>
      <c r="O122" s="93" t="e">
        <f>VLOOKUP(N92,'POINTS SCORE'!$B$8:$AK$37,31,FALSE)</f>
        <v>#N/A</v>
      </c>
      <c r="P122" s="93" t="e">
        <f>VLOOKUP(N92,'POINTS SCORE'!$B$37:$AK$78,31,FALSE)</f>
        <v>#N/A</v>
      </c>
      <c r="Q122" s="87">
        <v>30</v>
      </c>
      <c r="S122" s="93"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98">
        <f>VLOOKUP(B92,'POINTS SCORE'!$B$8:$AK$37,34,FALSE)</f>
        <v>14</v>
      </c>
      <c r="D123" s="98">
        <f>VLOOKUP(B92,'POINTS SCORE'!$B$37:$AK$78,34,FALSE)</f>
        <v>14</v>
      </c>
      <c r="E123" s="100" t="s">
        <v>59</v>
      </c>
      <c r="F123" s="84"/>
      <c r="G123" s="84">
        <f>VLOOKUP(F92,'POINTS SCORE'!$B$8:$AK$37,34,FALSE)</f>
        <v>14</v>
      </c>
      <c r="H123" s="84">
        <f>VLOOKUP(F92,'POINTS SCORE'!$B$37:$AK$78,34,FALSE)</f>
        <v>14</v>
      </c>
      <c r="I123" s="100" t="s">
        <v>59</v>
      </c>
      <c r="J123" s="84" t="s">
        <v>867</v>
      </c>
      <c r="K123" s="84">
        <f>VLOOKUP(J92,'POINTS SCORE'!$B$8:$AK$37,34,FALSE)</f>
        <v>14</v>
      </c>
      <c r="L123" s="84">
        <f>VLOOKUP(J92,'POINTS SCORE'!$B$37:$AK$78,34,FALSE)</f>
        <v>14</v>
      </c>
      <c r="M123" s="100" t="s">
        <v>59</v>
      </c>
      <c r="N123" s="84"/>
      <c r="O123" s="84">
        <v>0</v>
      </c>
      <c r="P123" s="84">
        <v>0</v>
      </c>
      <c r="Q123" s="87" t="s">
        <v>59</v>
      </c>
      <c r="S123" s="84" t="e">
        <f>VLOOKUP(R92,'POINTS SCORE'!$B$8:$AK$37,34,FALSE)</f>
        <v>#N/A</v>
      </c>
      <c r="T123" s="98" t="e">
        <f>VLOOKUP(R92,'POINTS SCORE'!$B$37:$AK$78,34,FALSE)</f>
        <v>#N/A</v>
      </c>
      <c r="U123" s="87" t="s">
        <v>59</v>
      </c>
      <c r="W123" s="84" t="e">
        <f>VLOOKUP(V92,'POINTS SCORE'!$B$8:$AK$37,34,FALSE)</f>
        <v>#N/A</v>
      </c>
      <c r="X123" s="99" t="e">
        <f>VLOOKUP(V92,'POINTS SCORE'!$B$37:$AK$78,34,FALSE)</f>
        <v>#N/A</v>
      </c>
    </row>
    <row r="124" spans="1:24">
      <c r="A124" s="87" t="s">
        <v>59</v>
      </c>
      <c r="B124" s="98"/>
      <c r="C124" s="98">
        <f>VLOOKUP(B92,'POINTS SCORE'!$B$8:$AK$37,34,FALSE)</f>
        <v>14</v>
      </c>
      <c r="D124" s="98">
        <f>VLOOKUP(B92,'POINTS SCORE'!$B$37:$AK$78,34,FALSE)</f>
        <v>14</v>
      </c>
      <c r="E124" s="100" t="s">
        <v>59</v>
      </c>
      <c r="F124" s="84"/>
      <c r="G124" s="84">
        <f>VLOOKUP(F92,'POINTS SCORE'!$B$8:$AK$37,34,FALSE)</f>
        <v>14</v>
      </c>
      <c r="H124" s="84">
        <f>VLOOKUP(F92,'POINTS SCORE'!$B$37:$AK$78,34,FALSE)</f>
        <v>14</v>
      </c>
      <c r="I124" s="100" t="s">
        <v>59</v>
      </c>
      <c r="J124" s="84" t="s">
        <v>866</v>
      </c>
      <c r="K124" s="84">
        <v>0</v>
      </c>
      <c r="L124" s="84">
        <v>0</v>
      </c>
      <c r="M124" s="100" t="s">
        <v>59</v>
      </c>
      <c r="N124" s="84"/>
      <c r="O124" s="84" t="e">
        <f>VLOOKUP(N92,'POINTS SCORE'!$B$8:$AK$37,34,FALSE)</f>
        <v>#N/A</v>
      </c>
      <c r="P124" s="84" t="e">
        <f>VLOOKUP(N92,'POINTS SCORE'!$B$37:$AK$78,34,FALSE)</f>
        <v>#N/A</v>
      </c>
      <c r="Q124" s="87" t="s">
        <v>59</v>
      </c>
      <c r="S124" s="84" t="e">
        <f>VLOOKUP(R92,'POINTS SCORE'!$B$8:$AK$37,34,FALSE)</f>
        <v>#N/A</v>
      </c>
      <c r="T124" s="98" t="e">
        <f>VLOOKUP(R92,'POINTS SCORE'!$B$37:$AK$78,34,FALSE)</f>
        <v>#N/A</v>
      </c>
      <c r="U124" s="87" t="s">
        <v>59</v>
      </c>
      <c r="W124" s="84" t="e">
        <f>VLOOKUP(V92,'POINTS SCORE'!$B$8:$AK$37,34,FALSE)</f>
        <v>#N/A</v>
      </c>
      <c r="X124" s="99" t="e">
        <f>VLOOKUP(V92,'POINTS SCORE'!$B$37:$AK$78,34,FALSE)</f>
        <v>#N/A</v>
      </c>
    </row>
    <row r="125" spans="1:24">
      <c r="A125" s="87" t="s">
        <v>59</v>
      </c>
      <c r="B125" s="98"/>
      <c r="C125" s="98">
        <f>VLOOKUP(B92,'POINTS SCORE'!$B$8:$AK$37,34,FALSE)</f>
        <v>14</v>
      </c>
      <c r="D125" s="98">
        <f>VLOOKUP(B92,'POINTS SCORE'!$B$37:$AK$78,34,FALSE)</f>
        <v>14</v>
      </c>
      <c r="E125" s="100" t="s">
        <v>59</v>
      </c>
      <c r="F125" s="84"/>
      <c r="G125" s="84">
        <f>VLOOKUP(F92,'POINTS SCORE'!$B$8:$AK$37,34,FALSE)</f>
        <v>14</v>
      </c>
      <c r="H125" s="84">
        <f>VLOOKUP(F92,'POINTS SCORE'!$B$37:$AK$78,34,FALSE)</f>
        <v>14</v>
      </c>
      <c r="I125" s="100" t="s">
        <v>59</v>
      </c>
      <c r="J125" s="84" t="s">
        <v>1086</v>
      </c>
      <c r="K125" s="84">
        <f>VLOOKUP(J92,'POINTS SCORE'!$B$8:$AK$37,34,FALSE)</f>
        <v>14</v>
      </c>
      <c r="L125" s="84">
        <f>VLOOKUP(J92,'POINTS SCORE'!$B$37:$AK$78,34,FALSE)</f>
        <v>14</v>
      </c>
      <c r="M125" s="100" t="s">
        <v>59</v>
      </c>
      <c r="N125" s="84"/>
      <c r="O125" s="84" t="e">
        <f>VLOOKUP(N92,'POINTS SCORE'!$B$8:$AK$37,34,FALSE)</f>
        <v>#N/A</v>
      </c>
      <c r="P125" s="84" t="e">
        <f>VLOOKUP(N92,'POINTS SCORE'!$B$37:$AK$78,34,FALSE)</f>
        <v>#N/A</v>
      </c>
      <c r="Q125" s="87" t="s">
        <v>59</v>
      </c>
      <c r="S125" s="84" t="e">
        <f>VLOOKUP(R92,'POINTS SCORE'!$B$8:$AK$37,34,FALSE)</f>
        <v>#N/A</v>
      </c>
      <c r="T125" s="98" t="e">
        <f>VLOOKUP(R92,'POINTS SCORE'!$B$37:$AK$78,34,FALSE)</f>
        <v>#N/A</v>
      </c>
      <c r="U125" s="87" t="s">
        <v>59</v>
      </c>
      <c r="W125" s="84" t="e">
        <f>VLOOKUP(V92,'POINTS SCORE'!$B$8:$AK$37,34,FALSE)</f>
        <v>#N/A</v>
      </c>
      <c r="X125" s="99" t="e">
        <f>VLOOKUP(V92,'POINTS SCORE'!$B$37:$AK$78,34,FALSE)</f>
        <v>#N/A</v>
      </c>
    </row>
    <row r="126" spans="1:24">
      <c r="A126" s="87" t="s">
        <v>59</v>
      </c>
      <c r="B126" s="98"/>
      <c r="C126" s="98">
        <f>VLOOKUP(B92,'POINTS SCORE'!$B$8:$AK$37,34,FALSE)</f>
        <v>14</v>
      </c>
      <c r="D126" s="98">
        <f>VLOOKUP(B92,'POINTS SCORE'!$B$37:$AK$78,34,FALSE)</f>
        <v>14</v>
      </c>
      <c r="E126" s="100" t="s">
        <v>59</v>
      </c>
      <c r="F126" s="84"/>
      <c r="G126" s="84">
        <f>VLOOKUP(F92,'POINTS SCORE'!$B$8:$AK$37,34,FALSE)</f>
        <v>14</v>
      </c>
      <c r="H126" s="84">
        <f>VLOOKUP(F92,'POINTS SCORE'!$B$37:$AK$78,34,FALSE)</f>
        <v>14</v>
      </c>
      <c r="I126" s="100" t="s">
        <v>59</v>
      </c>
      <c r="J126" s="84" t="s">
        <v>1087</v>
      </c>
      <c r="K126" s="84">
        <f>VLOOKUP(J92,'POINTS SCORE'!$B$8:$AK$37,34,FALSE)</f>
        <v>14</v>
      </c>
      <c r="L126" s="84">
        <f>VLOOKUP(J92,'POINTS SCORE'!$B$37:$AK$78,34,FALSE)</f>
        <v>14</v>
      </c>
      <c r="M126" s="100" t="s">
        <v>59</v>
      </c>
      <c r="N126" s="84"/>
      <c r="O126" s="84" t="e">
        <f>VLOOKUP(N92,'POINTS SCORE'!$B$8:$AK$37,34,FALSE)</f>
        <v>#N/A</v>
      </c>
      <c r="P126" s="84" t="e">
        <f>VLOOKUP(N92,'POINTS SCORE'!$B$37:$AK$78,34,FALSE)</f>
        <v>#N/A</v>
      </c>
      <c r="Q126" s="87" t="s">
        <v>59</v>
      </c>
      <c r="S126" s="84" t="e">
        <f>VLOOKUP(R92,'POINTS SCORE'!$B$8:$AK$37,34,FALSE)</f>
        <v>#N/A</v>
      </c>
      <c r="T126" s="98" t="e">
        <f>VLOOKUP(R92,'POINTS SCORE'!$B$37:$AK$78,34,FALSE)</f>
        <v>#N/A</v>
      </c>
      <c r="U126" s="87" t="s">
        <v>59</v>
      </c>
      <c r="W126" s="84" t="e">
        <f>VLOOKUP(V92,'POINTS SCORE'!$B$8:$AK$37,34,FALSE)</f>
        <v>#N/A</v>
      </c>
      <c r="X126" s="99" t="e">
        <f>VLOOKUP(V92,'POINTS SCORE'!$B$37:$AK$78,34,FALSE)</f>
        <v>#N/A</v>
      </c>
    </row>
    <row r="127" spans="1:24">
      <c r="A127" s="87" t="s">
        <v>59</v>
      </c>
      <c r="B127" s="98"/>
      <c r="C127" s="98">
        <v>0</v>
      </c>
      <c r="D127" s="98">
        <v>0</v>
      </c>
      <c r="E127" s="100" t="s">
        <v>59</v>
      </c>
      <c r="F127" s="84"/>
      <c r="G127" s="84">
        <f>VLOOKUP(F92,'POINTS SCORE'!$B$8:$AK$37,34,FALSE)</f>
        <v>14</v>
      </c>
      <c r="H127" s="84">
        <f>VLOOKUP(F92,'POINTS SCORE'!$B$37:$AK$78,34,FALSE)</f>
        <v>14</v>
      </c>
      <c r="I127" s="100" t="s">
        <v>59</v>
      </c>
      <c r="J127" s="84"/>
      <c r="K127" s="84">
        <f>VLOOKUP(J92,'POINTS SCORE'!$B$8:$AK$37,34,FALSE)</f>
        <v>14</v>
      </c>
      <c r="L127" s="84">
        <f>VLOOKUP(J92,'POINTS SCORE'!$B$37:$AK$78,34,FALSE)</f>
        <v>14</v>
      </c>
      <c r="M127" s="100" t="s">
        <v>59</v>
      </c>
      <c r="N127" s="84"/>
      <c r="O127" s="84" t="e">
        <f>VLOOKUP(N92,'POINTS SCORE'!$B$8:$AK$37,34,FALSE)</f>
        <v>#N/A</v>
      </c>
      <c r="P127" s="84" t="e">
        <f>VLOOKUP(N92,'POINTS SCORE'!$B$37:$AK$78,34,FALSE)</f>
        <v>#N/A</v>
      </c>
      <c r="Q127" s="87" t="s">
        <v>59</v>
      </c>
      <c r="S127" s="84" t="e">
        <f>VLOOKUP(R92,'POINTS SCORE'!$B$8:$AK$37,34,FALSE)</f>
        <v>#N/A</v>
      </c>
      <c r="T127" s="98" t="e">
        <f>VLOOKUP(R92,'POINTS SCORE'!$B$37:$AK$78,34,FALSE)</f>
        <v>#N/A</v>
      </c>
      <c r="U127" s="87" t="s">
        <v>59</v>
      </c>
      <c r="W127" s="84" t="e">
        <f>VLOOKUP(V92,'POINTS SCORE'!$B$8:$AK$37,34,FALSE)</f>
        <v>#N/A</v>
      </c>
      <c r="X127" s="99" t="e">
        <f>VLOOKUP(V92,'POINTS SCORE'!$B$37:$AK$78,34,FALSE)</f>
        <v>#N/A</v>
      </c>
    </row>
    <row r="128" spans="1:24">
      <c r="A128" s="87" t="s">
        <v>59</v>
      </c>
      <c r="B128" s="98"/>
      <c r="C128" s="98">
        <f>VLOOKUP(B92,'POINTS SCORE'!$B$8:$AK$37,34,FALSE)</f>
        <v>14</v>
      </c>
      <c r="D128" s="98">
        <f>VLOOKUP(B92,'POINTS SCORE'!$B$37:$AK$78,34,FALSE)</f>
        <v>14</v>
      </c>
      <c r="E128" s="100" t="s">
        <v>59</v>
      </c>
      <c r="F128" s="84"/>
      <c r="G128" s="84">
        <f>VLOOKUP(F92,'POINTS SCORE'!$B$8:$AK$37,34,FALSE)</f>
        <v>14</v>
      </c>
      <c r="H128" s="84">
        <f>VLOOKUP(F92,'POINTS SCORE'!$B$37:$AK$78,34,FALSE)</f>
        <v>14</v>
      </c>
      <c r="I128" s="100" t="s">
        <v>59</v>
      </c>
      <c r="J128" s="84"/>
      <c r="K128" s="84">
        <f>VLOOKUP(J92,'POINTS SCORE'!$B$8:$AK$37,34,FALSE)</f>
        <v>14</v>
      </c>
      <c r="L128" s="84">
        <f>VLOOKUP(J92,'POINTS SCORE'!$B$37:$AK$78,34,FALSE)</f>
        <v>14</v>
      </c>
      <c r="M128" s="100" t="s">
        <v>59</v>
      </c>
      <c r="N128" s="84"/>
      <c r="O128" s="84" t="e">
        <f>VLOOKUP(N92,'POINTS SCORE'!$B$8:$AK$37,34,FALSE)</f>
        <v>#N/A</v>
      </c>
      <c r="P128" s="84" t="e">
        <f>VLOOKUP(N92,'POINTS SCORE'!$B$37:$AK$78,34,FALSE)</f>
        <v>#N/A</v>
      </c>
      <c r="Q128" s="87" t="s">
        <v>59</v>
      </c>
      <c r="S128" s="84">
        <v>0</v>
      </c>
      <c r="T128" s="98">
        <v>0</v>
      </c>
      <c r="U128" s="87" t="s">
        <v>59</v>
      </c>
      <c r="W128" s="84" t="e">
        <f>VLOOKUP(V92,'POINTS SCORE'!$B$8:$AK$37,34,FALSE)</f>
        <v>#N/A</v>
      </c>
      <c r="X128" s="88" t="e">
        <f>VLOOKUP(V92,'POINTS SCORE'!$B$37:$AK$78,34,FALSE)</f>
        <v>#N/A</v>
      </c>
    </row>
    <row r="129" spans="1:24">
      <c r="A129" s="87" t="s">
        <v>60</v>
      </c>
      <c r="B129" s="98"/>
      <c r="C129" s="98">
        <f>VLOOKUP(B92,'POINTS SCORE'!$B$8:$AK$37,34,FALSE)</f>
        <v>14</v>
      </c>
      <c r="D129" s="98">
        <f>VLOOKUP(B92,'POINTS SCORE'!$B$37:$AK$78,34,FALSE)</f>
        <v>14</v>
      </c>
      <c r="E129" s="100" t="s">
        <v>60</v>
      </c>
      <c r="F129" s="84"/>
      <c r="G129" s="84">
        <f>VLOOKUP(F92,'POINTS SCORE'!$B$8:$AK$37,34,FALSE)</f>
        <v>14</v>
      </c>
      <c r="H129" s="84">
        <f>VLOOKUP(F92,'POINTS SCORE'!$B$37:$AK$78,34,FALSE)</f>
        <v>14</v>
      </c>
      <c r="I129" s="100" t="s">
        <v>60</v>
      </c>
      <c r="J129" s="84"/>
      <c r="K129" s="84">
        <f>VLOOKUP(J92,'POINTS SCORE'!$B$8:$AK$37,34,FALSE)</f>
        <v>14</v>
      </c>
      <c r="L129" s="84">
        <f>VLOOKUP(J92,'POINTS SCORE'!$B$37:$AK$78,34,FALSE)</f>
        <v>14</v>
      </c>
      <c r="M129" s="100" t="s">
        <v>59</v>
      </c>
      <c r="N129" s="84"/>
      <c r="O129" s="84" t="e">
        <f>VLOOKUP(N92,'POINTS SCORE'!$B$8:$AK$37,34,FALSE)</f>
        <v>#N/A</v>
      </c>
      <c r="P129" s="84" t="e">
        <f>VLOOKUP(N92,'POINTS SCORE'!$B$37:$AK$78,34,FALSE)</f>
        <v>#N/A</v>
      </c>
      <c r="Q129" s="87" t="s">
        <v>59</v>
      </c>
      <c r="S129" s="84" t="e">
        <f>VLOOKUP(R92,'POINTS SCORE'!$B$8:$AK$37,34,FALSE)</f>
        <v>#N/A</v>
      </c>
      <c r="T129" s="98" t="e">
        <f>VLOOKUP(R92,'POINTS SCORE'!$B$37:$AK$78,34,FALSE)</f>
        <v>#N/A</v>
      </c>
      <c r="U129" s="87" t="s">
        <v>60</v>
      </c>
      <c r="W129" s="84" t="e">
        <f>VLOOKUP(V92,'POINTS SCORE'!$B$8:$AK$37,34,FALSE)</f>
        <v>#N/A</v>
      </c>
      <c r="X129" s="99" t="e">
        <f>VLOOKUP(V92,'POINTS SCORE'!$B$37:$AK$78,34,FALSE)</f>
        <v>#N/A</v>
      </c>
    </row>
    <row r="130" spans="1:24">
      <c r="A130" s="87" t="s">
        <v>60</v>
      </c>
      <c r="B130" s="98"/>
      <c r="C130" s="98">
        <f>VLOOKUP(B92,'POINTS SCORE'!$B$8:$AK$37,34,FALSE)</f>
        <v>14</v>
      </c>
      <c r="D130" s="98">
        <f>VLOOKUP(B92,'POINTS SCORE'!$B$37:$AK$78,34,FALSE)</f>
        <v>14</v>
      </c>
      <c r="E130" s="100" t="s">
        <v>60</v>
      </c>
      <c r="F130" s="84"/>
      <c r="G130" s="84">
        <f>VLOOKUP(F92,'POINTS SCORE'!$B$8:$AK$37,34,FALSE)</f>
        <v>14</v>
      </c>
      <c r="H130" s="84">
        <f>VLOOKUP(F92,'POINTS SCORE'!$B$37:$AK$78,34,FALSE)</f>
        <v>14</v>
      </c>
      <c r="I130" s="100" t="s">
        <v>60</v>
      </c>
      <c r="J130" s="84"/>
      <c r="K130" s="84">
        <f>VLOOKUP(J92,'POINTS SCORE'!$B$8:$AK$37,34,FALSE)</f>
        <v>14</v>
      </c>
      <c r="L130" s="84">
        <f>VLOOKUP(J92,'POINTS SCORE'!$B$37:$AK$78,34,FALSE)</f>
        <v>14</v>
      </c>
      <c r="M130" s="100" t="s">
        <v>59</v>
      </c>
      <c r="N130" s="84"/>
      <c r="O130" s="84" t="e">
        <f>VLOOKUP(N92,'POINTS SCORE'!$B$8:$AK$37,34,FALSE)</f>
        <v>#N/A</v>
      </c>
      <c r="P130" s="84" t="e">
        <f>VLOOKUP(N92,'POINTS SCORE'!$B$37:$AK$78,34,FALSE)</f>
        <v>#N/A</v>
      </c>
      <c r="Q130" s="87" t="s">
        <v>60</v>
      </c>
      <c r="S130" s="98" t="e">
        <f>VLOOKUP(R92,'POINTS SCORE'!$B$8:$AK$37,34,FALSE)</f>
        <v>#N/A</v>
      </c>
      <c r="T130" s="98" t="e">
        <f>VLOOKUP(R92,'POINTS SCORE'!$B$37:$AK$78,34,FALSE)</f>
        <v>#N/A</v>
      </c>
      <c r="U130" s="87" t="s">
        <v>60</v>
      </c>
      <c r="W130" s="98" t="e">
        <f>VLOOKUP(V92,'POINTS SCORE'!$B$8:$AK$37,34,FALSE)</f>
        <v>#N/A</v>
      </c>
      <c r="X130" s="99" t="e">
        <f>VLOOKUP(V92,'POINTS SCORE'!$B$37:$AK$78,34,FALSE)</f>
        <v>#N/A</v>
      </c>
    </row>
    <row r="131" spans="1:24">
      <c r="A131" s="87" t="s">
        <v>60</v>
      </c>
      <c r="B131" s="98"/>
      <c r="C131" s="98">
        <f>VLOOKUP(B92,'POINTS SCORE'!$B$8:$AK$37,34,FALSE)</f>
        <v>14</v>
      </c>
      <c r="D131" s="98">
        <f>VLOOKUP(B92,'POINTS SCORE'!$B$37:$AK$78,34,FALSE)</f>
        <v>14</v>
      </c>
      <c r="E131" s="100" t="s">
        <v>60</v>
      </c>
      <c r="F131" s="84"/>
      <c r="G131" s="84">
        <f>VLOOKUP(F92,'POINTS SCORE'!$B$8:$AK$37,34,FALSE)</f>
        <v>14</v>
      </c>
      <c r="H131" s="84">
        <f>VLOOKUP(F92,'POINTS SCORE'!$B$37:$AK$78,34,FALSE)</f>
        <v>14</v>
      </c>
      <c r="I131" s="100" t="s">
        <v>60</v>
      </c>
      <c r="J131" s="84"/>
      <c r="K131" s="84">
        <f>VLOOKUP(J92,'POINTS SCORE'!$B$8:$AK$37,34,FALSE)</f>
        <v>14</v>
      </c>
      <c r="L131" s="84">
        <f>VLOOKUP(J92,'POINTS SCORE'!$B$37:$AK$78,34,FALSE)</f>
        <v>14</v>
      </c>
      <c r="M131" s="100" t="s">
        <v>59</v>
      </c>
      <c r="N131" s="84"/>
      <c r="O131" s="84" t="e">
        <f>VLOOKUP(N92,'POINTS SCORE'!$B$8:$AK$37,34,FALSE)</f>
        <v>#N/A</v>
      </c>
      <c r="P131" s="84" t="e">
        <f>VLOOKUP(N92,'POINTS SCORE'!$B$37:$AK$78,34,FALSE)</f>
        <v>#N/A</v>
      </c>
      <c r="Q131" s="87" t="s">
        <v>60</v>
      </c>
      <c r="S131" s="98" t="e">
        <f>VLOOKUP(R92,'POINTS SCORE'!$B$8:$AK$37,34,FALSE)</f>
        <v>#N/A</v>
      </c>
      <c r="T131" s="98" t="e">
        <f>VLOOKUP(R92,'POINTS SCORE'!$B$37:$AK$78,34,FALSE)</f>
        <v>#N/A</v>
      </c>
      <c r="U131" s="87" t="s">
        <v>60</v>
      </c>
      <c r="W131" s="98" t="e">
        <f>VLOOKUP(V92,'POINTS SCORE'!$B$8:$AK$37,34,FALSE)</f>
        <v>#N/A</v>
      </c>
      <c r="X131" s="99" t="e">
        <f>VLOOKUP(V92,'POINTS SCORE'!$B$37:$AK$78,34,FALSE)</f>
        <v>#N/A</v>
      </c>
    </row>
    <row r="132" spans="1:24">
      <c r="A132" s="87" t="s">
        <v>61</v>
      </c>
      <c r="B132" s="98"/>
      <c r="C132" s="98">
        <f>VLOOKUP(B92,'POINTS SCORE'!$B$8:$AK$37,36,FALSE)</f>
        <v>0</v>
      </c>
      <c r="D132" s="98">
        <f>VLOOKUP(B92,'POINTS SCORE'!$B$37:$AK$78,36,FALSE)</f>
        <v>0</v>
      </c>
      <c r="E132" s="100" t="s">
        <v>61</v>
      </c>
      <c r="F132" s="84"/>
      <c r="G132" s="84">
        <f>VLOOKUP(F92,'POINTS SCORE'!$B$8:$AK$37,36,FALSE)</f>
        <v>0</v>
      </c>
      <c r="H132" s="84">
        <f>VLOOKUP(F92,'POINTS SCORE'!$B$37:$AK$78,36,FALSE)</f>
        <v>0</v>
      </c>
      <c r="I132" s="100" t="s">
        <v>61</v>
      </c>
      <c r="J132" s="84"/>
      <c r="K132" s="84">
        <f>VLOOKUP(J92,'POINTS SCORE'!$B$8:$AK$37,36,FALSE)</f>
        <v>0</v>
      </c>
      <c r="L132" s="84">
        <f>VLOOKUP(J92,'POINTS SCORE'!$B$37:$AK$78,36,FALSE)</f>
        <v>0</v>
      </c>
      <c r="M132" s="100" t="s">
        <v>61</v>
      </c>
      <c r="N132" s="84"/>
      <c r="O132" s="84" t="e">
        <f>VLOOKUP(N92,'POINTS SCORE'!$B$8:$AK$37,36,FALSE)</f>
        <v>#N/A</v>
      </c>
      <c r="P132" s="84" t="e">
        <f>VLOOKUP(N92,'POINTS SCORE'!$B$37:$AK$78,36,FALSE)</f>
        <v>#N/A</v>
      </c>
      <c r="Q132" s="87" t="s">
        <v>61</v>
      </c>
      <c r="S132" s="98" t="e">
        <f>VLOOKUP(R92,'POINTS SCORE'!$B$8:$AK$37,36,FALSE)</f>
        <v>#N/A</v>
      </c>
      <c r="T132" s="98" t="e">
        <f>VLOOKUP(R92,'POINTS SCORE'!$B$37:$AK$78,36,FALSE)</f>
        <v>#N/A</v>
      </c>
      <c r="U132" s="87" t="s">
        <v>61</v>
      </c>
      <c r="W132" s="98" t="e">
        <f>VLOOKUP(V92,'POINTS SCORE'!$B$8:$AK$37,36,FALSE)</f>
        <v>#N/A</v>
      </c>
      <c r="X132" s="99" t="e">
        <f>VLOOKUP(V92,'POINTS SCORE'!$B$37:$AK$78,36,FALSE)</f>
        <v>#N/A</v>
      </c>
    </row>
    <row r="133" spans="1:24">
      <c r="A133" s="87" t="s">
        <v>61</v>
      </c>
      <c r="B133" s="98"/>
      <c r="C133" s="98">
        <f>VLOOKUP(B92,'POINTS SCORE'!$B$8:$AK$37,36,FALSE)</f>
        <v>0</v>
      </c>
      <c r="D133" s="98">
        <f>VLOOKUP(B92,'POINTS SCORE'!$B$37:$AK$78,36,FALSE)</f>
        <v>0</v>
      </c>
      <c r="E133" s="100" t="s">
        <v>61</v>
      </c>
      <c r="F133" s="84"/>
      <c r="G133" s="84">
        <f>VLOOKUP(F92,'POINTS SCORE'!$B$8:$AK$37,36,FALSE)</f>
        <v>0</v>
      </c>
      <c r="H133" s="84">
        <f>VLOOKUP(F92,'POINTS SCORE'!$B$37:$AK$78,36,FALSE)</f>
        <v>0</v>
      </c>
      <c r="I133" s="100" t="s">
        <v>61</v>
      </c>
      <c r="J133" s="84"/>
      <c r="K133" s="84">
        <f>VLOOKUP(J92,'POINTS SCORE'!$B$8:$AK$37,36,FALSE)</f>
        <v>0</v>
      </c>
      <c r="L133" s="84">
        <f>VLOOKUP(J92,'POINTS SCORE'!$B$37:$AK$78,36,FALSE)</f>
        <v>0</v>
      </c>
      <c r="M133" s="100" t="s">
        <v>61</v>
      </c>
      <c r="N133" s="84"/>
      <c r="O133" s="84" t="e">
        <f>VLOOKUP(N92,'POINTS SCORE'!$B$8:$AK$37,36,FALSE)</f>
        <v>#N/A</v>
      </c>
      <c r="P133" s="84" t="e">
        <f>VLOOKUP(N92,'POINTS SCORE'!$B$37:$AK$78,36,FALSE)</f>
        <v>#N/A</v>
      </c>
      <c r="Q133" s="87" t="s">
        <v>61</v>
      </c>
      <c r="S133" s="98" t="e">
        <f>VLOOKUP(R92,'POINTS SCORE'!$B$8:$AK$37,36,FALSE)</f>
        <v>#N/A</v>
      </c>
      <c r="T133" s="98" t="e">
        <f>VLOOKUP(R92,'POINTS SCORE'!$B$37:$AK$78,36,FALSE)</f>
        <v>#N/A</v>
      </c>
      <c r="U133" s="87" t="s">
        <v>61</v>
      </c>
      <c r="W133" s="98" t="e">
        <f>VLOOKUP(V92,'POINTS SCORE'!$B$8:$AK$37,36,FALSE)</f>
        <v>#N/A</v>
      </c>
      <c r="X133" s="99" t="e">
        <f>VLOOKUP(V92,'POINTS SCORE'!$B$37:$AK$78,36,FALSE)</f>
        <v>#N/A</v>
      </c>
    </row>
    <row r="134" spans="1:24">
      <c r="A134" s="87" t="s">
        <v>61</v>
      </c>
      <c r="B134" s="98"/>
      <c r="C134" s="98">
        <f>VLOOKUP(B92,'POINTS SCORE'!$B$8:$AK$37,36,FALSE)</f>
        <v>0</v>
      </c>
      <c r="D134" s="98">
        <f>VLOOKUP(B92,'POINTS SCORE'!$B$37:$AK$78,36,FALSE)</f>
        <v>0</v>
      </c>
      <c r="E134" s="100" t="s">
        <v>61</v>
      </c>
      <c r="F134" s="84"/>
      <c r="G134" s="84">
        <f>VLOOKUP(F92,'POINTS SCORE'!$B$8:$AK$37,36,FALSE)</f>
        <v>0</v>
      </c>
      <c r="H134" s="84">
        <f>VLOOKUP(F92,'POINTS SCORE'!$B$37:$AK$78,36,FALSE)</f>
        <v>0</v>
      </c>
      <c r="I134" s="100" t="s">
        <v>61</v>
      </c>
      <c r="J134" s="84"/>
      <c r="K134" s="84">
        <f>VLOOKUP(J92,'POINTS SCORE'!$B$8:$AK$37,36,FALSE)</f>
        <v>0</v>
      </c>
      <c r="L134" s="84">
        <f>VLOOKUP(J92,'POINTS SCORE'!$B$37:$AK$78,36,FALSE)</f>
        <v>0</v>
      </c>
      <c r="M134" s="100" t="s">
        <v>61</v>
      </c>
      <c r="N134" s="84"/>
      <c r="O134" s="84" t="e">
        <f>VLOOKUP(N92,'POINTS SCORE'!$B$8:$AK$37,36,FALSE)</f>
        <v>#N/A</v>
      </c>
      <c r="P134" s="84" t="e">
        <f>VLOOKUP(N92,'POINTS SCORE'!$B$37:$AK$78,36,FALSE)</f>
        <v>#N/A</v>
      </c>
      <c r="Q134" s="87" t="s">
        <v>61</v>
      </c>
      <c r="S134" s="98" t="e">
        <f>VLOOKUP(R92,'POINTS SCORE'!$B$8:$AK$37,36,FALSE)</f>
        <v>#N/A</v>
      </c>
      <c r="T134" s="98" t="e">
        <f>VLOOKUP(R92,'POINTS SCORE'!$B$37:$AK$78,36,FALSE)</f>
        <v>#N/A</v>
      </c>
      <c r="U134" s="87" t="s">
        <v>61</v>
      </c>
      <c r="W134" s="98" t="e">
        <f>VLOOKUP(V92,'POINTS SCORE'!$B$8:$AK$37,36,FALSE)</f>
        <v>#N/A</v>
      </c>
      <c r="X134" s="99" t="e">
        <f>VLOOKUP(V92,'POINTS SCORE'!$B$37:$AK$78,36,FALSE)</f>
        <v>#N/A</v>
      </c>
    </row>
    <row r="135" spans="1:24">
      <c r="A135" s="87"/>
      <c r="E135" s="100"/>
      <c r="H135" s="99"/>
      <c r="I135" s="100"/>
      <c r="L135" s="99"/>
      <c r="M135" s="100"/>
      <c r="P135" s="88"/>
      <c r="Q135" s="87"/>
      <c r="T135" s="88"/>
      <c r="U135" s="87"/>
      <c r="X135" s="88"/>
    </row>
    <row r="136" spans="1:24" ht="13" thickBot="1">
      <c r="A136" s="127"/>
      <c r="B136" s="128"/>
      <c r="C136" s="129"/>
      <c r="D136" s="129"/>
      <c r="E136" s="130"/>
      <c r="F136" s="129"/>
      <c r="G136" s="129"/>
      <c r="H136" s="131"/>
      <c r="I136" s="130"/>
      <c r="J136" s="129"/>
      <c r="K136" s="129"/>
      <c r="L136" s="131"/>
      <c r="M136" s="130"/>
      <c r="N136" s="129"/>
      <c r="O136" s="128"/>
      <c r="P136" s="132"/>
      <c r="Q136" s="127"/>
      <c r="R136" s="128"/>
      <c r="S136" s="128"/>
      <c r="T136" s="132"/>
      <c r="U136" s="127"/>
      <c r="V136" s="128"/>
      <c r="W136" s="128"/>
      <c r="X136" s="132"/>
    </row>
  </sheetData>
  <autoFilter ref="A5:J84" xr:uid="{00000000-0001-0000-0100-000000000000}">
    <sortState xmlns:xlrd2="http://schemas.microsoft.com/office/spreadsheetml/2017/richdata2" ref="A6:J25">
      <sortCondition descending="1" ref="D5:D84"/>
    </sortState>
  </autoFilter>
  <sortState xmlns:xlrd2="http://schemas.microsoft.com/office/spreadsheetml/2017/richdata2" ref="A6:AA17">
    <sortCondition descending="1" ref="D6:D17"/>
    <sortCondition descending="1" ref="C6:C17"/>
  </sortState>
  <mergeCells count="8">
    <mergeCell ref="U89:X89"/>
    <mergeCell ref="B2:C2"/>
    <mergeCell ref="A89:D89"/>
    <mergeCell ref="E89:H89"/>
    <mergeCell ref="I2:L2"/>
    <mergeCell ref="I89:L89"/>
    <mergeCell ref="M89:P89"/>
    <mergeCell ref="Q89:T89"/>
  </mergeCells>
  <phoneticPr fontId="0" type="noConversion"/>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4" id="{C25045B2-CDBD-41A2-A7BA-D792FA316F7F}">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4203BC4-3538-45F2-B67F-01D465829901}">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519508C-29AE-4864-9BF6-102C7F97CF9A}">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E368C160-FD9D-4C5A-81B8-401CD6E8B72E}">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145E88AB-02D3-4455-94F4-0592660DD35B}">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4E43A1D2-5B15-4E08-8232-7D5E68571524}">
            <xm:f>VLOOKUP(V93,'Member list R6'!$D:$D,1,FALSE)=V93</xm:f>
            <x14:dxf>
              <fill>
                <patternFill>
                  <bgColor rgb="FFFFFF00"/>
                </patternFill>
              </fill>
            </x14:dxf>
          </x14:cfRule>
          <xm:sqref>V93:V134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F844-FB65-4BB9-A934-259CC335ED7F}">
  <sheetPr>
    <tabColor theme="7" tint="-0.249977111117893"/>
    <pageSetUpPr fitToPage="1"/>
  </sheetPr>
  <dimension ref="A1:Y136"/>
  <sheetViews>
    <sheetView workbookViewId="0">
      <selection activeCell="B2" sqref="B2:C2"/>
    </sheetView>
  </sheetViews>
  <sheetFormatPr defaultColWidth="8.81640625" defaultRowHeight="12.5"/>
  <cols>
    <col min="1" max="1" width="15.453125" style="84" bestFit="1" customWidth="1"/>
    <col min="2" max="2" width="23.1796875" style="84" customWidth="1"/>
    <col min="3" max="3" width="19.453125" style="84" bestFit="1" customWidth="1"/>
    <col min="4" max="4" width="24.81640625" style="93" bestFit="1" customWidth="1"/>
    <col min="5" max="5" width="19.1796875" style="93" customWidth="1"/>
    <col min="6" max="7" width="19.54296875" style="93" customWidth="1"/>
    <col min="8" max="8" width="19.1796875" style="93" customWidth="1"/>
    <col min="9" max="9" width="19.54296875" style="93" customWidth="1"/>
    <col min="10" max="10" width="19.1796875" style="93" customWidth="1"/>
    <col min="11" max="11" width="17.1796875" style="93" customWidth="1"/>
    <col min="12" max="13" width="24.1796875" style="93" bestFit="1" customWidth="1"/>
    <col min="14" max="14" width="21.81640625" style="93" bestFit="1" customWidth="1"/>
    <col min="15" max="15" width="16" style="84" bestFit="1" customWidth="1"/>
    <col min="16" max="16" width="18.81640625" style="84" bestFit="1" customWidth="1"/>
    <col min="17" max="17" width="15" style="84" customWidth="1"/>
    <col min="18" max="18" width="23.453125" style="84" bestFit="1" customWidth="1"/>
    <col min="19" max="19" width="15" style="84" customWidth="1"/>
    <col min="20" max="20" width="18.81640625" style="84" bestFit="1" customWidth="1"/>
    <col min="21" max="23" width="15" style="84" customWidth="1"/>
    <col min="24" max="24" width="18.81640625" style="84" bestFit="1" customWidth="1"/>
    <col min="25" max="25" width="15" style="84" customWidth="1"/>
    <col min="26" max="26" width="14.54296875" style="84" customWidth="1"/>
    <col min="27" max="27" width="16.81640625" style="84" bestFit="1" customWidth="1"/>
    <col min="28" max="28" width="18.81640625" style="84" bestFit="1" customWidth="1"/>
    <col min="29" max="32" width="12.54296875" style="84" customWidth="1"/>
    <col min="33" max="16384" width="8.81640625" style="84"/>
  </cols>
  <sheetData>
    <row r="1" spans="1:25" ht="15" customHeight="1">
      <c r="M1" s="151"/>
      <c r="N1" s="151"/>
      <c r="O1" s="121"/>
    </row>
    <row r="2" spans="1:25" s="89" customFormat="1" ht="15" customHeight="1">
      <c r="A2" s="173" t="s">
        <v>6</v>
      </c>
      <c r="B2" s="209" t="s">
        <v>69</v>
      </c>
      <c r="C2" s="209"/>
      <c r="D2" s="96"/>
      <c r="E2" s="96"/>
      <c r="F2" s="96"/>
      <c r="G2" s="217"/>
      <c r="H2" s="217"/>
      <c r="I2" s="217"/>
      <c r="J2" s="217"/>
      <c r="K2" s="96"/>
      <c r="L2" s="96"/>
      <c r="M2" s="172"/>
      <c r="N2" s="172"/>
      <c r="O2" s="169"/>
      <c r="P2" s="169"/>
      <c r="Q2" s="169"/>
      <c r="R2" s="169"/>
      <c r="S2" s="169"/>
      <c r="T2" s="169"/>
      <c r="U2" s="169"/>
      <c r="V2" s="169"/>
      <c r="W2" s="169"/>
      <c r="X2" s="169"/>
    </row>
    <row r="3" spans="1:25" ht="15" customHeight="1">
      <c r="M3" s="151"/>
      <c r="N3" s="151"/>
      <c r="O3" s="121"/>
      <c r="P3" s="121"/>
      <c r="Q3" s="121"/>
      <c r="R3" s="121"/>
      <c r="S3" s="121"/>
      <c r="T3" s="121"/>
      <c r="U3" s="121"/>
      <c r="V3" s="121"/>
      <c r="W3" s="121"/>
      <c r="X3" s="121"/>
    </row>
    <row r="4" spans="1:25" ht="15" customHeight="1">
      <c r="A4" s="8"/>
      <c r="B4" s="52"/>
      <c r="C4" s="8"/>
      <c r="D4" s="151"/>
      <c r="E4" s="151"/>
      <c r="F4" s="151"/>
      <c r="G4" s="151"/>
      <c r="H4" s="151"/>
      <c r="I4" s="151"/>
      <c r="J4" s="151"/>
      <c r="L4" s="151"/>
      <c r="M4" s="151"/>
      <c r="N4" s="151"/>
      <c r="O4" s="121"/>
      <c r="P4" s="121"/>
      <c r="Q4" s="121"/>
      <c r="R4" s="121"/>
      <c r="S4" s="121"/>
      <c r="T4" s="121"/>
      <c r="U4" s="121"/>
      <c r="V4" s="121"/>
      <c r="W4" s="121"/>
      <c r="X4" s="121"/>
      <c r="Y4" s="121"/>
    </row>
    <row r="5" spans="1:25" s="89" customFormat="1" ht="15" customHeight="1">
      <c r="A5" s="65" t="s">
        <v>8</v>
      </c>
      <c r="B5" s="65" t="s">
        <v>7</v>
      </c>
      <c r="C5" s="65" t="s">
        <v>5</v>
      </c>
      <c r="D5" s="92" t="s">
        <v>9</v>
      </c>
      <c r="E5" s="199" t="s">
        <v>62</v>
      </c>
      <c r="F5" s="157" t="s">
        <v>63</v>
      </c>
      <c r="G5" s="158" t="s">
        <v>42</v>
      </c>
      <c r="H5" s="159" t="s">
        <v>64</v>
      </c>
      <c r="I5" s="160" t="s">
        <v>65</v>
      </c>
      <c r="J5" s="110" t="s">
        <v>163</v>
      </c>
      <c r="K5" s="93"/>
    </row>
    <row r="6" spans="1:25" ht="15" customHeight="1">
      <c r="A6" s="53" t="s">
        <v>745</v>
      </c>
      <c r="B6" s="83" t="s">
        <v>708</v>
      </c>
      <c r="C6" s="83">
        <f t="shared" ref="C6:C29" si="0">SUM(E6:K6)</f>
        <v>113</v>
      </c>
      <c r="D6" s="123">
        <f t="shared" ref="D6:D29" si="1">SUM(E6:J6)-MIN(E6:G6)</f>
        <v>80</v>
      </c>
      <c r="E6" s="76">
        <f t="shared" ref="E6:E29" si="2">IFERROR(VLOOKUP(B6,$B$93:$C$134,2,FALSE),0)</f>
        <v>33</v>
      </c>
      <c r="F6" s="76">
        <f t="shared" ref="F6:F29" si="3">IFERROR(VLOOKUP(B6,$F$93:$G$134,2,FALSE),0)</f>
        <v>40</v>
      </c>
      <c r="G6" s="76">
        <f t="shared" ref="G6:G29" si="4">IFERROR(VLOOKUP(B6,$J$93:$K$134,2,FALSE),0)</f>
        <v>40</v>
      </c>
      <c r="H6" s="76">
        <f t="shared" ref="H6:H29" si="5">IFERROR(VLOOKUP(B6,$N$93:$O$134,2,FALSE),0)</f>
        <v>0</v>
      </c>
      <c r="I6" s="124">
        <f t="shared" ref="I6:I29" si="6">IFERROR(VLOOKUP(B6,$R$93:$S$134,2,FALSE),0)</f>
        <v>0</v>
      </c>
      <c r="J6" s="165">
        <f t="shared" ref="J6:J29" si="7">IFERROR(VLOOKUP(B6,$V$93:$W$134,2,FALSE),0)</f>
        <v>0</v>
      </c>
      <c r="L6" s="84"/>
      <c r="M6" s="84"/>
      <c r="N6" s="84"/>
    </row>
    <row r="7" spans="1:25" ht="15" customHeight="1">
      <c r="A7" s="53" t="s">
        <v>38</v>
      </c>
      <c r="B7" s="83" t="s">
        <v>868</v>
      </c>
      <c r="C7" s="83">
        <f t="shared" si="0"/>
        <v>99</v>
      </c>
      <c r="D7" s="123">
        <f t="shared" si="1"/>
        <v>73</v>
      </c>
      <c r="E7" s="76">
        <f t="shared" si="2"/>
        <v>26</v>
      </c>
      <c r="F7" s="76">
        <f t="shared" si="3"/>
        <v>37</v>
      </c>
      <c r="G7" s="76">
        <f t="shared" si="4"/>
        <v>36</v>
      </c>
      <c r="H7" s="76">
        <f t="shared" si="5"/>
        <v>0</v>
      </c>
      <c r="I7" s="124">
        <f t="shared" si="6"/>
        <v>0</v>
      </c>
      <c r="J7" s="165">
        <f t="shared" si="7"/>
        <v>0</v>
      </c>
      <c r="L7" s="84"/>
      <c r="M7" s="84"/>
      <c r="N7" s="84"/>
    </row>
    <row r="8" spans="1:25" ht="15" customHeight="1">
      <c r="A8" s="53" t="s">
        <v>745</v>
      </c>
      <c r="B8" s="83" t="s">
        <v>727</v>
      </c>
      <c r="C8" s="83">
        <f t="shared" si="0"/>
        <v>100</v>
      </c>
      <c r="D8" s="123">
        <f t="shared" si="1"/>
        <v>70</v>
      </c>
      <c r="E8" s="76">
        <f t="shared" si="2"/>
        <v>38</v>
      </c>
      <c r="F8" s="76">
        <f t="shared" si="3"/>
        <v>30</v>
      </c>
      <c r="G8" s="76">
        <f t="shared" si="4"/>
        <v>32</v>
      </c>
      <c r="H8" s="76">
        <f t="shared" si="5"/>
        <v>0</v>
      </c>
      <c r="I8" s="124">
        <f t="shared" si="6"/>
        <v>0</v>
      </c>
      <c r="J8" s="165">
        <f t="shared" si="7"/>
        <v>0</v>
      </c>
      <c r="L8" s="84"/>
      <c r="M8" s="84"/>
      <c r="N8" s="84"/>
    </row>
    <row r="9" spans="1:25" ht="15" customHeight="1">
      <c r="A9" s="53" t="s">
        <v>745</v>
      </c>
      <c r="B9" s="83" t="s">
        <v>766</v>
      </c>
      <c r="C9" s="83">
        <f t="shared" si="0"/>
        <v>87</v>
      </c>
      <c r="D9" s="123">
        <f t="shared" si="1"/>
        <v>62</v>
      </c>
      <c r="E9" s="76">
        <f t="shared" si="2"/>
        <v>35</v>
      </c>
      <c r="F9" s="76">
        <f t="shared" si="3"/>
        <v>25</v>
      </c>
      <c r="G9" s="76">
        <f t="shared" si="4"/>
        <v>27</v>
      </c>
      <c r="H9" s="76">
        <f t="shared" si="5"/>
        <v>0</v>
      </c>
      <c r="I9" s="124">
        <f t="shared" si="6"/>
        <v>0</v>
      </c>
      <c r="J9" s="165">
        <f t="shared" si="7"/>
        <v>0</v>
      </c>
      <c r="L9" s="84"/>
      <c r="M9" s="84"/>
      <c r="N9" s="84"/>
    </row>
    <row r="10" spans="1:25" ht="15" customHeight="1">
      <c r="A10" s="53" t="s">
        <v>38</v>
      </c>
      <c r="B10" s="83" t="s">
        <v>840</v>
      </c>
      <c r="C10" s="83">
        <f t="shared" si="0"/>
        <v>73</v>
      </c>
      <c r="D10" s="123">
        <f t="shared" si="1"/>
        <v>59</v>
      </c>
      <c r="E10" s="76">
        <f t="shared" si="2"/>
        <v>29</v>
      </c>
      <c r="F10" s="76">
        <f t="shared" si="3"/>
        <v>14</v>
      </c>
      <c r="G10" s="76">
        <f t="shared" si="4"/>
        <v>30</v>
      </c>
      <c r="H10" s="76">
        <f t="shared" si="5"/>
        <v>0</v>
      </c>
      <c r="I10" s="124">
        <f t="shared" si="6"/>
        <v>0</v>
      </c>
      <c r="J10" s="165">
        <f t="shared" si="7"/>
        <v>0</v>
      </c>
      <c r="L10" s="84"/>
      <c r="M10" s="84"/>
      <c r="N10" s="84"/>
    </row>
    <row r="11" spans="1:25" ht="15" customHeight="1">
      <c r="A11" s="53" t="s">
        <v>745</v>
      </c>
      <c r="B11" s="83" t="s">
        <v>765</v>
      </c>
      <c r="C11" s="83">
        <f t="shared" si="0"/>
        <v>84</v>
      </c>
      <c r="D11" s="123">
        <f t="shared" si="1"/>
        <v>58</v>
      </c>
      <c r="E11" s="76">
        <f t="shared" si="2"/>
        <v>31</v>
      </c>
      <c r="F11" s="76">
        <f t="shared" si="3"/>
        <v>27</v>
      </c>
      <c r="G11" s="76">
        <f t="shared" si="4"/>
        <v>26</v>
      </c>
      <c r="H11" s="76">
        <f t="shared" si="5"/>
        <v>0</v>
      </c>
      <c r="I11" s="124">
        <f t="shared" si="6"/>
        <v>0</v>
      </c>
      <c r="J11" s="165">
        <f t="shared" si="7"/>
        <v>0</v>
      </c>
      <c r="L11" s="84"/>
      <c r="M11" s="84"/>
      <c r="N11" s="84"/>
    </row>
    <row r="12" spans="1:25" ht="15" customHeight="1">
      <c r="A12" s="53" t="s">
        <v>745</v>
      </c>
      <c r="B12" s="83" t="s">
        <v>836</v>
      </c>
      <c r="C12" s="83">
        <f t="shared" si="0"/>
        <v>54</v>
      </c>
      <c r="D12" s="123">
        <f t="shared" si="1"/>
        <v>54</v>
      </c>
      <c r="E12" s="76">
        <f t="shared" si="2"/>
        <v>20</v>
      </c>
      <c r="F12" s="76">
        <f t="shared" si="3"/>
        <v>0</v>
      </c>
      <c r="G12" s="76">
        <f t="shared" si="4"/>
        <v>34</v>
      </c>
      <c r="H12" s="76">
        <f t="shared" si="5"/>
        <v>0</v>
      </c>
      <c r="I12" s="124">
        <f t="shared" si="6"/>
        <v>0</v>
      </c>
      <c r="J12" s="165">
        <f t="shared" si="7"/>
        <v>0</v>
      </c>
      <c r="L12" s="84"/>
      <c r="M12" s="84"/>
      <c r="N12" s="84"/>
    </row>
    <row r="13" spans="1:25" ht="15" customHeight="1">
      <c r="A13" s="53" t="s">
        <v>38</v>
      </c>
      <c r="B13" s="83" t="s">
        <v>986</v>
      </c>
      <c r="C13" s="83">
        <f t="shared" si="0"/>
        <v>59</v>
      </c>
      <c r="D13" s="123">
        <f t="shared" si="1"/>
        <v>43</v>
      </c>
      <c r="E13" s="76">
        <f t="shared" si="2"/>
        <v>16</v>
      </c>
      <c r="F13" s="76">
        <f t="shared" si="3"/>
        <v>19</v>
      </c>
      <c r="G13" s="76">
        <f t="shared" si="4"/>
        <v>24</v>
      </c>
      <c r="H13" s="76">
        <f t="shared" si="5"/>
        <v>0</v>
      </c>
      <c r="I13" s="124">
        <f t="shared" si="6"/>
        <v>0</v>
      </c>
      <c r="J13" s="165">
        <f t="shared" si="7"/>
        <v>0</v>
      </c>
      <c r="L13" s="84"/>
      <c r="M13" s="84"/>
      <c r="N13" s="84"/>
    </row>
    <row r="14" spans="1:25" ht="15" customHeight="1">
      <c r="A14" s="53" t="s">
        <v>745</v>
      </c>
      <c r="B14" s="83" t="s">
        <v>731</v>
      </c>
      <c r="C14" s="83">
        <f t="shared" si="0"/>
        <v>42</v>
      </c>
      <c r="D14" s="123">
        <f t="shared" si="1"/>
        <v>42</v>
      </c>
      <c r="E14" s="76">
        <f t="shared" si="2"/>
        <v>22</v>
      </c>
      <c r="F14" s="76">
        <f t="shared" si="3"/>
        <v>0</v>
      </c>
      <c r="G14" s="76">
        <f t="shared" si="4"/>
        <v>20</v>
      </c>
      <c r="H14" s="76">
        <f t="shared" si="5"/>
        <v>0</v>
      </c>
      <c r="I14" s="124">
        <f t="shared" si="6"/>
        <v>0</v>
      </c>
      <c r="J14" s="124">
        <f t="shared" si="7"/>
        <v>0</v>
      </c>
      <c r="L14" s="84"/>
      <c r="M14" s="84"/>
      <c r="N14" s="84"/>
    </row>
    <row r="15" spans="1:25" ht="15" customHeight="1">
      <c r="A15" s="53" t="s">
        <v>38</v>
      </c>
      <c r="B15" s="83" t="s">
        <v>1091</v>
      </c>
      <c r="C15" s="83">
        <f t="shared" si="0"/>
        <v>41</v>
      </c>
      <c r="D15" s="123">
        <f t="shared" si="1"/>
        <v>41</v>
      </c>
      <c r="E15" s="76">
        <f t="shared" si="2"/>
        <v>0</v>
      </c>
      <c r="F15" s="76">
        <f t="shared" si="3"/>
        <v>20</v>
      </c>
      <c r="G15" s="76">
        <f t="shared" si="4"/>
        <v>21</v>
      </c>
      <c r="H15" s="76">
        <f t="shared" si="5"/>
        <v>0</v>
      </c>
      <c r="I15" s="124">
        <f t="shared" si="6"/>
        <v>0</v>
      </c>
      <c r="J15" s="165">
        <f t="shared" si="7"/>
        <v>0</v>
      </c>
      <c r="L15" s="84"/>
      <c r="M15" s="84"/>
      <c r="N15" s="84"/>
    </row>
    <row r="16" spans="1:25" ht="15" customHeight="1">
      <c r="A16" s="53" t="s">
        <v>38</v>
      </c>
      <c r="B16" s="83" t="s">
        <v>983</v>
      </c>
      <c r="C16" s="83">
        <f t="shared" si="0"/>
        <v>40</v>
      </c>
      <c r="D16" s="123">
        <f t="shared" si="1"/>
        <v>40</v>
      </c>
      <c r="E16" s="76">
        <f t="shared" si="2"/>
        <v>40</v>
      </c>
      <c r="F16" s="76">
        <f t="shared" si="3"/>
        <v>0</v>
      </c>
      <c r="G16" s="76">
        <f t="shared" si="4"/>
        <v>0</v>
      </c>
      <c r="H16" s="76">
        <f t="shared" si="5"/>
        <v>0</v>
      </c>
      <c r="I16" s="124">
        <f t="shared" si="6"/>
        <v>0</v>
      </c>
      <c r="J16" s="165">
        <f t="shared" si="7"/>
        <v>0</v>
      </c>
      <c r="L16" s="84"/>
      <c r="M16" s="84"/>
      <c r="N16" s="84"/>
    </row>
    <row r="17" spans="1:14" ht="15" customHeight="1">
      <c r="A17" s="53" t="s">
        <v>38</v>
      </c>
      <c r="B17" s="83" t="s">
        <v>1090</v>
      </c>
      <c r="C17" s="83">
        <f t="shared" si="0"/>
        <v>38</v>
      </c>
      <c r="D17" s="123">
        <f t="shared" si="1"/>
        <v>38</v>
      </c>
      <c r="E17" s="76">
        <f t="shared" si="2"/>
        <v>0</v>
      </c>
      <c r="F17" s="76">
        <f t="shared" si="3"/>
        <v>21</v>
      </c>
      <c r="G17" s="76">
        <f t="shared" si="4"/>
        <v>17</v>
      </c>
      <c r="H17" s="76">
        <f t="shared" si="5"/>
        <v>0</v>
      </c>
      <c r="I17" s="124">
        <f t="shared" si="6"/>
        <v>0</v>
      </c>
      <c r="J17" s="165">
        <f t="shared" si="7"/>
        <v>0</v>
      </c>
      <c r="L17" s="84"/>
      <c r="M17" s="84"/>
      <c r="N17" s="84"/>
    </row>
    <row r="18" spans="1:14" ht="15" customHeight="1">
      <c r="A18" s="53" t="s">
        <v>38</v>
      </c>
      <c r="B18" s="83" t="s">
        <v>726</v>
      </c>
      <c r="C18" s="83">
        <f t="shared" si="0"/>
        <v>38</v>
      </c>
      <c r="D18" s="123">
        <f t="shared" si="1"/>
        <v>38</v>
      </c>
      <c r="E18" s="76">
        <f t="shared" si="2"/>
        <v>0</v>
      </c>
      <c r="F18" s="76">
        <f t="shared" si="3"/>
        <v>0</v>
      </c>
      <c r="G18" s="76">
        <f t="shared" si="4"/>
        <v>38</v>
      </c>
      <c r="H18" s="76">
        <f t="shared" si="5"/>
        <v>0</v>
      </c>
      <c r="I18" s="124">
        <f t="shared" si="6"/>
        <v>0</v>
      </c>
      <c r="J18" s="124">
        <f t="shared" si="7"/>
        <v>0</v>
      </c>
      <c r="L18" s="84"/>
      <c r="M18" s="84"/>
      <c r="N18" s="84"/>
    </row>
    <row r="19" spans="1:14" ht="15" customHeight="1">
      <c r="A19" s="53" t="s">
        <v>38</v>
      </c>
      <c r="B19" s="83" t="s">
        <v>984</v>
      </c>
      <c r="C19" s="83">
        <f t="shared" si="0"/>
        <v>37</v>
      </c>
      <c r="D19" s="123">
        <f t="shared" si="1"/>
        <v>37</v>
      </c>
      <c r="E19" s="76">
        <f t="shared" si="2"/>
        <v>37</v>
      </c>
      <c r="F19" s="76">
        <f t="shared" si="3"/>
        <v>0</v>
      </c>
      <c r="G19" s="76">
        <f t="shared" si="4"/>
        <v>0</v>
      </c>
      <c r="H19" s="76">
        <f t="shared" si="5"/>
        <v>0</v>
      </c>
      <c r="I19" s="124">
        <f t="shared" si="6"/>
        <v>0</v>
      </c>
      <c r="J19" s="165">
        <f t="shared" si="7"/>
        <v>0</v>
      </c>
      <c r="L19" s="84"/>
      <c r="M19" s="84"/>
      <c r="N19" s="84"/>
    </row>
    <row r="20" spans="1:14" ht="15" customHeight="1">
      <c r="A20" s="53" t="s">
        <v>38</v>
      </c>
      <c r="B20" s="83" t="s">
        <v>1093</v>
      </c>
      <c r="C20" s="83">
        <f t="shared" si="0"/>
        <v>31</v>
      </c>
      <c r="D20" s="123">
        <f t="shared" si="1"/>
        <v>31</v>
      </c>
      <c r="E20" s="76">
        <f t="shared" si="2"/>
        <v>0</v>
      </c>
      <c r="F20" s="76">
        <f t="shared" si="3"/>
        <v>17</v>
      </c>
      <c r="G20" s="76">
        <f t="shared" si="4"/>
        <v>14</v>
      </c>
      <c r="H20" s="76">
        <f t="shared" si="5"/>
        <v>0</v>
      </c>
      <c r="I20" s="124">
        <f t="shared" si="6"/>
        <v>0</v>
      </c>
      <c r="J20" s="124">
        <f t="shared" si="7"/>
        <v>0</v>
      </c>
      <c r="L20" s="84"/>
      <c r="M20" s="84"/>
      <c r="N20" s="84"/>
    </row>
    <row r="21" spans="1:14" ht="15" customHeight="1">
      <c r="A21" s="53" t="s">
        <v>38</v>
      </c>
      <c r="B21" s="83" t="s">
        <v>706</v>
      </c>
      <c r="C21" s="83">
        <f t="shared" si="0"/>
        <v>30</v>
      </c>
      <c r="D21" s="123">
        <f t="shared" si="1"/>
        <v>30</v>
      </c>
      <c r="E21" s="76">
        <f t="shared" si="2"/>
        <v>30</v>
      </c>
      <c r="F21" s="76">
        <f t="shared" si="3"/>
        <v>0</v>
      </c>
      <c r="G21" s="76">
        <f t="shared" si="4"/>
        <v>0</v>
      </c>
      <c r="H21" s="76">
        <f t="shared" si="5"/>
        <v>0</v>
      </c>
      <c r="I21" s="124">
        <f t="shared" si="6"/>
        <v>0</v>
      </c>
      <c r="J21" s="165">
        <f t="shared" si="7"/>
        <v>0</v>
      </c>
      <c r="L21" s="84"/>
      <c r="M21" s="84"/>
      <c r="N21" s="84"/>
    </row>
    <row r="22" spans="1:14" ht="15" customHeight="1">
      <c r="A22" s="53" t="s">
        <v>38</v>
      </c>
      <c r="B22" s="83" t="s">
        <v>841</v>
      </c>
      <c r="C22" s="83">
        <f t="shared" si="0"/>
        <v>28</v>
      </c>
      <c r="D22" s="123">
        <f t="shared" si="1"/>
        <v>28</v>
      </c>
      <c r="E22" s="76">
        <f t="shared" si="2"/>
        <v>28</v>
      </c>
      <c r="F22" s="76">
        <f t="shared" si="3"/>
        <v>0</v>
      </c>
      <c r="G22" s="76">
        <f t="shared" si="4"/>
        <v>0</v>
      </c>
      <c r="H22" s="76">
        <f t="shared" si="5"/>
        <v>0</v>
      </c>
      <c r="I22" s="124">
        <f t="shared" si="6"/>
        <v>0</v>
      </c>
      <c r="J22" s="165">
        <f t="shared" si="7"/>
        <v>0</v>
      </c>
      <c r="L22" s="84"/>
      <c r="M22" s="84"/>
      <c r="N22" s="84"/>
    </row>
    <row r="23" spans="1:14" ht="15" customHeight="1">
      <c r="A23" s="53" t="s">
        <v>38</v>
      </c>
      <c r="B23" s="83" t="s">
        <v>710</v>
      </c>
      <c r="C23" s="83">
        <f t="shared" si="0"/>
        <v>23</v>
      </c>
      <c r="D23" s="123">
        <f t="shared" si="1"/>
        <v>23</v>
      </c>
      <c r="E23" s="76">
        <f t="shared" si="2"/>
        <v>0</v>
      </c>
      <c r="F23" s="76">
        <f t="shared" si="3"/>
        <v>23</v>
      </c>
      <c r="G23" s="76">
        <f t="shared" si="4"/>
        <v>0</v>
      </c>
      <c r="H23" s="76">
        <f t="shared" si="5"/>
        <v>0</v>
      </c>
      <c r="I23" s="124">
        <f t="shared" si="6"/>
        <v>0</v>
      </c>
      <c r="J23" s="124">
        <f t="shared" si="7"/>
        <v>0</v>
      </c>
      <c r="L23" s="84"/>
      <c r="M23" s="84"/>
      <c r="N23" s="84"/>
    </row>
    <row r="24" spans="1:14" ht="15" customHeight="1">
      <c r="A24" s="53" t="s">
        <v>38</v>
      </c>
      <c r="B24" s="83" t="s">
        <v>835</v>
      </c>
      <c r="C24" s="83">
        <f t="shared" si="0"/>
        <v>19</v>
      </c>
      <c r="D24" s="123">
        <f t="shared" si="1"/>
        <v>19</v>
      </c>
      <c r="E24" s="76">
        <f t="shared" si="2"/>
        <v>19</v>
      </c>
      <c r="F24" s="76">
        <f t="shared" si="3"/>
        <v>0</v>
      </c>
      <c r="G24" s="76">
        <f t="shared" si="4"/>
        <v>0</v>
      </c>
      <c r="H24" s="76">
        <f t="shared" si="5"/>
        <v>0</v>
      </c>
      <c r="I24" s="124">
        <f t="shared" si="6"/>
        <v>0</v>
      </c>
      <c r="J24" s="165">
        <f t="shared" si="7"/>
        <v>0</v>
      </c>
      <c r="L24" s="84"/>
      <c r="M24" s="84"/>
      <c r="N24" s="84"/>
    </row>
    <row r="25" spans="1:14" ht="15" customHeight="1">
      <c r="A25" s="53" t="s">
        <v>38</v>
      </c>
      <c r="B25" s="83" t="s">
        <v>1153</v>
      </c>
      <c r="C25" s="83">
        <f t="shared" si="0"/>
        <v>19</v>
      </c>
      <c r="D25" s="123">
        <f t="shared" si="1"/>
        <v>19</v>
      </c>
      <c r="E25" s="76">
        <f t="shared" si="2"/>
        <v>0</v>
      </c>
      <c r="F25" s="76">
        <f t="shared" si="3"/>
        <v>0</v>
      </c>
      <c r="G25" s="76">
        <f t="shared" si="4"/>
        <v>19</v>
      </c>
      <c r="H25" s="76">
        <f t="shared" si="5"/>
        <v>0</v>
      </c>
      <c r="I25" s="124">
        <f t="shared" si="6"/>
        <v>0</v>
      </c>
      <c r="J25" s="165">
        <f t="shared" si="7"/>
        <v>0</v>
      </c>
      <c r="L25" s="84"/>
      <c r="M25" s="84"/>
      <c r="N25" s="84"/>
    </row>
    <row r="26" spans="1:14" ht="15" customHeight="1">
      <c r="A26" s="53" t="s">
        <v>38</v>
      </c>
      <c r="B26" s="83" t="s">
        <v>869</v>
      </c>
      <c r="C26" s="83">
        <f t="shared" si="0"/>
        <v>18</v>
      </c>
      <c r="D26" s="123">
        <f t="shared" si="1"/>
        <v>18</v>
      </c>
      <c r="E26" s="76">
        <f t="shared" si="2"/>
        <v>18</v>
      </c>
      <c r="F26" s="76">
        <f t="shared" si="3"/>
        <v>0</v>
      </c>
      <c r="G26" s="76">
        <f t="shared" si="4"/>
        <v>0</v>
      </c>
      <c r="H26" s="76">
        <f t="shared" si="5"/>
        <v>0</v>
      </c>
      <c r="I26" s="124">
        <f t="shared" si="6"/>
        <v>0</v>
      </c>
      <c r="J26" s="165">
        <f t="shared" si="7"/>
        <v>0</v>
      </c>
      <c r="L26" s="84"/>
      <c r="M26" s="84"/>
      <c r="N26" s="84"/>
    </row>
    <row r="27" spans="1:14" ht="15" customHeight="1">
      <c r="A27" s="53" t="s">
        <v>38</v>
      </c>
      <c r="B27" s="83" t="s">
        <v>1154</v>
      </c>
      <c r="C27" s="83">
        <f t="shared" si="0"/>
        <v>18</v>
      </c>
      <c r="D27" s="123">
        <f t="shared" si="1"/>
        <v>18</v>
      </c>
      <c r="E27" s="76">
        <f t="shared" si="2"/>
        <v>0</v>
      </c>
      <c r="F27" s="76">
        <f t="shared" si="3"/>
        <v>0</v>
      </c>
      <c r="G27" s="76">
        <f t="shared" si="4"/>
        <v>18</v>
      </c>
      <c r="H27" s="76">
        <f t="shared" si="5"/>
        <v>0</v>
      </c>
      <c r="I27" s="124">
        <f t="shared" si="6"/>
        <v>0</v>
      </c>
      <c r="J27" s="165">
        <f t="shared" si="7"/>
        <v>0</v>
      </c>
      <c r="L27" s="84"/>
      <c r="M27" s="84"/>
      <c r="N27" s="84"/>
    </row>
    <row r="28" spans="1:14" ht="15" customHeight="1">
      <c r="A28" s="53"/>
      <c r="B28" s="83"/>
      <c r="C28" s="83">
        <f t="shared" si="0"/>
        <v>0</v>
      </c>
      <c r="D28" s="123">
        <f t="shared" si="1"/>
        <v>0</v>
      </c>
      <c r="E28" s="76">
        <f t="shared" si="2"/>
        <v>0</v>
      </c>
      <c r="F28" s="76">
        <f t="shared" si="3"/>
        <v>0</v>
      </c>
      <c r="G28" s="76">
        <f t="shared" si="4"/>
        <v>0</v>
      </c>
      <c r="H28" s="76">
        <f t="shared" si="5"/>
        <v>0</v>
      </c>
      <c r="I28" s="124">
        <f t="shared" si="6"/>
        <v>0</v>
      </c>
      <c r="J28" s="165">
        <f t="shared" si="7"/>
        <v>0</v>
      </c>
      <c r="L28" s="84"/>
      <c r="M28" s="84"/>
      <c r="N28" s="84"/>
    </row>
    <row r="29" spans="1:14" ht="15" customHeight="1">
      <c r="A29" s="53"/>
      <c r="B29" s="83"/>
      <c r="C29" s="83">
        <f t="shared" si="0"/>
        <v>0</v>
      </c>
      <c r="D29" s="123">
        <f t="shared" si="1"/>
        <v>0</v>
      </c>
      <c r="E29" s="76">
        <f t="shared" si="2"/>
        <v>0</v>
      </c>
      <c r="F29" s="76">
        <f t="shared" si="3"/>
        <v>0</v>
      </c>
      <c r="G29" s="76">
        <f t="shared" si="4"/>
        <v>0</v>
      </c>
      <c r="H29" s="76">
        <f t="shared" si="5"/>
        <v>0</v>
      </c>
      <c r="I29" s="124">
        <f t="shared" si="6"/>
        <v>0</v>
      </c>
      <c r="J29" s="165">
        <f t="shared" si="7"/>
        <v>0</v>
      </c>
      <c r="L29" s="84"/>
      <c r="M29" s="84"/>
      <c r="N29" s="84"/>
    </row>
    <row r="30" spans="1:14" ht="15" hidden="1" customHeight="1">
      <c r="A30" s="53"/>
      <c r="B30" s="83"/>
      <c r="C30" s="83">
        <f t="shared" ref="C30:C40" si="8">SUM(E30:K30)</f>
        <v>0</v>
      </c>
      <c r="D30" s="123">
        <f t="shared" ref="D30:D70" si="9">SUM(E30:J30)-MIN(E30:G30)</f>
        <v>0</v>
      </c>
      <c r="E30" s="76">
        <f t="shared" ref="E30:E40" si="10">IFERROR(VLOOKUP(B30,$B$93:$C$134,2,FALSE),0)</f>
        <v>0</v>
      </c>
      <c r="F30" s="76">
        <f t="shared" ref="F30:F40" si="11">IFERROR(VLOOKUP(B30,$F$93:$G$134,2,FALSE),0)</f>
        <v>0</v>
      </c>
      <c r="G30" s="76">
        <f t="shared" ref="G30:G40" si="12">IFERROR(VLOOKUP(B30,$J$93:$K$134,2,FALSE),0)</f>
        <v>0</v>
      </c>
      <c r="H30" s="76">
        <f t="shared" ref="H30:H40" si="13">IFERROR(VLOOKUP(B30,$N$93:$O$134,2,FALSE),0)</f>
        <v>0</v>
      </c>
      <c r="I30" s="124">
        <f t="shared" ref="I30:I40" si="14">IFERROR(VLOOKUP(B30,$R$93:$S$134,2,FALSE),0)</f>
        <v>0</v>
      </c>
      <c r="J30" s="165">
        <f t="shared" ref="J30:J40" si="15">IFERROR(VLOOKUP(B30,$V$93:$W$134,2,FALSE),0)</f>
        <v>0</v>
      </c>
      <c r="L30" s="84"/>
      <c r="M30" s="84"/>
      <c r="N30" s="84"/>
    </row>
    <row r="31" spans="1:14" ht="15" hidden="1" customHeight="1">
      <c r="A31" s="53"/>
      <c r="B31" s="83"/>
      <c r="C31" s="83">
        <f t="shared" si="8"/>
        <v>0</v>
      </c>
      <c r="D31" s="123">
        <f t="shared" si="9"/>
        <v>0</v>
      </c>
      <c r="E31" s="76">
        <f t="shared" si="10"/>
        <v>0</v>
      </c>
      <c r="F31" s="76">
        <f t="shared" si="11"/>
        <v>0</v>
      </c>
      <c r="G31" s="76">
        <f t="shared" si="12"/>
        <v>0</v>
      </c>
      <c r="H31" s="76">
        <f t="shared" si="13"/>
        <v>0</v>
      </c>
      <c r="I31" s="124">
        <f t="shared" si="14"/>
        <v>0</v>
      </c>
      <c r="J31" s="124">
        <f t="shared" si="15"/>
        <v>0</v>
      </c>
      <c r="L31" s="84"/>
      <c r="M31" s="84"/>
      <c r="N31" s="84"/>
    </row>
    <row r="32" spans="1:14" ht="15" hidden="1" customHeight="1">
      <c r="A32" s="53"/>
      <c r="B32" s="83"/>
      <c r="C32" s="83">
        <f t="shared" si="8"/>
        <v>0</v>
      </c>
      <c r="D32" s="123">
        <f t="shared" si="9"/>
        <v>0</v>
      </c>
      <c r="E32" s="76">
        <f t="shared" si="10"/>
        <v>0</v>
      </c>
      <c r="F32" s="76">
        <f t="shared" si="11"/>
        <v>0</v>
      </c>
      <c r="G32" s="76">
        <f t="shared" si="12"/>
        <v>0</v>
      </c>
      <c r="H32" s="76">
        <f t="shared" si="13"/>
        <v>0</v>
      </c>
      <c r="I32" s="124">
        <f t="shared" si="14"/>
        <v>0</v>
      </c>
      <c r="J32" s="165">
        <f t="shared" si="15"/>
        <v>0</v>
      </c>
      <c r="L32" s="84"/>
      <c r="M32" s="84"/>
      <c r="N32" s="84"/>
    </row>
    <row r="33" spans="1:14" ht="15" hidden="1" customHeight="1">
      <c r="A33" s="53"/>
      <c r="B33" s="83"/>
      <c r="C33" s="83">
        <f t="shared" si="8"/>
        <v>0</v>
      </c>
      <c r="D33" s="123">
        <f t="shared" si="9"/>
        <v>0</v>
      </c>
      <c r="E33" s="76">
        <f t="shared" si="10"/>
        <v>0</v>
      </c>
      <c r="F33" s="76">
        <f t="shared" si="11"/>
        <v>0</v>
      </c>
      <c r="G33" s="76">
        <f t="shared" si="12"/>
        <v>0</v>
      </c>
      <c r="H33" s="76">
        <f t="shared" si="13"/>
        <v>0</v>
      </c>
      <c r="I33" s="124">
        <f t="shared" si="14"/>
        <v>0</v>
      </c>
      <c r="J33" s="124">
        <f t="shared" si="15"/>
        <v>0</v>
      </c>
      <c r="L33" s="84"/>
      <c r="M33" s="84"/>
      <c r="N33" s="84"/>
    </row>
    <row r="34" spans="1:14" ht="15" hidden="1" customHeight="1">
      <c r="A34" s="53"/>
      <c r="B34" s="83"/>
      <c r="C34" s="83">
        <f t="shared" si="8"/>
        <v>0</v>
      </c>
      <c r="D34" s="123">
        <f t="shared" si="9"/>
        <v>0</v>
      </c>
      <c r="E34" s="76">
        <f t="shared" si="10"/>
        <v>0</v>
      </c>
      <c r="F34" s="76">
        <f t="shared" si="11"/>
        <v>0</v>
      </c>
      <c r="G34" s="76">
        <f t="shared" si="12"/>
        <v>0</v>
      </c>
      <c r="H34" s="76">
        <f t="shared" si="13"/>
        <v>0</v>
      </c>
      <c r="I34" s="124">
        <f t="shared" si="14"/>
        <v>0</v>
      </c>
      <c r="J34" s="124">
        <f t="shared" si="15"/>
        <v>0</v>
      </c>
      <c r="L34" s="84"/>
      <c r="M34" s="84"/>
      <c r="N34" s="84"/>
    </row>
    <row r="35" spans="1:14" ht="15" hidden="1" customHeight="1">
      <c r="A35" s="53"/>
      <c r="B35" s="83"/>
      <c r="C35" s="83">
        <f t="shared" si="8"/>
        <v>0</v>
      </c>
      <c r="D35" s="123">
        <f t="shared" si="9"/>
        <v>0</v>
      </c>
      <c r="E35" s="76">
        <f t="shared" si="10"/>
        <v>0</v>
      </c>
      <c r="F35" s="76">
        <f t="shared" si="11"/>
        <v>0</v>
      </c>
      <c r="G35" s="76">
        <f t="shared" si="12"/>
        <v>0</v>
      </c>
      <c r="H35" s="76">
        <f t="shared" si="13"/>
        <v>0</v>
      </c>
      <c r="I35" s="124">
        <f t="shared" si="14"/>
        <v>0</v>
      </c>
      <c r="J35" s="124">
        <f t="shared" si="15"/>
        <v>0</v>
      </c>
      <c r="L35" s="84"/>
      <c r="M35" s="84"/>
      <c r="N35" s="84"/>
    </row>
    <row r="36" spans="1:14" ht="15" hidden="1" customHeight="1">
      <c r="A36" s="53"/>
      <c r="B36" s="83"/>
      <c r="C36" s="83">
        <f t="shared" si="8"/>
        <v>0</v>
      </c>
      <c r="D36" s="123">
        <f t="shared" si="9"/>
        <v>0</v>
      </c>
      <c r="E36" s="76">
        <f t="shared" si="10"/>
        <v>0</v>
      </c>
      <c r="F36" s="76">
        <f t="shared" si="11"/>
        <v>0</v>
      </c>
      <c r="G36" s="76">
        <f t="shared" si="12"/>
        <v>0</v>
      </c>
      <c r="H36" s="76">
        <f t="shared" si="13"/>
        <v>0</v>
      </c>
      <c r="I36" s="124">
        <f t="shared" si="14"/>
        <v>0</v>
      </c>
      <c r="J36" s="165">
        <f t="shared" si="15"/>
        <v>0</v>
      </c>
      <c r="L36" s="84"/>
      <c r="M36" s="84"/>
      <c r="N36" s="84"/>
    </row>
    <row r="37" spans="1:14" ht="15" hidden="1" customHeight="1">
      <c r="A37" s="53"/>
      <c r="B37" s="83"/>
      <c r="C37" s="83">
        <f t="shared" si="8"/>
        <v>0</v>
      </c>
      <c r="D37" s="123">
        <f t="shared" si="9"/>
        <v>0</v>
      </c>
      <c r="E37" s="76">
        <f t="shared" si="10"/>
        <v>0</v>
      </c>
      <c r="F37" s="76">
        <f t="shared" si="11"/>
        <v>0</v>
      </c>
      <c r="G37" s="76">
        <f t="shared" si="12"/>
        <v>0</v>
      </c>
      <c r="H37" s="76">
        <f t="shared" si="13"/>
        <v>0</v>
      </c>
      <c r="I37" s="124">
        <f t="shared" si="14"/>
        <v>0</v>
      </c>
      <c r="J37" s="165">
        <f t="shared" si="15"/>
        <v>0</v>
      </c>
      <c r="L37" s="84"/>
      <c r="M37" s="84"/>
      <c r="N37" s="84"/>
    </row>
    <row r="38" spans="1:14" ht="15" hidden="1" customHeight="1">
      <c r="A38" s="53"/>
      <c r="B38" s="83"/>
      <c r="C38" s="83">
        <f t="shared" si="8"/>
        <v>0</v>
      </c>
      <c r="D38" s="123">
        <f t="shared" si="9"/>
        <v>0</v>
      </c>
      <c r="E38" s="76">
        <f t="shared" si="10"/>
        <v>0</v>
      </c>
      <c r="F38" s="76">
        <f t="shared" si="11"/>
        <v>0</v>
      </c>
      <c r="G38" s="76">
        <f t="shared" si="12"/>
        <v>0</v>
      </c>
      <c r="H38" s="76">
        <f t="shared" si="13"/>
        <v>0</v>
      </c>
      <c r="I38" s="124">
        <f t="shared" si="14"/>
        <v>0</v>
      </c>
      <c r="J38" s="165">
        <f t="shared" si="15"/>
        <v>0</v>
      </c>
      <c r="L38" s="84"/>
      <c r="M38" s="84"/>
      <c r="N38" s="84"/>
    </row>
    <row r="39" spans="1:14" ht="15" hidden="1" customHeight="1">
      <c r="A39" s="53"/>
      <c r="B39" s="83"/>
      <c r="C39" s="83">
        <f t="shared" si="8"/>
        <v>0</v>
      </c>
      <c r="D39" s="123">
        <f t="shared" si="9"/>
        <v>0</v>
      </c>
      <c r="E39" s="76">
        <f t="shared" si="10"/>
        <v>0</v>
      </c>
      <c r="F39" s="76">
        <f t="shared" si="11"/>
        <v>0</v>
      </c>
      <c r="G39" s="76">
        <f t="shared" si="12"/>
        <v>0</v>
      </c>
      <c r="H39" s="76">
        <f t="shared" si="13"/>
        <v>0</v>
      </c>
      <c r="I39" s="124">
        <f t="shared" si="14"/>
        <v>0</v>
      </c>
      <c r="J39" s="124">
        <f t="shared" si="15"/>
        <v>0</v>
      </c>
      <c r="L39" s="84"/>
      <c r="M39" s="84"/>
      <c r="N39" s="84"/>
    </row>
    <row r="40" spans="1:14" ht="15" hidden="1" customHeight="1">
      <c r="A40" s="53"/>
      <c r="B40" s="83"/>
      <c r="C40" s="83">
        <f t="shared" si="8"/>
        <v>0</v>
      </c>
      <c r="D40" s="123">
        <f t="shared" si="9"/>
        <v>0</v>
      </c>
      <c r="E40" s="76">
        <f t="shared" si="10"/>
        <v>0</v>
      </c>
      <c r="F40" s="76">
        <f t="shared" si="11"/>
        <v>0</v>
      </c>
      <c r="G40" s="76">
        <f t="shared" si="12"/>
        <v>0</v>
      </c>
      <c r="H40" s="76">
        <f t="shared" si="13"/>
        <v>0</v>
      </c>
      <c r="I40" s="124">
        <f t="shared" si="14"/>
        <v>0</v>
      </c>
      <c r="J40" s="124">
        <f t="shared" si="15"/>
        <v>0</v>
      </c>
      <c r="L40" s="84"/>
      <c r="M40" s="84"/>
      <c r="N40" s="84"/>
    </row>
    <row r="41" spans="1:14" ht="15" hidden="1" customHeight="1">
      <c r="A41" s="53"/>
      <c r="B41" s="83"/>
      <c r="C41" s="83">
        <f t="shared" ref="C41:C69" si="16">SUM(E41:K41)</f>
        <v>0</v>
      </c>
      <c r="D41" s="123">
        <f t="shared" si="9"/>
        <v>0</v>
      </c>
      <c r="E41" s="76">
        <f t="shared" ref="E41:E69" si="17">IFERROR(VLOOKUP(B41,$B$93:$C$134,2,FALSE),0)</f>
        <v>0</v>
      </c>
      <c r="F41" s="76">
        <f t="shared" ref="F41:F69" si="18">IFERROR(VLOOKUP(B41,$F$93:$G$134,2,FALSE),0)</f>
        <v>0</v>
      </c>
      <c r="G41" s="76">
        <f t="shared" ref="G41:G69" si="19">IFERROR(VLOOKUP(B41,$J$93:$K$134,2,FALSE),0)</f>
        <v>0</v>
      </c>
      <c r="H41" s="76">
        <f t="shared" ref="H41:H69" si="20">IFERROR(VLOOKUP(B41,$N$93:$O$134,2,FALSE),0)</f>
        <v>0</v>
      </c>
      <c r="I41" s="124">
        <f t="shared" ref="I41:I69" si="21">IFERROR(VLOOKUP(B41,$R$93:$S$134,2,FALSE),0)</f>
        <v>0</v>
      </c>
      <c r="J41" s="124">
        <f t="shared" ref="J41:J69" si="22">IFERROR(VLOOKUP(B41,$V$93:$W$134,2,FALSE),0)</f>
        <v>0</v>
      </c>
      <c r="L41" s="84"/>
      <c r="M41" s="84"/>
      <c r="N41" s="84"/>
    </row>
    <row r="42" spans="1:14" ht="15" hidden="1" customHeight="1">
      <c r="A42" s="53"/>
      <c r="B42" s="83"/>
      <c r="C42" s="83">
        <f t="shared" si="16"/>
        <v>0</v>
      </c>
      <c r="D42" s="123">
        <f t="shared" si="9"/>
        <v>0</v>
      </c>
      <c r="E42" s="76">
        <f t="shared" si="17"/>
        <v>0</v>
      </c>
      <c r="F42" s="76">
        <f t="shared" si="18"/>
        <v>0</v>
      </c>
      <c r="G42" s="76">
        <f t="shared" si="19"/>
        <v>0</v>
      </c>
      <c r="H42" s="76">
        <f t="shared" si="20"/>
        <v>0</v>
      </c>
      <c r="I42" s="124">
        <f t="shared" si="21"/>
        <v>0</v>
      </c>
      <c r="J42" s="124">
        <f t="shared" si="22"/>
        <v>0</v>
      </c>
      <c r="L42" s="84"/>
      <c r="M42" s="84"/>
      <c r="N42" s="84"/>
    </row>
    <row r="43" spans="1:14" ht="15" hidden="1" customHeight="1">
      <c r="A43" s="53"/>
      <c r="B43" s="83"/>
      <c r="C43" s="83">
        <f t="shared" si="16"/>
        <v>0</v>
      </c>
      <c r="D43" s="123">
        <f t="shared" si="9"/>
        <v>0</v>
      </c>
      <c r="E43" s="76">
        <f t="shared" si="17"/>
        <v>0</v>
      </c>
      <c r="F43" s="76">
        <f t="shared" si="18"/>
        <v>0</v>
      </c>
      <c r="G43" s="76">
        <f t="shared" si="19"/>
        <v>0</v>
      </c>
      <c r="H43" s="76">
        <f t="shared" si="20"/>
        <v>0</v>
      </c>
      <c r="I43" s="124">
        <f t="shared" si="21"/>
        <v>0</v>
      </c>
      <c r="J43" s="124">
        <f t="shared" si="22"/>
        <v>0</v>
      </c>
      <c r="L43" s="84"/>
      <c r="M43" s="84"/>
      <c r="N43" s="84"/>
    </row>
    <row r="44" spans="1:14" ht="15" hidden="1" customHeight="1">
      <c r="A44" s="53"/>
      <c r="B44" s="83"/>
      <c r="C44" s="83">
        <f t="shared" si="16"/>
        <v>0</v>
      </c>
      <c r="D44" s="123">
        <f t="shared" si="9"/>
        <v>0</v>
      </c>
      <c r="E44" s="76">
        <f t="shared" si="17"/>
        <v>0</v>
      </c>
      <c r="F44" s="76">
        <f t="shared" si="18"/>
        <v>0</v>
      </c>
      <c r="G44" s="76">
        <f t="shared" si="19"/>
        <v>0</v>
      </c>
      <c r="H44" s="76">
        <f t="shared" si="20"/>
        <v>0</v>
      </c>
      <c r="I44" s="124">
        <f t="shared" si="21"/>
        <v>0</v>
      </c>
      <c r="J44" s="124">
        <f t="shared" si="22"/>
        <v>0</v>
      </c>
      <c r="L44" s="84"/>
      <c r="M44" s="84"/>
      <c r="N44" s="84"/>
    </row>
    <row r="45" spans="1:14" ht="15" hidden="1" customHeight="1">
      <c r="A45" s="53"/>
      <c r="B45" s="83"/>
      <c r="C45" s="83">
        <f t="shared" si="16"/>
        <v>0</v>
      </c>
      <c r="D45" s="123">
        <f t="shared" si="9"/>
        <v>0</v>
      </c>
      <c r="E45" s="76">
        <f t="shared" si="17"/>
        <v>0</v>
      </c>
      <c r="F45" s="76">
        <f t="shared" si="18"/>
        <v>0</v>
      </c>
      <c r="G45" s="76">
        <f t="shared" si="19"/>
        <v>0</v>
      </c>
      <c r="H45" s="76">
        <f t="shared" si="20"/>
        <v>0</v>
      </c>
      <c r="I45" s="124">
        <f t="shared" si="21"/>
        <v>0</v>
      </c>
      <c r="J45" s="124">
        <f t="shared" si="22"/>
        <v>0</v>
      </c>
      <c r="L45" s="84"/>
      <c r="M45" s="84"/>
      <c r="N45" s="84"/>
    </row>
    <row r="46" spans="1:14" ht="15" hidden="1" customHeight="1">
      <c r="A46" s="53"/>
      <c r="B46" s="83"/>
      <c r="C46" s="83">
        <f t="shared" si="16"/>
        <v>0</v>
      </c>
      <c r="D46" s="123">
        <f t="shared" si="9"/>
        <v>0</v>
      </c>
      <c r="E46" s="76">
        <f t="shared" si="17"/>
        <v>0</v>
      </c>
      <c r="F46" s="76">
        <f t="shared" si="18"/>
        <v>0</v>
      </c>
      <c r="G46" s="76">
        <f t="shared" si="19"/>
        <v>0</v>
      </c>
      <c r="H46" s="76">
        <f t="shared" si="20"/>
        <v>0</v>
      </c>
      <c r="I46" s="124">
        <f t="shared" si="21"/>
        <v>0</v>
      </c>
      <c r="J46" s="124">
        <f t="shared" si="22"/>
        <v>0</v>
      </c>
      <c r="L46" s="84"/>
      <c r="M46" s="84"/>
      <c r="N46" s="84"/>
    </row>
    <row r="47" spans="1:14" ht="15" hidden="1" customHeight="1">
      <c r="A47" s="53"/>
      <c r="B47" s="83"/>
      <c r="C47" s="83">
        <f t="shared" si="16"/>
        <v>0</v>
      </c>
      <c r="D47" s="123">
        <f t="shared" si="9"/>
        <v>0</v>
      </c>
      <c r="E47" s="76">
        <f t="shared" si="17"/>
        <v>0</v>
      </c>
      <c r="F47" s="76">
        <f t="shared" si="18"/>
        <v>0</v>
      </c>
      <c r="G47" s="76">
        <f t="shared" si="19"/>
        <v>0</v>
      </c>
      <c r="H47" s="76">
        <f t="shared" si="20"/>
        <v>0</v>
      </c>
      <c r="I47" s="124">
        <f t="shared" si="21"/>
        <v>0</v>
      </c>
      <c r="J47" s="124">
        <f t="shared" si="22"/>
        <v>0</v>
      </c>
      <c r="L47" s="84"/>
      <c r="M47" s="84"/>
      <c r="N47" s="84"/>
    </row>
    <row r="48" spans="1:14" ht="15" hidden="1" customHeight="1">
      <c r="A48" s="53"/>
      <c r="B48" s="83"/>
      <c r="C48" s="83">
        <f t="shared" si="16"/>
        <v>0</v>
      </c>
      <c r="D48" s="123">
        <f t="shared" si="9"/>
        <v>0</v>
      </c>
      <c r="E48" s="76">
        <f t="shared" si="17"/>
        <v>0</v>
      </c>
      <c r="F48" s="76">
        <f t="shared" si="18"/>
        <v>0</v>
      </c>
      <c r="G48" s="76">
        <f t="shared" si="19"/>
        <v>0</v>
      </c>
      <c r="H48" s="76">
        <f t="shared" si="20"/>
        <v>0</v>
      </c>
      <c r="I48" s="124">
        <f t="shared" si="21"/>
        <v>0</v>
      </c>
      <c r="J48" s="124">
        <f t="shared" si="22"/>
        <v>0</v>
      </c>
      <c r="L48" s="84"/>
      <c r="M48" s="84"/>
      <c r="N48" s="84"/>
    </row>
    <row r="49" spans="1:14" ht="15" hidden="1" customHeight="1">
      <c r="A49" s="53"/>
      <c r="B49" s="83"/>
      <c r="C49" s="83">
        <f t="shared" si="16"/>
        <v>0</v>
      </c>
      <c r="D49" s="123">
        <f t="shared" si="9"/>
        <v>0</v>
      </c>
      <c r="E49" s="76">
        <f t="shared" si="17"/>
        <v>0</v>
      </c>
      <c r="F49" s="76">
        <f t="shared" si="18"/>
        <v>0</v>
      </c>
      <c r="G49" s="76">
        <f t="shared" si="19"/>
        <v>0</v>
      </c>
      <c r="H49" s="76">
        <f t="shared" si="20"/>
        <v>0</v>
      </c>
      <c r="I49" s="124">
        <f t="shared" si="21"/>
        <v>0</v>
      </c>
      <c r="J49" s="124">
        <f t="shared" si="22"/>
        <v>0</v>
      </c>
      <c r="L49" s="84"/>
      <c r="M49" s="84"/>
      <c r="N49" s="84"/>
    </row>
    <row r="50" spans="1:14" ht="15" hidden="1" customHeight="1">
      <c r="A50" s="53"/>
      <c r="B50" s="83"/>
      <c r="C50" s="83">
        <f t="shared" si="16"/>
        <v>0</v>
      </c>
      <c r="D50" s="123">
        <f t="shared" si="9"/>
        <v>0</v>
      </c>
      <c r="E50" s="76">
        <f t="shared" si="17"/>
        <v>0</v>
      </c>
      <c r="F50" s="76">
        <f t="shared" si="18"/>
        <v>0</v>
      </c>
      <c r="G50" s="76">
        <f t="shared" si="19"/>
        <v>0</v>
      </c>
      <c r="H50" s="76">
        <f t="shared" si="20"/>
        <v>0</v>
      </c>
      <c r="I50" s="124">
        <f t="shared" si="21"/>
        <v>0</v>
      </c>
      <c r="J50" s="124">
        <f t="shared" si="22"/>
        <v>0</v>
      </c>
      <c r="L50" s="84"/>
      <c r="M50" s="84"/>
      <c r="N50" s="84"/>
    </row>
    <row r="51" spans="1:14" ht="15" hidden="1" customHeight="1">
      <c r="A51" s="53"/>
      <c r="B51" s="83"/>
      <c r="C51" s="83">
        <f t="shared" si="16"/>
        <v>0</v>
      </c>
      <c r="D51" s="123">
        <f t="shared" si="9"/>
        <v>0</v>
      </c>
      <c r="E51" s="76">
        <f t="shared" si="17"/>
        <v>0</v>
      </c>
      <c r="F51" s="76">
        <f t="shared" si="18"/>
        <v>0</v>
      </c>
      <c r="G51" s="76">
        <f t="shared" si="19"/>
        <v>0</v>
      </c>
      <c r="H51" s="76">
        <f t="shared" si="20"/>
        <v>0</v>
      </c>
      <c r="I51" s="124">
        <f t="shared" si="21"/>
        <v>0</v>
      </c>
      <c r="J51" s="124">
        <f t="shared" si="22"/>
        <v>0</v>
      </c>
      <c r="L51" s="84"/>
      <c r="M51" s="84"/>
      <c r="N51" s="84"/>
    </row>
    <row r="52" spans="1:14" ht="15" hidden="1" customHeight="1">
      <c r="A52" s="53"/>
      <c r="B52" s="83"/>
      <c r="C52" s="83">
        <f t="shared" si="16"/>
        <v>0</v>
      </c>
      <c r="D52" s="123">
        <f t="shared" si="9"/>
        <v>0</v>
      </c>
      <c r="E52" s="76">
        <f t="shared" si="17"/>
        <v>0</v>
      </c>
      <c r="F52" s="76">
        <f t="shared" si="18"/>
        <v>0</v>
      </c>
      <c r="G52" s="76">
        <f t="shared" si="19"/>
        <v>0</v>
      </c>
      <c r="H52" s="76">
        <f t="shared" si="20"/>
        <v>0</v>
      </c>
      <c r="I52" s="124">
        <f t="shared" si="21"/>
        <v>0</v>
      </c>
      <c r="J52" s="124">
        <f t="shared" si="22"/>
        <v>0</v>
      </c>
      <c r="L52" s="84"/>
      <c r="M52" s="84"/>
      <c r="N52" s="84"/>
    </row>
    <row r="53" spans="1:14" ht="15" hidden="1" customHeight="1">
      <c r="A53" s="53"/>
      <c r="B53" s="83"/>
      <c r="C53" s="83">
        <f t="shared" si="16"/>
        <v>0</v>
      </c>
      <c r="D53" s="123">
        <f t="shared" si="9"/>
        <v>0</v>
      </c>
      <c r="E53" s="76">
        <f t="shared" si="17"/>
        <v>0</v>
      </c>
      <c r="F53" s="76">
        <f t="shared" si="18"/>
        <v>0</v>
      </c>
      <c r="G53" s="76">
        <f t="shared" si="19"/>
        <v>0</v>
      </c>
      <c r="H53" s="76">
        <f t="shared" si="20"/>
        <v>0</v>
      </c>
      <c r="I53" s="124">
        <f t="shared" si="21"/>
        <v>0</v>
      </c>
      <c r="J53" s="124">
        <f t="shared" si="22"/>
        <v>0</v>
      </c>
      <c r="L53" s="84"/>
      <c r="M53" s="84"/>
      <c r="N53" s="84"/>
    </row>
    <row r="54" spans="1:14" ht="15" hidden="1" customHeight="1">
      <c r="A54" s="53"/>
      <c r="B54" s="83"/>
      <c r="C54" s="83">
        <f t="shared" si="16"/>
        <v>0</v>
      </c>
      <c r="D54" s="123">
        <f t="shared" si="9"/>
        <v>0</v>
      </c>
      <c r="E54" s="76">
        <f t="shared" si="17"/>
        <v>0</v>
      </c>
      <c r="F54" s="76">
        <f t="shared" si="18"/>
        <v>0</v>
      </c>
      <c r="G54" s="76">
        <f t="shared" si="19"/>
        <v>0</v>
      </c>
      <c r="H54" s="76">
        <f t="shared" si="20"/>
        <v>0</v>
      </c>
      <c r="I54" s="124">
        <f t="shared" si="21"/>
        <v>0</v>
      </c>
      <c r="J54" s="124">
        <f t="shared" si="22"/>
        <v>0</v>
      </c>
      <c r="L54" s="84"/>
      <c r="M54" s="84"/>
      <c r="N54" s="84"/>
    </row>
    <row r="55" spans="1:14" ht="15" hidden="1" customHeight="1">
      <c r="A55" s="53"/>
      <c r="B55" s="83"/>
      <c r="C55" s="83">
        <f t="shared" si="16"/>
        <v>0</v>
      </c>
      <c r="D55" s="123">
        <f t="shared" si="9"/>
        <v>0</v>
      </c>
      <c r="E55" s="76">
        <f t="shared" si="17"/>
        <v>0</v>
      </c>
      <c r="F55" s="76">
        <f t="shared" si="18"/>
        <v>0</v>
      </c>
      <c r="G55" s="76">
        <f t="shared" si="19"/>
        <v>0</v>
      </c>
      <c r="H55" s="76">
        <f t="shared" si="20"/>
        <v>0</v>
      </c>
      <c r="I55" s="124">
        <f t="shared" si="21"/>
        <v>0</v>
      </c>
      <c r="J55" s="124">
        <f t="shared" si="22"/>
        <v>0</v>
      </c>
      <c r="L55" s="84"/>
      <c r="M55" s="84"/>
      <c r="N55" s="84"/>
    </row>
    <row r="56" spans="1:14" ht="15" hidden="1" customHeight="1">
      <c r="A56" s="53"/>
      <c r="B56" s="83"/>
      <c r="C56" s="83">
        <f t="shared" si="16"/>
        <v>0</v>
      </c>
      <c r="D56" s="123">
        <f t="shared" si="9"/>
        <v>0</v>
      </c>
      <c r="E56" s="76">
        <f t="shared" si="17"/>
        <v>0</v>
      </c>
      <c r="F56" s="76">
        <f t="shared" si="18"/>
        <v>0</v>
      </c>
      <c r="G56" s="76">
        <f t="shared" si="19"/>
        <v>0</v>
      </c>
      <c r="H56" s="76">
        <f t="shared" si="20"/>
        <v>0</v>
      </c>
      <c r="I56" s="124">
        <f t="shared" si="21"/>
        <v>0</v>
      </c>
      <c r="J56" s="124">
        <f t="shared" si="22"/>
        <v>0</v>
      </c>
      <c r="L56" s="84"/>
      <c r="M56" s="84"/>
      <c r="N56" s="84"/>
    </row>
    <row r="57" spans="1:14" ht="15" hidden="1" customHeight="1">
      <c r="A57" s="53"/>
      <c r="B57" s="83"/>
      <c r="C57" s="83">
        <f t="shared" si="16"/>
        <v>0</v>
      </c>
      <c r="D57" s="123">
        <f t="shared" si="9"/>
        <v>0</v>
      </c>
      <c r="E57" s="76">
        <f t="shared" si="17"/>
        <v>0</v>
      </c>
      <c r="F57" s="76">
        <f t="shared" si="18"/>
        <v>0</v>
      </c>
      <c r="G57" s="76">
        <f t="shared" si="19"/>
        <v>0</v>
      </c>
      <c r="H57" s="76">
        <f t="shared" si="20"/>
        <v>0</v>
      </c>
      <c r="I57" s="124">
        <f t="shared" si="21"/>
        <v>0</v>
      </c>
      <c r="J57" s="124">
        <f t="shared" si="22"/>
        <v>0</v>
      </c>
      <c r="L57" s="84"/>
      <c r="M57" s="84"/>
      <c r="N57" s="84"/>
    </row>
    <row r="58" spans="1:14" ht="15" hidden="1" customHeight="1">
      <c r="A58" s="53"/>
      <c r="B58" s="83"/>
      <c r="C58" s="83">
        <f t="shared" si="16"/>
        <v>0</v>
      </c>
      <c r="D58" s="123">
        <f t="shared" si="9"/>
        <v>0</v>
      </c>
      <c r="E58" s="76">
        <f t="shared" si="17"/>
        <v>0</v>
      </c>
      <c r="F58" s="76">
        <f t="shared" si="18"/>
        <v>0</v>
      </c>
      <c r="G58" s="76">
        <f t="shared" si="19"/>
        <v>0</v>
      </c>
      <c r="H58" s="76">
        <f t="shared" si="20"/>
        <v>0</v>
      </c>
      <c r="I58" s="124">
        <f t="shared" si="21"/>
        <v>0</v>
      </c>
      <c r="J58" s="124">
        <f t="shared" si="22"/>
        <v>0</v>
      </c>
      <c r="L58" s="84"/>
      <c r="M58" s="84"/>
      <c r="N58" s="84"/>
    </row>
    <row r="59" spans="1:14" ht="15" hidden="1" customHeight="1">
      <c r="A59" s="53"/>
      <c r="B59" s="83"/>
      <c r="C59" s="83">
        <f t="shared" si="16"/>
        <v>0</v>
      </c>
      <c r="D59" s="123">
        <f t="shared" si="9"/>
        <v>0</v>
      </c>
      <c r="E59" s="76">
        <f t="shared" si="17"/>
        <v>0</v>
      </c>
      <c r="F59" s="76">
        <f t="shared" si="18"/>
        <v>0</v>
      </c>
      <c r="G59" s="76">
        <f t="shared" si="19"/>
        <v>0</v>
      </c>
      <c r="H59" s="76">
        <f t="shared" si="20"/>
        <v>0</v>
      </c>
      <c r="I59" s="124">
        <f t="shared" si="21"/>
        <v>0</v>
      </c>
      <c r="J59" s="124">
        <f t="shared" si="22"/>
        <v>0</v>
      </c>
      <c r="L59" s="84"/>
      <c r="M59" s="84"/>
      <c r="N59" s="84"/>
    </row>
    <row r="60" spans="1:14" ht="15" hidden="1" customHeight="1">
      <c r="A60" s="53"/>
      <c r="B60" s="83"/>
      <c r="C60" s="83">
        <f t="shared" si="16"/>
        <v>0</v>
      </c>
      <c r="D60" s="123">
        <f t="shared" si="9"/>
        <v>0</v>
      </c>
      <c r="E60" s="76">
        <f t="shared" si="17"/>
        <v>0</v>
      </c>
      <c r="F60" s="76">
        <f t="shared" si="18"/>
        <v>0</v>
      </c>
      <c r="G60" s="76">
        <f t="shared" si="19"/>
        <v>0</v>
      </c>
      <c r="H60" s="76">
        <f t="shared" si="20"/>
        <v>0</v>
      </c>
      <c r="I60" s="124">
        <f t="shared" si="21"/>
        <v>0</v>
      </c>
      <c r="J60" s="124">
        <f t="shared" si="22"/>
        <v>0</v>
      </c>
      <c r="L60" s="84"/>
      <c r="M60" s="84"/>
      <c r="N60" s="84"/>
    </row>
    <row r="61" spans="1:14" ht="15" hidden="1" customHeight="1">
      <c r="A61" s="53"/>
      <c r="B61" s="83"/>
      <c r="C61" s="83">
        <f t="shared" si="16"/>
        <v>0</v>
      </c>
      <c r="D61" s="123">
        <f t="shared" si="9"/>
        <v>0</v>
      </c>
      <c r="E61" s="76">
        <f t="shared" si="17"/>
        <v>0</v>
      </c>
      <c r="F61" s="76">
        <f t="shared" si="18"/>
        <v>0</v>
      </c>
      <c r="G61" s="76">
        <f t="shared" si="19"/>
        <v>0</v>
      </c>
      <c r="H61" s="76">
        <f t="shared" si="20"/>
        <v>0</v>
      </c>
      <c r="I61" s="124">
        <f t="shared" si="21"/>
        <v>0</v>
      </c>
      <c r="J61" s="124">
        <f t="shared" si="22"/>
        <v>0</v>
      </c>
      <c r="L61" s="84"/>
      <c r="M61" s="84"/>
      <c r="N61" s="84"/>
    </row>
    <row r="62" spans="1:14" ht="15" hidden="1" customHeight="1">
      <c r="A62" s="53"/>
      <c r="B62" s="83"/>
      <c r="C62" s="83">
        <f t="shared" si="16"/>
        <v>0</v>
      </c>
      <c r="D62" s="123">
        <f t="shared" si="9"/>
        <v>0</v>
      </c>
      <c r="E62" s="76">
        <f t="shared" si="17"/>
        <v>0</v>
      </c>
      <c r="F62" s="76">
        <f t="shared" si="18"/>
        <v>0</v>
      </c>
      <c r="G62" s="76">
        <f t="shared" si="19"/>
        <v>0</v>
      </c>
      <c r="H62" s="76">
        <f t="shared" si="20"/>
        <v>0</v>
      </c>
      <c r="I62" s="124">
        <f t="shared" si="21"/>
        <v>0</v>
      </c>
      <c r="J62" s="124">
        <f t="shared" si="22"/>
        <v>0</v>
      </c>
      <c r="L62" s="84"/>
      <c r="M62" s="84"/>
      <c r="N62" s="84"/>
    </row>
    <row r="63" spans="1:14" ht="15" hidden="1" customHeight="1">
      <c r="A63" s="53"/>
      <c r="B63" s="83"/>
      <c r="C63" s="83">
        <f t="shared" si="16"/>
        <v>0</v>
      </c>
      <c r="D63" s="123">
        <f t="shared" si="9"/>
        <v>0</v>
      </c>
      <c r="E63" s="76">
        <f t="shared" si="17"/>
        <v>0</v>
      </c>
      <c r="F63" s="76">
        <f t="shared" si="18"/>
        <v>0</v>
      </c>
      <c r="G63" s="76">
        <f t="shared" si="19"/>
        <v>0</v>
      </c>
      <c r="H63" s="76">
        <f t="shared" si="20"/>
        <v>0</v>
      </c>
      <c r="I63" s="124">
        <f t="shared" si="21"/>
        <v>0</v>
      </c>
      <c r="J63" s="124">
        <f t="shared" si="22"/>
        <v>0</v>
      </c>
      <c r="L63" s="84"/>
      <c r="M63" s="84"/>
      <c r="N63" s="84"/>
    </row>
    <row r="64" spans="1:14" ht="15" hidden="1" customHeight="1">
      <c r="A64" s="53"/>
      <c r="B64" s="83"/>
      <c r="C64" s="83">
        <f t="shared" si="16"/>
        <v>0</v>
      </c>
      <c r="D64" s="123">
        <f t="shared" si="9"/>
        <v>0</v>
      </c>
      <c r="E64" s="76">
        <f t="shared" si="17"/>
        <v>0</v>
      </c>
      <c r="F64" s="76">
        <f t="shared" si="18"/>
        <v>0</v>
      </c>
      <c r="G64" s="76">
        <f t="shared" si="19"/>
        <v>0</v>
      </c>
      <c r="H64" s="76">
        <f t="shared" si="20"/>
        <v>0</v>
      </c>
      <c r="I64" s="124">
        <f t="shared" si="21"/>
        <v>0</v>
      </c>
      <c r="J64" s="124">
        <f t="shared" si="22"/>
        <v>0</v>
      </c>
      <c r="L64" s="84"/>
      <c r="M64" s="84"/>
      <c r="N64" s="84"/>
    </row>
    <row r="65" spans="1:14" ht="15" hidden="1" customHeight="1">
      <c r="A65" s="53"/>
      <c r="B65" s="83"/>
      <c r="C65" s="83">
        <f t="shared" si="16"/>
        <v>0</v>
      </c>
      <c r="D65" s="123">
        <f t="shared" si="9"/>
        <v>0</v>
      </c>
      <c r="E65" s="76">
        <f t="shared" si="17"/>
        <v>0</v>
      </c>
      <c r="F65" s="76">
        <f t="shared" si="18"/>
        <v>0</v>
      </c>
      <c r="G65" s="76">
        <f t="shared" si="19"/>
        <v>0</v>
      </c>
      <c r="H65" s="76">
        <f t="shared" si="20"/>
        <v>0</v>
      </c>
      <c r="I65" s="124">
        <f t="shared" si="21"/>
        <v>0</v>
      </c>
      <c r="J65" s="124">
        <f t="shared" si="22"/>
        <v>0</v>
      </c>
      <c r="L65" s="84"/>
      <c r="M65" s="84"/>
      <c r="N65" s="84"/>
    </row>
    <row r="66" spans="1:14" ht="15" hidden="1" customHeight="1">
      <c r="A66" s="53"/>
      <c r="B66" s="83"/>
      <c r="C66" s="83">
        <f t="shared" si="16"/>
        <v>0</v>
      </c>
      <c r="D66" s="123">
        <f t="shared" si="9"/>
        <v>0</v>
      </c>
      <c r="E66" s="76">
        <f t="shared" si="17"/>
        <v>0</v>
      </c>
      <c r="F66" s="76">
        <f t="shared" si="18"/>
        <v>0</v>
      </c>
      <c r="G66" s="76">
        <f t="shared" si="19"/>
        <v>0</v>
      </c>
      <c r="H66" s="76">
        <f t="shared" si="20"/>
        <v>0</v>
      </c>
      <c r="I66" s="124">
        <f t="shared" si="21"/>
        <v>0</v>
      </c>
      <c r="J66" s="124">
        <f t="shared" si="22"/>
        <v>0</v>
      </c>
      <c r="L66" s="84"/>
      <c r="M66" s="84"/>
      <c r="N66" s="84"/>
    </row>
    <row r="67" spans="1:14" ht="15" hidden="1" customHeight="1">
      <c r="A67" s="53"/>
      <c r="B67" s="83"/>
      <c r="C67" s="83">
        <f t="shared" si="16"/>
        <v>0</v>
      </c>
      <c r="D67" s="123">
        <f t="shared" si="9"/>
        <v>0</v>
      </c>
      <c r="E67" s="76">
        <f t="shared" si="17"/>
        <v>0</v>
      </c>
      <c r="F67" s="76">
        <f t="shared" si="18"/>
        <v>0</v>
      </c>
      <c r="G67" s="76">
        <f t="shared" si="19"/>
        <v>0</v>
      </c>
      <c r="H67" s="76">
        <f t="shared" si="20"/>
        <v>0</v>
      </c>
      <c r="I67" s="124">
        <f t="shared" si="21"/>
        <v>0</v>
      </c>
      <c r="J67" s="124">
        <f t="shared" si="22"/>
        <v>0</v>
      </c>
      <c r="L67" s="84"/>
      <c r="M67" s="84"/>
      <c r="N67" s="84"/>
    </row>
    <row r="68" spans="1:14" ht="15" hidden="1" customHeight="1">
      <c r="A68" s="53"/>
      <c r="B68" s="83"/>
      <c r="C68" s="83">
        <f t="shared" si="16"/>
        <v>0</v>
      </c>
      <c r="D68" s="123">
        <f t="shared" si="9"/>
        <v>0</v>
      </c>
      <c r="E68" s="76">
        <f t="shared" si="17"/>
        <v>0</v>
      </c>
      <c r="F68" s="76">
        <f t="shared" si="18"/>
        <v>0</v>
      </c>
      <c r="G68" s="76">
        <f t="shared" si="19"/>
        <v>0</v>
      </c>
      <c r="H68" s="76">
        <f t="shared" si="20"/>
        <v>0</v>
      </c>
      <c r="I68" s="124">
        <f t="shared" si="21"/>
        <v>0</v>
      </c>
      <c r="J68" s="124">
        <f t="shared" si="22"/>
        <v>0</v>
      </c>
      <c r="L68" s="84"/>
      <c r="M68" s="84"/>
      <c r="N68" s="84"/>
    </row>
    <row r="69" spans="1:14" ht="15" hidden="1" customHeight="1">
      <c r="A69" s="53"/>
      <c r="B69" s="83"/>
      <c r="C69" s="83">
        <f t="shared" si="16"/>
        <v>0</v>
      </c>
      <c r="D69" s="123">
        <f t="shared" si="9"/>
        <v>0</v>
      </c>
      <c r="E69" s="76">
        <f t="shared" si="17"/>
        <v>0</v>
      </c>
      <c r="F69" s="76">
        <f t="shared" si="18"/>
        <v>0</v>
      </c>
      <c r="G69" s="76">
        <f t="shared" si="19"/>
        <v>0</v>
      </c>
      <c r="H69" s="76">
        <f t="shared" si="20"/>
        <v>0</v>
      </c>
      <c r="I69" s="124">
        <f t="shared" si="21"/>
        <v>0</v>
      </c>
      <c r="J69" s="124">
        <f t="shared" si="22"/>
        <v>0</v>
      </c>
      <c r="L69" s="84"/>
      <c r="M69" s="84"/>
      <c r="N69" s="84"/>
    </row>
    <row r="70" spans="1:14" ht="15" hidden="1" customHeight="1">
      <c r="A70" s="53"/>
      <c r="B70" s="83"/>
      <c r="C70" s="83">
        <f t="shared" ref="C70:C84" si="23">SUM(E70:K70)</f>
        <v>0</v>
      </c>
      <c r="D70" s="123">
        <f t="shared" si="9"/>
        <v>0</v>
      </c>
      <c r="E70" s="76">
        <f t="shared" ref="E70:E84" si="24">IFERROR(VLOOKUP(B70,$B$93:$C$134,2,FALSE),0)</f>
        <v>0</v>
      </c>
      <c r="F70" s="76">
        <f t="shared" ref="F70:F84" si="25">IFERROR(VLOOKUP(B70,$F$93:$G$134,2,FALSE),0)</f>
        <v>0</v>
      </c>
      <c r="G70" s="76">
        <f t="shared" ref="G70:G84" si="26">IFERROR(VLOOKUP(B70,$J$93:$K$134,2,FALSE),0)</f>
        <v>0</v>
      </c>
      <c r="H70" s="76">
        <f t="shared" ref="H70:H84" si="27">IFERROR(VLOOKUP(B70,$N$93:$O$134,2,FALSE),0)</f>
        <v>0</v>
      </c>
      <c r="I70" s="124">
        <f t="shared" ref="I70:I84" si="28">IFERROR(VLOOKUP(B70,$R$93:$S$134,2,FALSE),0)</f>
        <v>0</v>
      </c>
      <c r="J70" s="124">
        <f t="shared" ref="J70:J84" si="29">IFERROR(VLOOKUP(B70,$V$93:$W$134,2,FALSE),0)</f>
        <v>0</v>
      </c>
      <c r="L70" s="84"/>
      <c r="M70" s="84"/>
      <c r="N70" s="84"/>
    </row>
    <row r="71" spans="1:14" ht="15" hidden="1" customHeight="1">
      <c r="A71" s="53"/>
      <c r="B71" s="83"/>
      <c r="C71" s="83">
        <f t="shared" si="23"/>
        <v>0</v>
      </c>
      <c r="D71" s="123">
        <f t="shared" ref="D71:D84" si="30">SUM(E71:J71)-MIN(E71:G71)</f>
        <v>0</v>
      </c>
      <c r="E71" s="76">
        <f t="shared" si="24"/>
        <v>0</v>
      </c>
      <c r="F71" s="76">
        <f t="shared" si="25"/>
        <v>0</v>
      </c>
      <c r="G71" s="76">
        <f t="shared" si="26"/>
        <v>0</v>
      </c>
      <c r="H71" s="76">
        <f t="shared" si="27"/>
        <v>0</v>
      </c>
      <c r="I71" s="124">
        <f t="shared" si="28"/>
        <v>0</v>
      </c>
      <c r="J71" s="124">
        <f t="shared" si="29"/>
        <v>0</v>
      </c>
      <c r="L71" s="84"/>
      <c r="M71" s="84"/>
      <c r="N71" s="84"/>
    </row>
    <row r="72" spans="1:14" ht="15" hidden="1" customHeight="1">
      <c r="A72" s="53"/>
      <c r="B72" s="83"/>
      <c r="C72" s="83">
        <f t="shared" si="23"/>
        <v>0</v>
      </c>
      <c r="D72" s="123">
        <f t="shared" si="30"/>
        <v>0</v>
      </c>
      <c r="E72" s="76">
        <f t="shared" si="24"/>
        <v>0</v>
      </c>
      <c r="F72" s="76">
        <f t="shared" si="25"/>
        <v>0</v>
      </c>
      <c r="G72" s="76">
        <f t="shared" si="26"/>
        <v>0</v>
      </c>
      <c r="H72" s="76">
        <f t="shared" si="27"/>
        <v>0</v>
      </c>
      <c r="I72" s="124">
        <f t="shared" si="28"/>
        <v>0</v>
      </c>
      <c r="J72" s="124">
        <f t="shared" si="29"/>
        <v>0</v>
      </c>
      <c r="L72" s="84"/>
      <c r="M72" s="84"/>
      <c r="N72" s="84"/>
    </row>
    <row r="73" spans="1:14" ht="15" hidden="1" customHeight="1">
      <c r="A73" s="53"/>
      <c r="B73" s="83"/>
      <c r="C73" s="83">
        <f t="shared" si="23"/>
        <v>0</v>
      </c>
      <c r="D73" s="123">
        <f t="shared" si="30"/>
        <v>0</v>
      </c>
      <c r="E73" s="76">
        <f t="shared" si="24"/>
        <v>0</v>
      </c>
      <c r="F73" s="76">
        <f t="shared" si="25"/>
        <v>0</v>
      </c>
      <c r="G73" s="76">
        <f t="shared" si="26"/>
        <v>0</v>
      </c>
      <c r="H73" s="76">
        <f t="shared" si="27"/>
        <v>0</v>
      </c>
      <c r="I73" s="124">
        <f t="shared" si="28"/>
        <v>0</v>
      </c>
      <c r="J73" s="124">
        <f t="shared" si="29"/>
        <v>0</v>
      </c>
      <c r="L73" s="84"/>
      <c r="M73" s="84"/>
      <c r="N73" s="84"/>
    </row>
    <row r="74" spans="1:14" ht="15" hidden="1" customHeight="1">
      <c r="A74" s="53"/>
      <c r="B74" s="83"/>
      <c r="C74" s="83">
        <f t="shared" si="23"/>
        <v>0</v>
      </c>
      <c r="D74" s="123">
        <f t="shared" si="30"/>
        <v>0</v>
      </c>
      <c r="E74" s="76">
        <f t="shared" si="24"/>
        <v>0</v>
      </c>
      <c r="F74" s="76">
        <f t="shared" si="25"/>
        <v>0</v>
      </c>
      <c r="G74" s="76">
        <f t="shared" si="26"/>
        <v>0</v>
      </c>
      <c r="H74" s="76">
        <f t="shared" si="27"/>
        <v>0</v>
      </c>
      <c r="I74" s="124">
        <f t="shared" si="28"/>
        <v>0</v>
      </c>
      <c r="J74" s="124">
        <f t="shared" si="29"/>
        <v>0</v>
      </c>
      <c r="L74" s="84"/>
      <c r="M74" s="84"/>
      <c r="N74" s="84"/>
    </row>
    <row r="75" spans="1:14" ht="15" hidden="1" customHeight="1">
      <c r="A75" s="53"/>
      <c r="B75" s="83"/>
      <c r="C75" s="83">
        <f t="shared" si="23"/>
        <v>0</v>
      </c>
      <c r="D75" s="123">
        <f t="shared" si="30"/>
        <v>0</v>
      </c>
      <c r="E75" s="76">
        <f t="shared" si="24"/>
        <v>0</v>
      </c>
      <c r="F75" s="76">
        <f t="shared" si="25"/>
        <v>0</v>
      </c>
      <c r="G75" s="76">
        <f t="shared" si="26"/>
        <v>0</v>
      </c>
      <c r="H75" s="76">
        <f t="shared" si="27"/>
        <v>0</v>
      </c>
      <c r="I75" s="124">
        <f t="shared" si="28"/>
        <v>0</v>
      </c>
      <c r="J75" s="124">
        <f t="shared" si="29"/>
        <v>0</v>
      </c>
      <c r="L75" s="84"/>
      <c r="M75" s="84"/>
      <c r="N75" s="84"/>
    </row>
    <row r="76" spans="1:14" ht="15" hidden="1" customHeight="1">
      <c r="A76" s="53"/>
      <c r="B76" s="83"/>
      <c r="C76" s="83">
        <f t="shared" si="23"/>
        <v>0</v>
      </c>
      <c r="D76" s="123">
        <f t="shared" si="30"/>
        <v>0</v>
      </c>
      <c r="E76" s="76">
        <f t="shared" si="24"/>
        <v>0</v>
      </c>
      <c r="F76" s="76">
        <f t="shared" si="25"/>
        <v>0</v>
      </c>
      <c r="G76" s="76">
        <f t="shared" si="26"/>
        <v>0</v>
      </c>
      <c r="H76" s="76">
        <f t="shared" si="27"/>
        <v>0</v>
      </c>
      <c r="I76" s="124">
        <f t="shared" si="28"/>
        <v>0</v>
      </c>
      <c r="J76" s="124">
        <f t="shared" si="29"/>
        <v>0</v>
      </c>
      <c r="L76" s="84"/>
      <c r="M76" s="84"/>
      <c r="N76" s="84"/>
    </row>
    <row r="77" spans="1:14" ht="15" hidden="1" customHeight="1">
      <c r="A77" s="53"/>
      <c r="B77" s="83"/>
      <c r="C77" s="83">
        <f t="shared" si="23"/>
        <v>0</v>
      </c>
      <c r="D77" s="123">
        <f t="shared" si="30"/>
        <v>0</v>
      </c>
      <c r="E77" s="76">
        <f t="shared" si="24"/>
        <v>0</v>
      </c>
      <c r="F77" s="76">
        <f t="shared" si="25"/>
        <v>0</v>
      </c>
      <c r="G77" s="76">
        <f t="shared" si="26"/>
        <v>0</v>
      </c>
      <c r="H77" s="76">
        <f t="shared" si="27"/>
        <v>0</v>
      </c>
      <c r="I77" s="124">
        <f t="shared" si="28"/>
        <v>0</v>
      </c>
      <c r="J77" s="124">
        <f t="shared" si="29"/>
        <v>0</v>
      </c>
      <c r="L77" s="84"/>
      <c r="M77" s="84"/>
      <c r="N77" s="84"/>
    </row>
    <row r="78" spans="1:14" ht="15" hidden="1" customHeight="1">
      <c r="A78" s="53"/>
      <c r="B78" s="83"/>
      <c r="C78" s="83">
        <f t="shared" si="23"/>
        <v>0</v>
      </c>
      <c r="D78" s="123">
        <f t="shared" si="30"/>
        <v>0</v>
      </c>
      <c r="E78" s="76">
        <f t="shared" si="24"/>
        <v>0</v>
      </c>
      <c r="F78" s="76">
        <f t="shared" si="25"/>
        <v>0</v>
      </c>
      <c r="G78" s="76">
        <f t="shared" si="26"/>
        <v>0</v>
      </c>
      <c r="H78" s="76">
        <f t="shared" si="27"/>
        <v>0</v>
      </c>
      <c r="I78" s="124">
        <f t="shared" si="28"/>
        <v>0</v>
      </c>
      <c r="J78" s="124">
        <f t="shared" si="29"/>
        <v>0</v>
      </c>
      <c r="L78" s="84"/>
      <c r="M78" s="84"/>
      <c r="N78" s="84"/>
    </row>
    <row r="79" spans="1:14" ht="15" hidden="1" customHeight="1">
      <c r="A79" s="53"/>
      <c r="B79" s="83"/>
      <c r="C79" s="83">
        <f t="shared" si="23"/>
        <v>0</v>
      </c>
      <c r="D79" s="123">
        <f t="shared" si="30"/>
        <v>0</v>
      </c>
      <c r="E79" s="76">
        <f t="shared" si="24"/>
        <v>0</v>
      </c>
      <c r="F79" s="76">
        <f t="shared" si="25"/>
        <v>0</v>
      </c>
      <c r="G79" s="76">
        <f t="shared" si="26"/>
        <v>0</v>
      </c>
      <c r="H79" s="76">
        <f t="shared" si="27"/>
        <v>0</v>
      </c>
      <c r="I79" s="124">
        <f t="shared" si="28"/>
        <v>0</v>
      </c>
      <c r="J79" s="124">
        <f t="shared" si="29"/>
        <v>0</v>
      </c>
      <c r="L79" s="84"/>
      <c r="M79" s="84"/>
      <c r="N79" s="84"/>
    </row>
    <row r="80" spans="1:14" ht="15" hidden="1" customHeight="1">
      <c r="A80" s="53"/>
      <c r="B80" s="83"/>
      <c r="C80" s="83">
        <f t="shared" si="23"/>
        <v>0</v>
      </c>
      <c r="D80" s="123">
        <f t="shared" si="30"/>
        <v>0</v>
      </c>
      <c r="E80" s="76">
        <f t="shared" si="24"/>
        <v>0</v>
      </c>
      <c r="F80" s="76">
        <f t="shared" si="25"/>
        <v>0</v>
      </c>
      <c r="G80" s="76">
        <f t="shared" si="26"/>
        <v>0</v>
      </c>
      <c r="H80" s="76">
        <f t="shared" si="27"/>
        <v>0</v>
      </c>
      <c r="I80" s="124">
        <f t="shared" si="28"/>
        <v>0</v>
      </c>
      <c r="J80" s="124">
        <f t="shared" si="29"/>
        <v>0</v>
      </c>
      <c r="L80" s="84"/>
      <c r="M80" s="84"/>
      <c r="N80" s="84"/>
    </row>
    <row r="81" spans="1:24" ht="15" hidden="1" customHeight="1">
      <c r="A81" s="53"/>
      <c r="B81" s="83"/>
      <c r="C81" s="83">
        <f t="shared" si="23"/>
        <v>0</v>
      </c>
      <c r="D81" s="123">
        <f t="shared" si="30"/>
        <v>0</v>
      </c>
      <c r="E81" s="76">
        <f t="shared" si="24"/>
        <v>0</v>
      </c>
      <c r="F81" s="76">
        <f t="shared" si="25"/>
        <v>0</v>
      </c>
      <c r="G81" s="76">
        <f t="shared" si="26"/>
        <v>0</v>
      </c>
      <c r="H81" s="76">
        <f t="shared" si="27"/>
        <v>0</v>
      </c>
      <c r="I81" s="124">
        <f t="shared" si="28"/>
        <v>0</v>
      </c>
      <c r="J81" s="124">
        <f t="shared" si="29"/>
        <v>0</v>
      </c>
      <c r="L81" s="84"/>
      <c r="M81" s="84"/>
      <c r="N81" s="84"/>
    </row>
    <row r="82" spans="1:24" ht="15" hidden="1" customHeight="1">
      <c r="A82" s="53"/>
      <c r="B82" s="83"/>
      <c r="C82" s="83">
        <f t="shared" si="23"/>
        <v>0</v>
      </c>
      <c r="D82" s="123">
        <f t="shared" si="30"/>
        <v>0</v>
      </c>
      <c r="E82" s="76">
        <f t="shared" si="24"/>
        <v>0</v>
      </c>
      <c r="F82" s="76">
        <f t="shared" si="25"/>
        <v>0</v>
      </c>
      <c r="G82" s="76">
        <f t="shared" si="26"/>
        <v>0</v>
      </c>
      <c r="H82" s="76">
        <f t="shared" si="27"/>
        <v>0</v>
      </c>
      <c r="I82" s="124">
        <f t="shared" si="28"/>
        <v>0</v>
      </c>
      <c r="J82" s="124">
        <f t="shared" si="29"/>
        <v>0</v>
      </c>
      <c r="L82" s="84"/>
      <c r="M82" s="84"/>
      <c r="N82" s="84"/>
    </row>
    <row r="83" spans="1:24" ht="15" hidden="1" customHeight="1">
      <c r="A83" s="53"/>
      <c r="B83" s="83"/>
      <c r="C83" s="83">
        <f t="shared" si="23"/>
        <v>0</v>
      </c>
      <c r="D83" s="123">
        <f t="shared" si="30"/>
        <v>0</v>
      </c>
      <c r="E83" s="76">
        <f t="shared" si="24"/>
        <v>0</v>
      </c>
      <c r="F83" s="76">
        <f t="shared" si="25"/>
        <v>0</v>
      </c>
      <c r="G83" s="76">
        <f t="shared" si="26"/>
        <v>0</v>
      </c>
      <c r="H83" s="76">
        <f t="shared" si="27"/>
        <v>0</v>
      </c>
      <c r="I83" s="124">
        <f t="shared" si="28"/>
        <v>0</v>
      </c>
      <c r="J83" s="124">
        <f t="shared" si="29"/>
        <v>0</v>
      </c>
      <c r="L83" s="84"/>
      <c r="M83" s="84"/>
      <c r="N83" s="84"/>
    </row>
    <row r="84" spans="1:24" ht="15" hidden="1" customHeight="1">
      <c r="A84" s="53"/>
      <c r="B84" s="83"/>
      <c r="C84" s="83">
        <f t="shared" si="23"/>
        <v>0</v>
      </c>
      <c r="D84" s="123">
        <f t="shared" si="30"/>
        <v>0</v>
      </c>
      <c r="E84" s="76">
        <f t="shared" si="24"/>
        <v>0</v>
      </c>
      <c r="F84" s="76">
        <f t="shared" si="25"/>
        <v>0</v>
      </c>
      <c r="G84" s="76">
        <f t="shared" si="26"/>
        <v>0</v>
      </c>
      <c r="H84" s="76">
        <f t="shared" si="27"/>
        <v>0</v>
      </c>
      <c r="I84" s="124">
        <f t="shared" si="28"/>
        <v>0</v>
      </c>
      <c r="J84" s="124">
        <f t="shared" si="29"/>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25</v>
      </c>
      <c r="C92" s="120"/>
      <c r="D92" s="94"/>
      <c r="E92" s="95"/>
      <c r="F92" s="96">
        <f>COUNTA(F93:F136)</f>
        <v>16</v>
      </c>
      <c r="H92" s="94"/>
      <c r="I92" s="95"/>
      <c r="J92" s="96">
        <f>COUNTA(J93:J136)</f>
        <v>21</v>
      </c>
      <c r="L92" s="94"/>
      <c r="M92" s="95"/>
      <c r="N92" s="96">
        <f>COUNTA(N93:N136)</f>
        <v>0</v>
      </c>
      <c r="O92" s="120"/>
      <c r="P92" s="126"/>
      <c r="Q92" s="125"/>
      <c r="R92" s="89">
        <f>COUNTA(R93:R136)</f>
        <v>0</v>
      </c>
      <c r="S92" s="120"/>
      <c r="T92" s="126"/>
      <c r="U92" s="125"/>
      <c r="V92" s="89">
        <f>COUNTA(V93:V136)</f>
        <v>0</v>
      </c>
      <c r="W92" s="120"/>
      <c r="X92" s="126"/>
    </row>
    <row r="93" spans="1:24">
      <c r="A93" s="87">
        <v>1</v>
      </c>
      <c r="B93" s="84" t="s">
        <v>983</v>
      </c>
      <c r="C93" s="93">
        <f>VLOOKUP(B92,'POINTS SCORE'!$B$8:$AK$37,2,FALSE)</f>
        <v>40</v>
      </c>
      <c r="D93" s="93">
        <f>VLOOKUP(B92,'POINTS SCORE'!$B$37:$AK$78,2,FALSE)</f>
        <v>40</v>
      </c>
      <c r="E93" s="95">
        <v>1</v>
      </c>
      <c r="F93" s="84" t="s">
        <v>708</v>
      </c>
      <c r="G93" s="93">
        <f>VLOOKUP(F92,'POINTS SCORE'!$B$8:$AK$37,2,FALSE)</f>
        <v>40</v>
      </c>
      <c r="H93" s="93">
        <f>VLOOKUP(F92,'POINTS SCORE'!$B$37:$AK$78,2,FALSE)</f>
        <v>40</v>
      </c>
      <c r="I93" s="95">
        <v>1</v>
      </c>
      <c r="J93" s="84" t="s">
        <v>708</v>
      </c>
      <c r="K93" s="93">
        <f>VLOOKUP(J92,'POINTS SCORE'!$B$8:$AK$37,2,FALSE)</f>
        <v>40</v>
      </c>
      <c r="L93" s="93">
        <f>VLOOKUP(J92,'POINTS SCORE'!$B$37:$AK$78,2,FALSE)</f>
        <v>40</v>
      </c>
      <c r="M93" s="95">
        <v>1</v>
      </c>
      <c r="N93" s="84"/>
      <c r="O93" s="93">
        <v>0</v>
      </c>
      <c r="P93" s="93">
        <v>0</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B94" s="84" t="s">
        <v>727</v>
      </c>
      <c r="C94" s="93">
        <f>VLOOKUP(B92,'POINTS SCORE'!$B$8:$AK$37,3,FALSE)</f>
        <v>38</v>
      </c>
      <c r="D94" s="93">
        <f>VLOOKUP(B92,'POINTS SCORE'!$B$37:$AK$78,3,FALSE)</f>
        <v>39</v>
      </c>
      <c r="E94" s="95">
        <v>2</v>
      </c>
      <c r="F94" s="84" t="s">
        <v>868</v>
      </c>
      <c r="G94" s="93">
        <f>VLOOKUP(F92,'POINTS SCORE'!$B$8:$AK$37,3,FALSE)</f>
        <v>37</v>
      </c>
      <c r="H94" s="93">
        <f>VLOOKUP(F92,'POINTS SCORE'!$B$37:$AK$78,3,FALSE)</f>
        <v>39</v>
      </c>
      <c r="I94" s="95">
        <v>2</v>
      </c>
      <c r="J94" s="84" t="s">
        <v>726</v>
      </c>
      <c r="K94" s="93">
        <f>VLOOKUP(J92,'POINTS SCORE'!$B$8:$AK$37,3,FALSE)</f>
        <v>38</v>
      </c>
      <c r="L94" s="93">
        <f>VLOOKUP(J92,'POINTS SCORE'!$B$37:$AK$78,3,FALSE)</f>
        <v>39</v>
      </c>
      <c r="M94" s="95">
        <v>2</v>
      </c>
      <c r="N94" s="84"/>
      <c r="O94" s="93">
        <v>0</v>
      </c>
      <c r="P94" s="93">
        <v>0</v>
      </c>
      <c r="Q94" s="87">
        <v>2</v>
      </c>
      <c r="S94" s="84" t="e">
        <f>VLOOKUP(R92,'POINTS SCORE'!$B$8:$AK$37,3,FALSE)</f>
        <v>#N/A</v>
      </c>
      <c r="T94" s="84" t="e">
        <f>VLOOKUP(R92,'POINTS SCORE'!$B$37:$AK$78,3,FALSE)</f>
        <v>#N/A</v>
      </c>
      <c r="U94" s="87">
        <v>2</v>
      </c>
      <c r="W94" s="93" t="e">
        <f>VLOOKUP(V92,'POINTS SCORE'!$B$8:$AK$37,3,FALSE)</f>
        <v>#N/A</v>
      </c>
      <c r="X94" s="94" t="e">
        <f>VLOOKUP(V92,'POINTS SCORE'!$B$37:$AK$78,3,FALSE)</f>
        <v>#N/A</v>
      </c>
    </row>
    <row r="95" spans="1:24">
      <c r="A95" s="87">
        <v>3</v>
      </c>
      <c r="B95" s="84" t="s">
        <v>984</v>
      </c>
      <c r="C95" s="98">
        <f>VLOOKUP(B92,'POINTS SCORE'!$B$8:$AK$37,4,FALSE)</f>
        <v>37</v>
      </c>
      <c r="D95" s="98">
        <f>VLOOKUP(B92,'POINTS SCORE'!$B$37:$AK$78,4,FALSE)</f>
        <v>38</v>
      </c>
      <c r="E95" s="95">
        <v>3</v>
      </c>
      <c r="F95" s="84" t="s">
        <v>726</v>
      </c>
      <c r="G95" s="93">
        <v>0</v>
      </c>
      <c r="H95" s="93">
        <v>0</v>
      </c>
      <c r="I95" s="95">
        <v>3</v>
      </c>
      <c r="J95" s="84" t="s">
        <v>868</v>
      </c>
      <c r="K95" s="93">
        <f>VLOOKUP(J92,'POINTS SCORE'!$B$8:$AK$37,4,FALSE)</f>
        <v>36</v>
      </c>
      <c r="L95" s="93">
        <f>VLOOKUP(J92,'POINTS SCORE'!$B$37:$AK$78,4,FALSE)</f>
        <v>38</v>
      </c>
      <c r="M95" s="95">
        <v>3</v>
      </c>
      <c r="N95" s="84"/>
      <c r="O95" s="93" t="e">
        <f>VLOOKUP(N92,'POINTS SCORE'!$B$8:$AK$37,4,FALSE)</f>
        <v>#N/A</v>
      </c>
      <c r="P95" s="93" t="e">
        <f>VLOOKUP(N92,'POINTS SCORE'!$B$37:$AK$78,4,FALSE)</f>
        <v>#N/A</v>
      </c>
      <c r="Q95" s="87">
        <v>3</v>
      </c>
      <c r="S95" s="93" t="e">
        <f>VLOOKUP(R92,'POINTS SCORE'!$B$8:$AK$37,4,FALSE)</f>
        <v>#N/A</v>
      </c>
      <c r="T95" s="93" t="e">
        <f>VLOOKUP(R92,'POINTS SCORE'!$B$37:$AK$78,4,FALSE)</f>
        <v>#N/A</v>
      </c>
      <c r="U95" s="87">
        <v>3</v>
      </c>
      <c r="W95" s="93">
        <v>0</v>
      </c>
      <c r="X95" s="94">
        <v>0</v>
      </c>
    </row>
    <row r="96" spans="1:24">
      <c r="A96" s="87">
        <v>4</v>
      </c>
      <c r="B96" s="84" t="s">
        <v>707</v>
      </c>
      <c r="C96" s="98">
        <v>0</v>
      </c>
      <c r="D96" s="98">
        <v>0</v>
      </c>
      <c r="E96" s="95">
        <v>4</v>
      </c>
      <c r="F96" s="84" t="s">
        <v>727</v>
      </c>
      <c r="G96" s="93">
        <f>VLOOKUP(F92,'POINTS SCORE'!$B$8:$AK$37,5,FALSE)</f>
        <v>30</v>
      </c>
      <c r="H96" s="93">
        <f>VLOOKUP(F92,'POINTS SCORE'!$B$37:$AK$78,5,FALSE)</f>
        <v>37</v>
      </c>
      <c r="I96" s="95">
        <v>4</v>
      </c>
      <c r="J96" s="84" t="s">
        <v>836</v>
      </c>
      <c r="K96" s="93">
        <f>VLOOKUP(J92,'POINTS SCORE'!$B$8:$AK$37,5,FALSE)</f>
        <v>34</v>
      </c>
      <c r="L96" s="93">
        <f>VLOOKUP(J92,'POINTS SCORE'!$B$37:$AK$78,5,FALSE)</f>
        <v>37</v>
      </c>
      <c r="M96" s="95">
        <v>4</v>
      </c>
      <c r="N96" s="84"/>
      <c r="O96" s="93" t="e">
        <f>VLOOKUP(N92,'POINTS SCORE'!$B$8:$AK$37,5,FALSE)</f>
        <v>#N/A</v>
      </c>
      <c r="P96" s="93" t="e">
        <f>VLOOKUP(N92,'POINTS SCORE'!$B$37:$AK$78,5,FALSE)</f>
        <v>#N/A</v>
      </c>
      <c r="Q96" s="87">
        <v>4</v>
      </c>
      <c r="S96" s="93">
        <v>0</v>
      </c>
      <c r="T96" s="93">
        <v>0</v>
      </c>
      <c r="U96" s="87">
        <v>4</v>
      </c>
      <c r="W96" s="93">
        <v>0</v>
      </c>
      <c r="X96" s="94">
        <v>0</v>
      </c>
    </row>
    <row r="97" spans="1:24">
      <c r="A97" s="87">
        <v>5</v>
      </c>
      <c r="B97" s="84" t="s">
        <v>766</v>
      </c>
      <c r="C97" s="93">
        <f>VLOOKUP(B92,'POINTS SCORE'!$B$8:$AK$37,6,FALSE)</f>
        <v>35</v>
      </c>
      <c r="D97" s="93">
        <f>VLOOKUP(B92,'POINTS SCORE'!$B$37:$AK$78,6,FALSE)</f>
        <v>36</v>
      </c>
      <c r="E97" s="95">
        <v>5</v>
      </c>
      <c r="F97" s="84" t="s">
        <v>765</v>
      </c>
      <c r="G97" s="93">
        <f>VLOOKUP(F92,'POINTS SCORE'!$B$8:$AK$37,6,FALSE)</f>
        <v>27</v>
      </c>
      <c r="H97" s="93">
        <f>VLOOKUP(F92,'POINTS SCORE'!$B$37:$AK$78,6,FALSE)</f>
        <v>36</v>
      </c>
      <c r="I97" s="95">
        <v>5</v>
      </c>
      <c r="J97" s="84" t="s">
        <v>727</v>
      </c>
      <c r="K97" s="93">
        <f>VLOOKUP(J92,'POINTS SCORE'!$B$8:$AK$37,6,FALSE)</f>
        <v>32</v>
      </c>
      <c r="L97" s="93">
        <f>VLOOKUP(J92,'POINTS SCORE'!$B$37:$AK$78,6,FALSE)</f>
        <v>36</v>
      </c>
      <c r="M97" s="95">
        <v>5</v>
      </c>
      <c r="N97" s="84"/>
      <c r="O97" s="93" t="e">
        <f>VLOOKUP(N92,'POINTS SCORE'!$B$8:$AK$37,6,FALSE)</f>
        <v>#N/A</v>
      </c>
      <c r="P97" s="93" t="e">
        <f>VLOOKUP(N92,'POINTS SCORE'!$B$37:$AK$78,6,FALSE)</f>
        <v>#N/A</v>
      </c>
      <c r="Q97" s="87">
        <v>5</v>
      </c>
      <c r="S97" s="93" t="e">
        <f>VLOOKUP(R92,'POINTS SCORE'!$B$8:$AK$37,6,FALSE)</f>
        <v>#N/A</v>
      </c>
      <c r="T97" s="93" t="e">
        <f>VLOOKUP(R92,'POINTS SCORE'!$B$37:$AK$78,6,FALSE)</f>
        <v>#N/A</v>
      </c>
      <c r="U97" s="87">
        <v>5</v>
      </c>
      <c r="W97" s="93" t="e">
        <f>VLOOKUP(V92,'POINTS SCORE'!$B$8:$AK$37,6,FALSE)</f>
        <v>#N/A</v>
      </c>
      <c r="X97" s="94" t="e">
        <f>VLOOKUP(V92,'POINTS SCORE'!$B$37:$AK$78,6,FALSE)</f>
        <v>#N/A</v>
      </c>
    </row>
    <row r="98" spans="1:24">
      <c r="A98" s="87">
        <v>6</v>
      </c>
      <c r="B98" s="84" t="s">
        <v>726</v>
      </c>
      <c r="C98" s="93">
        <v>0</v>
      </c>
      <c r="D98" s="93">
        <v>0</v>
      </c>
      <c r="E98" s="95">
        <v>6</v>
      </c>
      <c r="F98" s="84" t="s">
        <v>766</v>
      </c>
      <c r="G98" s="93">
        <f>VLOOKUP(F92,'POINTS SCORE'!$B$8:$AK$37,7,FALSE)</f>
        <v>25</v>
      </c>
      <c r="H98" s="93">
        <f>VLOOKUP(F92,'POINTS SCORE'!$B$37:$AK$78,7,FALSE)</f>
        <v>35</v>
      </c>
      <c r="I98" s="95">
        <v>6</v>
      </c>
      <c r="J98" s="84" t="s">
        <v>840</v>
      </c>
      <c r="K98" s="93">
        <f>VLOOKUP(J92,'POINTS SCORE'!$B$8:$AK$37,7,FALSE)</f>
        <v>30</v>
      </c>
      <c r="L98" s="93">
        <f>VLOOKUP(J92,'POINTS SCORE'!$B$37:$AK$78,7,FALSE)</f>
        <v>35</v>
      </c>
      <c r="M98" s="95">
        <v>6</v>
      </c>
      <c r="N98" s="84"/>
      <c r="O98" s="93" t="e">
        <f>VLOOKUP(N92,'POINTS SCORE'!$B$8:$AK$37,7,FALSE)</f>
        <v>#N/A</v>
      </c>
      <c r="P98" s="93" t="e">
        <f>VLOOKUP(N92,'POINTS SCORE'!$B$37:$AK$78,7,FALSE)</f>
        <v>#N/A</v>
      </c>
      <c r="Q98" s="87">
        <v>6</v>
      </c>
      <c r="S98" s="93" t="e">
        <f>VLOOKUP(R92,'POINTS SCORE'!$B$8:$AK$37,7,FALSE)</f>
        <v>#N/A</v>
      </c>
      <c r="T98" s="93" t="e">
        <f>VLOOKUP(R92,'POINTS SCORE'!$B$37:$AK$78,7,FALSE)</f>
        <v>#N/A</v>
      </c>
      <c r="U98" s="87">
        <v>6</v>
      </c>
      <c r="W98" s="93" t="e">
        <f>VLOOKUP(V92,'POINTS SCORE'!$B$8:$AK$37,7,FALSE)</f>
        <v>#N/A</v>
      </c>
      <c r="X98" s="94" t="e">
        <f>VLOOKUP(V92,'POINTS SCORE'!$B$37:$AK$78,7,FALSE)</f>
        <v>#N/A</v>
      </c>
    </row>
    <row r="99" spans="1:24">
      <c r="A99" s="87">
        <v>7</v>
      </c>
      <c r="B99" s="98" t="s">
        <v>708</v>
      </c>
      <c r="C99" s="84">
        <f>VLOOKUP(B92,'POINTS SCORE'!$B$8:$AK$37,8,FALSE)</f>
        <v>33</v>
      </c>
      <c r="D99" s="84">
        <f>VLOOKUP(B92,'POINTS SCORE'!$B$37:$AK$78,8,FALSE)</f>
        <v>34</v>
      </c>
      <c r="E99" s="95">
        <v>7</v>
      </c>
      <c r="F99" s="84" t="s">
        <v>839</v>
      </c>
      <c r="G99" s="93">
        <v>0</v>
      </c>
      <c r="H99" s="93">
        <v>0</v>
      </c>
      <c r="I99" s="95">
        <v>7</v>
      </c>
      <c r="J99" s="84" t="s">
        <v>834</v>
      </c>
      <c r="K99" s="93">
        <v>0</v>
      </c>
      <c r="L99" s="93">
        <v>0</v>
      </c>
      <c r="M99" s="95">
        <v>7</v>
      </c>
      <c r="N99" s="84"/>
      <c r="O99" s="84">
        <v>0</v>
      </c>
      <c r="P99" s="84">
        <v>0</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c r="A100" s="87">
        <v>8</v>
      </c>
      <c r="B100" s="98" t="s">
        <v>834</v>
      </c>
      <c r="C100" s="98">
        <v>0</v>
      </c>
      <c r="D100" s="98">
        <v>0</v>
      </c>
      <c r="E100" s="95">
        <v>8</v>
      </c>
      <c r="F100" s="84" t="s">
        <v>710</v>
      </c>
      <c r="G100" s="93">
        <f>VLOOKUP(F92,'POINTS SCORE'!$B$8:$AK$37,9,FALSE)</f>
        <v>23</v>
      </c>
      <c r="H100" s="93">
        <f>VLOOKUP(F92,'POINTS SCORE'!$B$37:$AK$78,9,FALSE)</f>
        <v>33</v>
      </c>
      <c r="I100" s="95">
        <v>8</v>
      </c>
      <c r="J100" s="84" t="s">
        <v>707</v>
      </c>
      <c r="K100" s="93">
        <v>0</v>
      </c>
      <c r="L100" s="93">
        <v>0</v>
      </c>
      <c r="M100" s="95">
        <v>8</v>
      </c>
      <c r="N100" s="84"/>
      <c r="O100" s="84">
        <v>0</v>
      </c>
      <c r="P100" s="84">
        <v>0</v>
      </c>
      <c r="Q100" s="87">
        <v>8</v>
      </c>
      <c r="S100" s="84">
        <v>0</v>
      </c>
      <c r="T100" s="84">
        <v>0</v>
      </c>
      <c r="U100" s="87">
        <v>8</v>
      </c>
      <c r="W100" s="93" t="e">
        <f>VLOOKUP(V92,'POINTS SCORE'!$B$8:$AK$37,9,FALSE)</f>
        <v>#N/A</v>
      </c>
      <c r="X100" s="94" t="e">
        <f>VLOOKUP(V92,'POINTS SCORE'!$B$37:$AK$78,9,FALSE)</f>
        <v>#N/A</v>
      </c>
    </row>
    <row r="101" spans="1:24">
      <c r="A101" s="87">
        <v>9</v>
      </c>
      <c r="B101" s="98" t="s">
        <v>765</v>
      </c>
      <c r="C101" s="98">
        <f>VLOOKUP(B92,'POINTS SCORE'!$B$8:$AK$37,10,FALSE)</f>
        <v>31</v>
      </c>
      <c r="D101" s="98">
        <f>VLOOKUP(B92,'POINTS SCORE'!$B$37:$AK$78,10,FALSE)</f>
        <v>32</v>
      </c>
      <c r="E101" s="95">
        <v>9</v>
      </c>
      <c r="F101" s="84" t="s">
        <v>834</v>
      </c>
      <c r="G101" s="93">
        <v>0</v>
      </c>
      <c r="H101" s="93">
        <v>0</v>
      </c>
      <c r="I101" s="95">
        <v>9</v>
      </c>
      <c r="J101" s="84" t="s">
        <v>766</v>
      </c>
      <c r="K101" s="93">
        <f>VLOOKUP(J92,'POINTS SCORE'!$B$8:$AK$37,10,FALSE)</f>
        <v>27</v>
      </c>
      <c r="L101" s="93">
        <f>VLOOKUP(J92,'POINTS SCORE'!$B$37:$AK$78,10,FALSE)</f>
        <v>32</v>
      </c>
      <c r="M101" s="95">
        <v>9</v>
      </c>
      <c r="N101" s="84"/>
      <c r="O101" s="93" t="e">
        <f>VLOOKUP(N92,'POINTS SCORE'!$B$8:$AK$37,10,FALSE)</f>
        <v>#N/A</v>
      </c>
      <c r="P101" s="93" t="e">
        <f>VLOOKUP(N92,'POINTS SCORE'!$B$37:$AK$78,10,FALSE)</f>
        <v>#N/A</v>
      </c>
      <c r="Q101" s="87">
        <v>9</v>
      </c>
      <c r="S101" s="93" t="e">
        <f>VLOOKUP(R92,'POINTS SCORE'!$B$8:$AK$37,10,FALSE)</f>
        <v>#N/A</v>
      </c>
      <c r="T101" s="93" t="e">
        <f>VLOOKUP(R92,'POINTS SCORE'!$B$37:$AK$78,10,FALSE)</f>
        <v>#N/A</v>
      </c>
      <c r="U101" s="87">
        <v>9</v>
      </c>
      <c r="W101" s="93" t="e">
        <f>VLOOKUP(V92,'POINTS SCORE'!$B$8:$AK$37,10,FALSE)</f>
        <v>#N/A</v>
      </c>
      <c r="X101" s="94" t="e">
        <f>VLOOKUP(V92,'POINTS SCORE'!$B$37:$AK$78,10,FALSE)</f>
        <v>#N/A</v>
      </c>
    </row>
    <row r="102" spans="1:24">
      <c r="A102" s="87">
        <v>10</v>
      </c>
      <c r="B102" s="98" t="s">
        <v>706</v>
      </c>
      <c r="C102" s="98">
        <f>VLOOKUP(B92,'POINTS SCORE'!$B$8:$AK$37,11,FALSE)</f>
        <v>30</v>
      </c>
      <c r="D102" s="98">
        <f>VLOOKUP(B92,'POINTS SCORE'!$B$37:$AK$78,11,FALSE)</f>
        <v>31</v>
      </c>
      <c r="E102" s="95">
        <v>10</v>
      </c>
      <c r="F102" s="84" t="s">
        <v>1090</v>
      </c>
      <c r="G102" s="98">
        <f>VLOOKUP(F92,'POINTS SCORE'!$B$8:$AK$37,11,FALSE)</f>
        <v>21</v>
      </c>
      <c r="H102" s="98">
        <f>VLOOKUP(F92,'POINTS SCORE'!$B$37:$AK$78,11,FALSE)</f>
        <v>31</v>
      </c>
      <c r="I102" s="95">
        <v>10</v>
      </c>
      <c r="J102" s="84" t="s">
        <v>765</v>
      </c>
      <c r="K102" s="98">
        <f>VLOOKUP(J92,'POINTS SCORE'!$B$8:$AK$37,11,FALSE)</f>
        <v>26</v>
      </c>
      <c r="L102" s="98">
        <f>VLOOKUP(J92,'POINTS SCORE'!$B$37:$AK$78,11,FALSE)</f>
        <v>31</v>
      </c>
      <c r="M102" s="95">
        <v>10</v>
      </c>
      <c r="N102" s="84"/>
      <c r="O102" s="98" t="e">
        <f>VLOOKUP(N92,'POINTS SCORE'!$B$8:$AK$37,11,FALSE)</f>
        <v>#N/A</v>
      </c>
      <c r="P102" s="98" t="e">
        <f>VLOOKUP(N92,'POINTS SCORE'!$B$37:$AK$78,11,FALSE)</f>
        <v>#N/A</v>
      </c>
      <c r="Q102" s="87">
        <v>10</v>
      </c>
      <c r="S102" s="98" t="e">
        <f>VLOOKUP(R92,'POINTS SCORE'!$B$8:$AK$37,11,FALSE)</f>
        <v>#N/A</v>
      </c>
      <c r="T102" s="98" t="e">
        <f>VLOOKUP(R92,'POINTS SCORE'!$B$37:$AK$78,11,FALSE)</f>
        <v>#N/A</v>
      </c>
      <c r="U102" s="87">
        <v>10</v>
      </c>
      <c r="W102" s="98" t="e">
        <f>VLOOKUP(V92,'POINTS SCORE'!$B$8:$AK$37,11,FALSE)</f>
        <v>#N/A</v>
      </c>
      <c r="X102" s="99" t="e">
        <f>VLOOKUP(V92,'POINTS SCORE'!$B$37:$AK$78,11,FALSE)</f>
        <v>#N/A</v>
      </c>
    </row>
    <row r="103" spans="1:24">
      <c r="A103" s="87">
        <v>11</v>
      </c>
      <c r="B103" s="98" t="s">
        <v>840</v>
      </c>
      <c r="C103" s="98">
        <f>VLOOKUP(B92,'POINTS SCORE'!$B$8:$AK$37,12,FALSE)</f>
        <v>29</v>
      </c>
      <c r="D103" s="98">
        <f>VLOOKUP(B92,'POINTS SCORE'!$B$37:$AK$78,12,FALSE)</f>
        <v>30</v>
      </c>
      <c r="E103" s="95">
        <v>11</v>
      </c>
      <c r="F103" s="84" t="s">
        <v>1091</v>
      </c>
      <c r="G103" s="93">
        <f>VLOOKUP(F92,'POINTS SCORE'!$B$8:$AK$37,12,FALSE)</f>
        <v>20</v>
      </c>
      <c r="H103" s="93">
        <f>VLOOKUP(F92,'POINTS SCORE'!$B$37:$AK$78,12,FALSE)</f>
        <v>30</v>
      </c>
      <c r="I103" s="95">
        <v>11</v>
      </c>
      <c r="J103" s="84" t="s">
        <v>1150</v>
      </c>
      <c r="K103" s="93">
        <v>0</v>
      </c>
      <c r="L103" s="93">
        <v>0</v>
      </c>
      <c r="M103" s="95">
        <v>11</v>
      </c>
      <c r="N103" s="84"/>
      <c r="O103" s="84">
        <v>0</v>
      </c>
      <c r="P103" s="84">
        <v>0</v>
      </c>
      <c r="Q103" s="87">
        <v>11</v>
      </c>
      <c r="S103" s="93" t="e">
        <f>VLOOKUP(R92,'POINTS SCORE'!$B$8:$AK$37,12,FALSE)</f>
        <v>#N/A</v>
      </c>
      <c r="T103" s="93" t="e">
        <f>VLOOKUP(R92,'POINTS SCORE'!$B$37:$AK$78,12,FALSE)</f>
        <v>#N/A</v>
      </c>
      <c r="U103" s="87">
        <v>11</v>
      </c>
      <c r="W103" s="93" t="e">
        <f>VLOOKUP(V92,'POINTS SCORE'!$B$8:$AK$37,12,FALSE)</f>
        <v>#N/A</v>
      </c>
      <c r="X103" s="94" t="e">
        <f>VLOOKUP(V92,'POINTS SCORE'!$B$37:$AK$78,12,FALSE)</f>
        <v>#N/A</v>
      </c>
    </row>
    <row r="104" spans="1:24">
      <c r="A104" s="87">
        <v>12</v>
      </c>
      <c r="B104" s="98" t="s">
        <v>841</v>
      </c>
      <c r="C104" s="98">
        <f>VLOOKUP(B92,'POINTS SCORE'!$B$8:$AK$37,13,FALSE)</f>
        <v>28</v>
      </c>
      <c r="D104" s="98">
        <f>VLOOKUP(B92,'POINTS SCORE'!$B$37:$AK$78,13,FALSE)</f>
        <v>29</v>
      </c>
      <c r="E104" s="95">
        <v>12</v>
      </c>
      <c r="F104" s="84" t="s">
        <v>986</v>
      </c>
      <c r="G104" s="93">
        <f>VLOOKUP(F92,'POINTS SCORE'!$B$8:$AK$37,13,FALSE)</f>
        <v>19</v>
      </c>
      <c r="H104" s="93">
        <f>VLOOKUP(F92,'POINTS SCORE'!$B$37:$AK$78,13,FALSE)</f>
        <v>29</v>
      </c>
      <c r="I104" s="95">
        <v>12</v>
      </c>
      <c r="J104" s="84" t="s">
        <v>986</v>
      </c>
      <c r="K104" s="93">
        <f>VLOOKUP(J92,'POINTS SCORE'!$B$8:$AK$37,13,FALSE)</f>
        <v>24</v>
      </c>
      <c r="L104" s="93">
        <f>VLOOKUP(J92,'POINTS SCORE'!$B$37:$AK$78,13,FALSE)</f>
        <v>29</v>
      </c>
      <c r="M104" s="95">
        <v>12</v>
      </c>
      <c r="N104" s="84"/>
      <c r="O104" s="84">
        <v>0</v>
      </c>
      <c r="P104" s="84">
        <v>0</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t="s">
        <v>985</v>
      </c>
      <c r="C105" s="98">
        <v>0</v>
      </c>
      <c r="D105" s="98">
        <v>0</v>
      </c>
      <c r="E105" s="95">
        <v>13</v>
      </c>
      <c r="F105" s="84" t="s">
        <v>1092</v>
      </c>
      <c r="G105" s="98">
        <v>0</v>
      </c>
      <c r="H105" s="98">
        <v>0</v>
      </c>
      <c r="I105" s="95">
        <v>13</v>
      </c>
      <c r="J105" s="84" t="s">
        <v>1151</v>
      </c>
      <c r="K105" s="93">
        <v>0</v>
      </c>
      <c r="L105" s="93">
        <v>0</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t="s">
        <v>868</v>
      </c>
      <c r="C106" s="98">
        <f>VLOOKUP(B92,'POINTS SCORE'!$B$8:$AK$37,15,FALSE)</f>
        <v>26</v>
      </c>
      <c r="D106" s="98">
        <f>VLOOKUP(B92,'POINTS SCORE'!$B$37:$AK$78,15,FALSE)</f>
        <v>27</v>
      </c>
      <c r="E106" s="95">
        <v>14</v>
      </c>
      <c r="F106" s="84" t="s">
        <v>1093</v>
      </c>
      <c r="G106" s="93">
        <f>VLOOKUP(F92,'POINTS SCORE'!$B$8:$AK$37,15,FALSE)</f>
        <v>17</v>
      </c>
      <c r="H106" s="93">
        <f>VLOOKUP(F92,'POINTS SCORE'!$B$37:$AK$78,15,FALSE)</f>
        <v>27</v>
      </c>
      <c r="I106" s="95">
        <v>14</v>
      </c>
      <c r="J106" s="84" t="s">
        <v>1152</v>
      </c>
      <c r="K106" s="93">
        <v>0</v>
      </c>
      <c r="L106" s="93">
        <v>0</v>
      </c>
      <c r="M106" s="95">
        <v>14</v>
      </c>
      <c r="N106" s="84"/>
      <c r="O106" s="93" t="e">
        <f>VLOOKUP(N92,'POINTS SCORE'!$B$8:$AK$37,15,FALSE)</f>
        <v>#N/A</v>
      </c>
      <c r="P106" s="93" t="e">
        <f>VLOOKUP(N92,'POINTS SCORE'!$B$37:$AK$78,15,FALSE)</f>
        <v>#N/A</v>
      </c>
      <c r="Q106" s="87">
        <v>14</v>
      </c>
      <c r="S106" s="84" t="e">
        <f>VLOOKUP(R92,'POINTS SCORE'!$B$8:$AK$37,15,FALSE)</f>
        <v>#N/A</v>
      </c>
      <c r="T106" s="84" t="e">
        <f>VLOOKUP(R92,'POINTS SCORE'!$B$37:$AK$78,15,FALSE)</f>
        <v>#N/A</v>
      </c>
      <c r="U106" s="87">
        <v>14</v>
      </c>
      <c r="W106" s="84">
        <v>0</v>
      </c>
      <c r="X106" s="88">
        <v>0</v>
      </c>
    </row>
    <row r="107" spans="1:24">
      <c r="A107" s="87">
        <v>15</v>
      </c>
      <c r="B107" s="98" t="s">
        <v>709</v>
      </c>
      <c r="C107" s="98">
        <v>0</v>
      </c>
      <c r="D107" s="98">
        <v>0</v>
      </c>
      <c r="E107" s="95">
        <v>15</v>
      </c>
      <c r="F107" s="84"/>
      <c r="G107" s="93">
        <f>VLOOKUP(F92,'POINTS SCORE'!$B$8:$AK$37,16,FALSE)</f>
        <v>16</v>
      </c>
      <c r="H107" s="93">
        <f>VLOOKUP(F92,'POINTS SCORE'!$B$37:$AK$78,16,FALSE)</f>
        <v>26</v>
      </c>
      <c r="I107" s="95">
        <v>15</v>
      </c>
      <c r="J107" s="84" t="s">
        <v>1091</v>
      </c>
      <c r="K107" s="93">
        <f>VLOOKUP(J92,'POINTS SCORE'!$B$8:$AK$37,16,FALSE)</f>
        <v>21</v>
      </c>
      <c r="L107" s="93">
        <f>VLOOKUP(J92,'POINTS SCORE'!$B$37:$AK$78,16,FALSE)</f>
        <v>26</v>
      </c>
      <c r="M107" s="95">
        <v>15</v>
      </c>
      <c r="N107" s="84"/>
      <c r="O107" s="84" t="e">
        <f>VLOOKUP(N92,'POINTS SCORE'!$B$8:$AK$37,16,FALSE)</f>
        <v>#N/A</v>
      </c>
      <c r="P107" s="84" t="e">
        <f>VLOOKUP(N92,'POINTS SCORE'!$B$37:$AK$78,16,FALSE)</f>
        <v>#N/A</v>
      </c>
      <c r="Q107" s="87">
        <v>15</v>
      </c>
      <c r="S107" s="84">
        <v>0</v>
      </c>
      <c r="T107" s="84">
        <v>0</v>
      </c>
      <c r="U107" s="87">
        <v>15</v>
      </c>
      <c r="W107" s="84">
        <v>0</v>
      </c>
      <c r="X107" s="88">
        <v>0</v>
      </c>
    </row>
    <row r="108" spans="1:24">
      <c r="A108" s="87">
        <v>16</v>
      </c>
      <c r="B108" s="98" t="s">
        <v>710</v>
      </c>
      <c r="C108" s="93">
        <v>0</v>
      </c>
      <c r="D108" s="93">
        <v>0</v>
      </c>
      <c r="E108" s="95">
        <v>16</v>
      </c>
      <c r="F108" s="84"/>
      <c r="G108" s="93">
        <f>VLOOKUP(F92,'POINTS SCORE'!$B$8:$AK$37,17,FALSE)</f>
        <v>16</v>
      </c>
      <c r="H108" s="93">
        <f>VLOOKUP(F92,'POINTS SCORE'!$B$37:$AK$78,17,FALSE)</f>
        <v>25</v>
      </c>
      <c r="I108" s="95">
        <v>16</v>
      </c>
      <c r="J108" s="84" t="s">
        <v>731</v>
      </c>
      <c r="K108" s="93">
        <f>VLOOKUP(J92,'POINTS SCORE'!$B$8:$AK$37,17,FALSE)</f>
        <v>20</v>
      </c>
      <c r="L108" s="93">
        <f>VLOOKUP(J92,'POINTS SCORE'!$B$37:$AK$78,17,FALSE)</f>
        <v>25</v>
      </c>
      <c r="M108" s="95">
        <v>16</v>
      </c>
      <c r="N108" s="84"/>
      <c r="O108" s="93" t="e">
        <f>VLOOKUP(N92,'POINTS SCORE'!$B$8:$AK$37,17,FALSE)</f>
        <v>#N/A</v>
      </c>
      <c r="P108" s="93" t="e">
        <f>VLOOKUP(N92,'POINTS SCORE'!$B$37:$AK$78,17,FALSE)</f>
        <v>#N/A</v>
      </c>
      <c r="Q108" s="87">
        <v>16</v>
      </c>
      <c r="S108" s="93" t="e">
        <f>VLOOKUP(R92,'POINTS SCORE'!$B$8:$AK$37,17,FALSE)</f>
        <v>#N/A</v>
      </c>
      <c r="T108" s="93" t="e">
        <f>VLOOKUP(R92,'POINTS SCORE'!$B$37:$AK$78,17,FALSE)</f>
        <v>#N/A</v>
      </c>
      <c r="U108" s="87">
        <v>16</v>
      </c>
      <c r="W108" s="93" t="e">
        <f>VLOOKUP(V92,'POINTS SCORE'!$B$8:$AK$37,17,FALSE)</f>
        <v>#N/A</v>
      </c>
      <c r="X108" s="94" t="e">
        <f>VLOOKUP(V92,'POINTS SCORE'!$B$37:$AK$78,17,FALSE)</f>
        <v>#N/A</v>
      </c>
    </row>
    <row r="109" spans="1:24">
      <c r="A109" s="87">
        <v>17</v>
      </c>
      <c r="B109" s="98" t="s">
        <v>870</v>
      </c>
      <c r="C109" s="98">
        <v>0</v>
      </c>
      <c r="D109" s="98">
        <v>0</v>
      </c>
      <c r="E109" s="95">
        <v>17</v>
      </c>
      <c r="F109" s="84"/>
      <c r="G109" s="93">
        <f>VLOOKUP(F92,'POINTS SCORE'!$B$8:$AK$37,18,FALSE)</f>
        <v>0</v>
      </c>
      <c r="H109" s="93">
        <f>VLOOKUP(F92,'POINTS SCORE'!$B$37:$AK$78,18,FALSE)</f>
        <v>0</v>
      </c>
      <c r="I109" s="95">
        <v>17</v>
      </c>
      <c r="J109" s="84" t="s">
        <v>1153</v>
      </c>
      <c r="K109" s="93">
        <f>VLOOKUP(J92,'POINTS SCORE'!$B$8:$AK$37,18,FALSE)</f>
        <v>19</v>
      </c>
      <c r="L109" s="93">
        <f>VLOOKUP(J92,'POINTS SCORE'!$B$37:$AK$78,18,FALSE)</f>
        <v>24</v>
      </c>
      <c r="M109" s="95">
        <v>17</v>
      </c>
      <c r="N109" s="84"/>
      <c r="O109" s="93" t="e">
        <f>VLOOKUP(N92,'POINTS SCORE'!$B$8:$AK$37,18,FALSE)</f>
        <v>#N/A</v>
      </c>
      <c r="P109" s="93" t="e">
        <f>VLOOKUP(N92,'POINTS SCORE'!$B$37:$AK$78,18,FALSE)</f>
        <v>#N/A</v>
      </c>
      <c r="Q109" s="87">
        <v>17</v>
      </c>
      <c r="S109" s="93">
        <v>0</v>
      </c>
      <c r="T109" s="93">
        <v>0</v>
      </c>
      <c r="U109" s="87">
        <v>17</v>
      </c>
      <c r="W109" s="84">
        <v>0</v>
      </c>
      <c r="X109" s="88">
        <v>0</v>
      </c>
    </row>
    <row r="110" spans="1:24">
      <c r="A110" s="87">
        <v>18</v>
      </c>
      <c r="B110" s="98" t="s">
        <v>731</v>
      </c>
      <c r="C110" s="98">
        <f>VLOOKUP(B92,'POINTS SCORE'!$B$8:$AK$37,19,FALSE)</f>
        <v>22</v>
      </c>
      <c r="D110" s="98">
        <f>VLOOKUP(B92,'POINTS SCORE'!$B$37:$AK$78,19,FALSE)</f>
        <v>23</v>
      </c>
      <c r="E110" s="95">
        <v>18</v>
      </c>
      <c r="F110" s="84"/>
      <c r="G110" s="93">
        <f>VLOOKUP(F92,'POINTS SCORE'!$B$8:$AK$37,19,FALSE)</f>
        <v>0</v>
      </c>
      <c r="H110" s="93">
        <f>VLOOKUP(F92,'POINTS SCORE'!$B$37:$AK$78,19,FALSE)</f>
        <v>0</v>
      </c>
      <c r="I110" s="95">
        <v>18</v>
      </c>
      <c r="J110" s="84" t="s">
        <v>1154</v>
      </c>
      <c r="K110" s="93">
        <f>VLOOKUP(J92,'POINTS SCORE'!$B$8:$AK$37,19,FALSE)</f>
        <v>18</v>
      </c>
      <c r="L110" s="93">
        <f>VLOOKUP(J92,'POINTS SCORE'!$B$37:$AK$78,19,FALSE)</f>
        <v>23</v>
      </c>
      <c r="M110" s="95">
        <v>18</v>
      </c>
      <c r="N110" s="84"/>
      <c r="O110" s="93" t="e">
        <f>VLOOKUP(N92,'POINTS SCORE'!$B$8:$AK$37,19,FALSE)</f>
        <v>#N/A</v>
      </c>
      <c r="P110" s="93"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t="s">
        <v>839</v>
      </c>
      <c r="C111" s="98">
        <v>0</v>
      </c>
      <c r="D111" s="98">
        <v>0</v>
      </c>
      <c r="E111" s="95">
        <v>19</v>
      </c>
      <c r="F111" s="84"/>
      <c r="G111" s="93">
        <f>VLOOKUP(F92,'POINTS SCORE'!$B$8:$AK$37,20,FALSE)</f>
        <v>0</v>
      </c>
      <c r="H111" s="93">
        <f>VLOOKUP(F92,'POINTS SCORE'!$B$37:$AK$78,20,FALSE)</f>
        <v>0</v>
      </c>
      <c r="I111" s="95">
        <v>19</v>
      </c>
      <c r="J111" s="84" t="s">
        <v>1090</v>
      </c>
      <c r="K111" s="93">
        <f>VLOOKUP(J92,'POINTS SCORE'!$B$8:$AK$37,20,FALSE)</f>
        <v>17</v>
      </c>
      <c r="L111" s="93">
        <f>VLOOKUP(J92,'POINTS SCORE'!$B$37:$AK$78,20,FALSE)</f>
        <v>22</v>
      </c>
      <c r="M111" s="95">
        <v>19</v>
      </c>
      <c r="N111" s="84"/>
      <c r="O111" s="93" t="e">
        <f>VLOOKUP(N92,'POINTS SCORE'!$B$8:$AK$37,20,FALSE)</f>
        <v>#N/A</v>
      </c>
      <c r="P111" s="93"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t="s">
        <v>836</v>
      </c>
      <c r="C112" s="98">
        <f>VLOOKUP(B92,'POINTS SCORE'!$B$8:$AK$37,21,FALSE)</f>
        <v>20</v>
      </c>
      <c r="D112" s="98">
        <f>VLOOKUP(B92,'POINTS SCORE'!$B$37:$AK$78,21,FALSE)</f>
        <v>21</v>
      </c>
      <c r="E112" s="95">
        <v>20</v>
      </c>
      <c r="F112" s="84"/>
      <c r="G112" s="93">
        <f>VLOOKUP(F92,'POINTS SCORE'!$B$8:$AK$37,21,FALSE)</f>
        <v>0</v>
      </c>
      <c r="H112" s="93">
        <f>VLOOKUP(F92,'POINTS SCORE'!$B$37:$AK$78,21,FALSE)</f>
        <v>0</v>
      </c>
      <c r="I112" s="95">
        <v>20</v>
      </c>
      <c r="J112" s="84" t="s">
        <v>1155</v>
      </c>
      <c r="K112" s="93">
        <v>0</v>
      </c>
      <c r="L112" s="93">
        <v>0</v>
      </c>
      <c r="M112" s="95">
        <v>20</v>
      </c>
      <c r="N112" s="84"/>
      <c r="O112" s="93" t="e">
        <f>VLOOKUP(N92,'POINTS SCORE'!$B$8:$AK$37,21,FALSE)</f>
        <v>#N/A</v>
      </c>
      <c r="P112" s="93" t="e">
        <f>VLOOKUP(N92,'POINTS SCORE'!$B$37:$AK$78,21,FALSE)</f>
        <v>#N/A</v>
      </c>
      <c r="Q112" s="87">
        <v>20</v>
      </c>
      <c r="S112" s="84">
        <v>0</v>
      </c>
      <c r="T112" s="84">
        <v>0</v>
      </c>
      <c r="U112" s="87">
        <v>20</v>
      </c>
      <c r="W112" s="84">
        <v>0</v>
      </c>
      <c r="X112" s="88">
        <v>0</v>
      </c>
    </row>
    <row r="113" spans="1:24">
      <c r="A113" s="87">
        <v>21</v>
      </c>
      <c r="B113" s="98" t="s">
        <v>835</v>
      </c>
      <c r="C113" s="98">
        <f>VLOOKUP(B92,'POINTS SCORE'!$B$8:$AK$37,22,FALSE)</f>
        <v>19</v>
      </c>
      <c r="D113" s="98">
        <f>VLOOKUP(B92,'POINTS SCORE'!$B$37:$AK$78,22,FALSE)</f>
        <v>20</v>
      </c>
      <c r="E113" s="95">
        <v>21</v>
      </c>
      <c r="F113" s="84"/>
      <c r="G113" s="93">
        <f>VLOOKUP(F92,'POINTS SCORE'!$B$8:$AK$37,22,FALSE)</f>
        <v>0</v>
      </c>
      <c r="H113" s="93">
        <f>VLOOKUP(F92,'POINTS SCORE'!$B$37:$AK$78,22,FALSE)</f>
        <v>0</v>
      </c>
      <c r="I113" s="95">
        <v>21</v>
      </c>
      <c r="J113" s="84"/>
      <c r="K113" s="93">
        <f>VLOOKUP(J92,'POINTS SCORE'!$B$8:$AK$37,22,FALSE)</f>
        <v>16</v>
      </c>
      <c r="L113" s="93">
        <f>VLOOKUP(J92,'POINTS SCORE'!$B$37:$AK$78,22,FALSE)</f>
        <v>20</v>
      </c>
      <c r="M113" s="95">
        <v>21</v>
      </c>
      <c r="N113" s="84"/>
      <c r="O113" s="93" t="e">
        <f>VLOOKUP(N92,'POINTS SCORE'!$B$8:$AK$37,22,FALSE)</f>
        <v>#N/A</v>
      </c>
      <c r="P113" s="93" t="e">
        <f>VLOOKUP(N92,'POINTS SCORE'!$B$37:$AK$78,22,FALSE)</f>
        <v>#N/A</v>
      </c>
      <c r="Q113" s="87">
        <v>21</v>
      </c>
      <c r="S113" s="84">
        <v>0</v>
      </c>
      <c r="T113" s="84">
        <v>0</v>
      </c>
      <c r="U113" s="87">
        <v>21</v>
      </c>
      <c r="W113" s="84">
        <v>0</v>
      </c>
      <c r="X113" s="88">
        <v>0</v>
      </c>
    </row>
    <row r="114" spans="1:24">
      <c r="A114" s="87">
        <v>22</v>
      </c>
      <c r="B114" s="98" t="s">
        <v>869</v>
      </c>
      <c r="C114" s="98">
        <f>VLOOKUP(B92,'POINTS SCORE'!$B$8:$AK$37,23,FALSE)</f>
        <v>18</v>
      </c>
      <c r="D114" s="98">
        <f>VLOOKUP(B92,'POINTS SCORE'!$B$37:$AK$78,23,FALSE)</f>
        <v>19</v>
      </c>
      <c r="E114" s="95">
        <v>22</v>
      </c>
      <c r="F114" s="84"/>
      <c r="G114" s="93">
        <f>VLOOKUP(F92,'POINTS SCORE'!$B$8:$AK$37,23,FALSE)</f>
        <v>0</v>
      </c>
      <c r="H114" s="93">
        <f>VLOOKUP(F92,'POINTS SCORE'!$B$37:$AK$78,23,FALSE)</f>
        <v>0</v>
      </c>
      <c r="I114" s="95">
        <v>22</v>
      </c>
      <c r="J114" s="84"/>
      <c r="K114" s="93">
        <f>VLOOKUP(J92,'POINTS SCORE'!$B$8:$AK$37,23,FALSE)</f>
        <v>0</v>
      </c>
      <c r="L114" s="93">
        <f>VLOOKUP(J92,'POINTS SCORE'!$B$37:$AK$78,23,FALSE)</f>
        <v>0</v>
      </c>
      <c r="M114" s="95">
        <v>22</v>
      </c>
      <c r="N114" s="84"/>
      <c r="O114" s="93" t="e">
        <f>VLOOKUP(N92,'POINTS SCORE'!$B$8:$AK$37,23,FALSE)</f>
        <v>#N/A</v>
      </c>
      <c r="P114" s="93"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t="s">
        <v>897</v>
      </c>
      <c r="C115" s="98">
        <v>0</v>
      </c>
      <c r="D115" s="98">
        <v>0</v>
      </c>
      <c r="E115" s="95">
        <v>23</v>
      </c>
      <c r="F115" s="84"/>
      <c r="G115" s="93">
        <f>VLOOKUP(F92,'POINTS SCORE'!$B$8:$AK$37,24,FALSE)</f>
        <v>0</v>
      </c>
      <c r="H115" s="93">
        <f>VLOOKUP(F92,'POINTS SCORE'!$B$37:$AK$78,24,FALSE)</f>
        <v>0</v>
      </c>
      <c r="I115" s="95">
        <v>23</v>
      </c>
      <c r="J115" s="84"/>
      <c r="K115" s="93">
        <f>VLOOKUP(J92,'POINTS SCORE'!$B$8:$AK$37,24,FALSE)</f>
        <v>0</v>
      </c>
      <c r="L115" s="93">
        <f>VLOOKUP(J92,'POINTS SCORE'!$B$37:$AK$78,24,FALSE)</f>
        <v>0</v>
      </c>
      <c r="M115" s="95">
        <v>23</v>
      </c>
      <c r="N115" s="84"/>
      <c r="O115" s="93" t="e">
        <f>VLOOKUP(N92,'POINTS SCORE'!$B$8:$AK$37,24,FALSE)</f>
        <v>#N/A</v>
      </c>
      <c r="P115" s="93"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t="s">
        <v>986</v>
      </c>
      <c r="C116" s="98">
        <f>VLOOKUP(B92,'POINTS SCORE'!$B$8:$AK$37,25,FALSE)</f>
        <v>16</v>
      </c>
      <c r="D116" s="98">
        <f>VLOOKUP(B92,'POINTS SCORE'!$B$37:$AK$78,25,FALSE)</f>
        <v>17</v>
      </c>
      <c r="E116" s="95">
        <v>24</v>
      </c>
      <c r="F116" s="84"/>
      <c r="G116" s="93">
        <f>VLOOKUP(F92,'POINTS SCORE'!$B$8:$AK$37,25,FALSE)</f>
        <v>0</v>
      </c>
      <c r="H116" s="93">
        <f>VLOOKUP(F92,'POINTS SCORE'!$B$37:$AK$78,25,FALSE)</f>
        <v>0</v>
      </c>
      <c r="I116" s="95">
        <v>24</v>
      </c>
      <c r="J116" s="84"/>
      <c r="K116" s="93">
        <f>VLOOKUP(J92,'POINTS SCORE'!$B$8:$AK$37,25,FALSE)</f>
        <v>0</v>
      </c>
      <c r="L116" s="93">
        <f>VLOOKUP(J92,'POINTS SCORE'!$B$37:$AK$78,25,FALSE)</f>
        <v>0</v>
      </c>
      <c r="M116" s="95">
        <v>24</v>
      </c>
      <c r="N116" s="84"/>
      <c r="O116" s="93" t="e">
        <f>VLOOKUP(N92,'POINTS SCORE'!$B$8:$AK$37,25,FALSE)</f>
        <v>#N/A</v>
      </c>
      <c r="P116" s="93" t="e">
        <f>VLOOKUP(N92,'POINTS SCORE'!$B$37:$AK$78,25,FALSE)</f>
        <v>#N/A</v>
      </c>
      <c r="Q116" s="87">
        <v>24</v>
      </c>
      <c r="S116" s="84">
        <v>0</v>
      </c>
      <c r="T116" s="84">
        <v>0</v>
      </c>
      <c r="U116" s="87">
        <v>24</v>
      </c>
      <c r="W116" s="84">
        <v>0</v>
      </c>
      <c r="X116" s="88">
        <v>0</v>
      </c>
    </row>
    <row r="117" spans="1:24">
      <c r="A117" s="87">
        <v>25</v>
      </c>
      <c r="B117" s="98" t="s">
        <v>896</v>
      </c>
      <c r="C117" s="98">
        <v>0</v>
      </c>
      <c r="D117" s="98">
        <v>0</v>
      </c>
      <c r="E117" s="95">
        <v>25</v>
      </c>
      <c r="F117" s="84"/>
      <c r="G117" s="93">
        <f>VLOOKUP(F92,'POINTS SCORE'!$B$8:$AK$37,26,FALSE)</f>
        <v>0</v>
      </c>
      <c r="H117" s="93">
        <f>VLOOKUP(F92,'POINTS SCORE'!$B$37:$AK$78,26,FALSE)</f>
        <v>0</v>
      </c>
      <c r="I117" s="95">
        <v>25</v>
      </c>
      <c r="J117" s="84"/>
      <c r="K117" s="93">
        <f>VLOOKUP(J92,'POINTS SCORE'!$B$8:$AK$37,26,FALSE)</f>
        <v>0</v>
      </c>
      <c r="L117" s="93">
        <f>VLOOKUP(J92,'POINTS SCORE'!$B$37:$AK$78,26,FALSE)</f>
        <v>0</v>
      </c>
      <c r="M117" s="95">
        <v>25</v>
      </c>
      <c r="N117" s="84"/>
      <c r="O117" s="93" t="e">
        <f>VLOOKUP(N92,'POINTS SCORE'!$B$8:$AK$37,26,FALSE)</f>
        <v>#N/A</v>
      </c>
      <c r="P117" s="93"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98">
        <f>VLOOKUP(B92,'POINTS SCORE'!$B$8:$AK$37,27,FALSE)</f>
        <v>0</v>
      </c>
      <c r="D118" s="98">
        <f>VLOOKUP(B92,'POINTS SCORE'!$B$37:$AK$78,27,FALSE)</f>
        <v>0</v>
      </c>
      <c r="E118" s="95">
        <v>26</v>
      </c>
      <c r="F118" s="84"/>
      <c r="G118" s="93">
        <f>VLOOKUP(F92,'POINTS SCORE'!$B$8:$AK$37,27,FALSE)</f>
        <v>0</v>
      </c>
      <c r="H118" s="93">
        <f>VLOOKUP(F92,'POINTS SCORE'!$B$37:$AK$78,27,FALSE)</f>
        <v>0</v>
      </c>
      <c r="I118" s="95">
        <v>26</v>
      </c>
      <c r="J118" s="84"/>
      <c r="K118" s="93">
        <f>VLOOKUP(J92,'POINTS SCORE'!$B$8:$AK$37,27,FALSE)</f>
        <v>0</v>
      </c>
      <c r="L118" s="93">
        <f>VLOOKUP(J92,'POINTS SCORE'!$B$37:$AK$78,27,FALSE)</f>
        <v>0</v>
      </c>
      <c r="M118" s="95">
        <v>26</v>
      </c>
      <c r="N118" s="84"/>
      <c r="O118" s="93" t="e">
        <f>VLOOKUP(N92,'POINTS SCORE'!$B$8:$AK$37,27,FALSE)</f>
        <v>#N/A</v>
      </c>
      <c r="P118" s="93"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98">
        <f>VLOOKUP(B92,'POINTS SCORE'!$B$8:$AK$37,28,FALSE)</f>
        <v>0</v>
      </c>
      <c r="D119" s="98">
        <f>VLOOKUP(B92,'POINTS SCORE'!$B$37:$AK$78,28,FALSE)</f>
        <v>0</v>
      </c>
      <c r="E119" s="95">
        <v>27</v>
      </c>
      <c r="F119" s="84"/>
      <c r="G119" s="93">
        <f>VLOOKUP(F92,'POINTS SCORE'!$B$8:$AK$37,28,FALSE)</f>
        <v>0</v>
      </c>
      <c r="H119" s="93">
        <f>VLOOKUP(F92,'POINTS SCORE'!$B$37:$AK$78,28,FALSE)</f>
        <v>0</v>
      </c>
      <c r="I119" s="95">
        <v>27</v>
      </c>
      <c r="J119" s="84"/>
      <c r="K119" s="93">
        <f>VLOOKUP(J92,'POINTS SCORE'!$B$8:$AK$37,28,FALSE)</f>
        <v>0</v>
      </c>
      <c r="L119" s="93">
        <f>VLOOKUP(J92,'POINTS SCORE'!$B$37:$AK$78,28,FALSE)</f>
        <v>0</v>
      </c>
      <c r="M119" s="95">
        <v>27</v>
      </c>
      <c r="N119" s="84"/>
      <c r="O119" s="93" t="e">
        <f>VLOOKUP(N92,'POINTS SCORE'!$B$8:$AK$37,28,FALSE)</f>
        <v>#N/A</v>
      </c>
      <c r="P119" s="93"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98">
        <f>VLOOKUP(B92,'POINTS SCORE'!$B$8:$AK$37,29,FALSE)</f>
        <v>0</v>
      </c>
      <c r="D120" s="98">
        <f>VLOOKUP(B92,'POINTS SCORE'!$B$37:$AK$78,29,FALSE)</f>
        <v>0</v>
      </c>
      <c r="E120" s="95">
        <v>28</v>
      </c>
      <c r="F120" s="84"/>
      <c r="G120" s="93">
        <f>VLOOKUP(F92,'POINTS SCORE'!$B$8:$AK$37,29,FALSE)</f>
        <v>0</v>
      </c>
      <c r="H120" s="93">
        <f>VLOOKUP(F92,'POINTS SCORE'!$B$37:$AK$78,29,FALSE)</f>
        <v>0</v>
      </c>
      <c r="I120" s="95">
        <v>28</v>
      </c>
      <c r="J120" s="84"/>
      <c r="K120" s="93">
        <f>VLOOKUP(J92,'POINTS SCORE'!$B$8:$AK$37,29,FALSE)</f>
        <v>0</v>
      </c>
      <c r="L120" s="93">
        <f>VLOOKUP(J92,'POINTS SCORE'!$B$37:$AK$78,29,FALSE)</f>
        <v>0</v>
      </c>
      <c r="M120" s="95">
        <v>28</v>
      </c>
      <c r="N120" s="84"/>
      <c r="O120" s="93" t="e">
        <f>VLOOKUP(N92,'POINTS SCORE'!$B$8:$AK$37,29,FALSE)</f>
        <v>#N/A</v>
      </c>
      <c r="P120" s="93"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98">
        <f>VLOOKUP(B92,'POINTS SCORE'!$B$8:$AK$37,30,FALSE)</f>
        <v>0</v>
      </c>
      <c r="D121" s="98">
        <f>VLOOKUP(B92,'POINTS SCORE'!$B$37:$AK$78,30,FALSE)</f>
        <v>0</v>
      </c>
      <c r="E121" s="95">
        <v>29</v>
      </c>
      <c r="F121" s="84"/>
      <c r="G121" s="93">
        <f>VLOOKUP(F92,'POINTS SCORE'!$B$8:$AK$37,30,FALSE)</f>
        <v>0</v>
      </c>
      <c r="H121" s="93">
        <f>VLOOKUP(F92,'POINTS SCORE'!$B$37:$AK$78,30,FALSE)</f>
        <v>0</v>
      </c>
      <c r="I121" s="95">
        <v>29</v>
      </c>
      <c r="J121" s="84"/>
      <c r="K121" s="93">
        <f>VLOOKUP(J92,'POINTS SCORE'!$B$8:$AK$37,30,FALSE)</f>
        <v>0</v>
      </c>
      <c r="L121" s="93">
        <f>VLOOKUP(J92,'POINTS SCORE'!$B$37:$AK$78,30,FALSE)</f>
        <v>0</v>
      </c>
      <c r="M121" s="95">
        <v>29</v>
      </c>
      <c r="N121" s="84"/>
      <c r="O121" s="93" t="e">
        <f>VLOOKUP(N92,'POINTS SCORE'!$B$8:$AK$37,30,FALSE)</f>
        <v>#N/A</v>
      </c>
      <c r="P121" s="93"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98">
        <f>VLOOKUP(B92,'POINTS SCORE'!$B$8:$AK$37,31,FALSE)</f>
        <v>0</v>
      </c>
      <c r="D122" s="98">
        <f>VLOOKUP(B92,'POINTS SCORE'!$B$37:$AK$78,31,FALSE)</f>
        <v>0</v>
      </c>
      <c r="E122" s="95">
        <v>30</v>
      </c>
      <c r="F122" s="84"/>
      <c r="G122" s="93">
        <f>VLOOKUP(F92,'POINTS SCORE'!$B$8:$AK$37,31,FALSE)</f>
        <v>0</v>
      </c>
      <c r="H122" s="93">
        <f>VLOOKUP(F92,'POINTS SCORE'!$B$37:$AK$78,31,FALSE)</f>
        <v>0</v>
      </c>
      <c r="I122" s="95">
        <v>30</v>
      </c>
      <c r="J122" s="84"/>
      <c r="K122" s="93">
        <f>VLOOKUP(J92,'POINTS SCORE'!$B$8:$AK$37,31,FALSE)</f>
        <v>0</v>
      </c>
      <c r="L122" s="93">
        <f>VLOOKUP(J92,'POINTS SCORE'!$B$37:$AK$78,31,FALSE)</f>
        <v>0</v>
      </c>
      <c r="M122" s="95">
        <v>30</v>
      </c>
      <c r="N122" s="84"/>
      <c r="O122" s="93" t="e">
        <f>VLOOKUP(N92,'POINTS SCORE'!$B$8:$AK$37,31,FALSE)</f>
        <v>#N/A</v>
      </c>
      <c r="P122" s="93"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98">
        <f>VLOOKUP(B92,'POINTS SCORE'!$B$8:$AK$37,34,FALSE)</f>
        <v>14</v>
      </c>
      <c r="D123" s="98">
        <f>VLOOKUP(B92,'POINTS SCORE'!$B$37:$AK$78,34,FALSE)</f>
        <v>14</v>
      </c>
      <c r="E123" s="95" t="s">
        <v>59</v>
      </c>
      <c r="F123" s="84" t="s">
        <v>840</v>
      </c>
      <c r="G123" s="84">
        <f>VLOOKUP(F92,'POINTS SCORE'!$B$8:$AK$37,34,FALSE)</f>
        <v>14</v>
      </c>
      <c r="H123" s="84">
        <f>VLOOKUP(F92,'POINTS SCORE'!$B$37:$AK$78,34,FALSE)</f>
        <v>14</v>
      </c>
      <c r="I123" s="95" t="s">
        <v>59</v>
      </c>
      <c r="J123" s="84" t="s">
        <v>1093</v>
      </c>
      <c r="K123" s="84">
        <f>VLOOKUP(J92,'POINTS SCORE'!$B$8:$AK$37,34,FALSE)</f>
        <v>14</v>
      </c>
      <c r="L123" s="84">
        <f>VLOOKUP(J92,'POINTS SCORE'!$B$37:$AK$78,34,FALSE)</f>
        <v>14</v>
      </c>
      <c r="M123" s="95" t="s">
        <v>59</v>
      </c>
      <c r="N123" s="84"/>
      <c r="O123" s="84">
        <v>0</v>
      </c>
      <c r="P123" s="84">
        <v>0</v>
      </c>
      <c r="Q123" s="87" t="s">
        <v>59</v>
      </c>
      <c r="S123" s="84" t="e">
        <f>VLOOKUP(R92,'POINTS SCORE'!$B$8:$AK$37,34,FALSE)</f>
        <v>#N/A</v>
      </c>
      <c r="T123" s="84" t="e">
        <f>VLOOKUP(R92,'POINTS SCORE'!$B$37:$AK$78,34,FALSE)</f>
        <v>#N/A</v>
      </c>
      <c r="U123" s="87" t="s">
        <v>59</v>
      </c>
      <c r="W123" s="84" t="e">
        <f>VLOOKUP(V92,'POINTS SCORE'!$B$8:$AK$37,34,FALSE)</f>
        <v>#N/A</v>
      </c>
      <c r="X123" s="88" t="e">
        <f>VLOOKUP(V92,'POINTS SCORE'!$B$37:$AK$78,34,FALSE)</f>
        <v>#N/A</v>
      </c>
    </row>
    <row r="124" spans="1:24">
      <c r="A124" s="87" t="s">
        <v>59</v>
      </c>
      <c r="B124" s="98"/>
      <c r="C124" s="98">
        <f>VLOOKUP(B92,'POINTS SCORE'!$B$8:$AK$37,34,FALSE)</f>
        <v>14</v>
      </c>
      <c r="D124" s="98">
        <f>VLOOKUP(B92,'POINTS SCORE'!$B$37:$AK$78,34,FALSE)</f>
        <v>14</v>
      </c>
      <c r="E124" s="95" t="s">
        <v>59</v>
      </c>
      <c r="F124" s="84" t="s">
        <v>707</v>
      </c>
      <c r="G124" s="84">
        <v>0</v>
      </c>
      <c r="H124" s="84">
        <v>0</v>
      </c>
      <c r="I124" s="95" t="s">
        <v>59</v>
      </c>
      <c r="J124" s="84"/>
      <c r="K124" s="84">
        <f>VLOOKUP(J92,'POINTS SCORE'!$B$8:$AK$37,34,FALSE)</f>
        <v>14</v>
      </c>
      <c r="L124" s="84">
        <f>VLOOKUP(J92,'POINTS SCORE'!$B$37:$AK$78,34,FALSE)</f>
        <v>14</v>
      </c>
      <c r="M124" s="95" t="s">
        <v>59</v>
      </c>
      <c r="N124" s="84"/>
      <c r="O124" s="84" t="e">
        <f>VLOOKUP(N92,'POINTS SCORE'!$B$8:$AK$37,34,FALSE)</f>
        <v>#N/A</v>
      </c>
      <c r="P124" s="84" t="e">
        <f>VLOOKUP(N92,'POINTS SCORE'!$B$37:$AK$78,34,FALSE)</f>
        <v>#N/A</v>
      </c>
      <c r="Q124" s="87" t="s">
        <v>59</v>
      </c>
      <c r="S124" s="84" t="e">
        <f>VLOOKUP(R92,'POINTS SCORE'!$B$8:$AK$37,34,FALSE)</f>
        <v>#N/A</v>
      </c>
      <c r="T124" s="84" t="e">
        <f>VLOOKUP(R92,'POINTS SCORE'!$B$37:$AK$78,34,FALSE)</f>
        <v>#N/A</v>
      </c>
      <c r="U124" s="87" t="s">
        <v>59</v>
      </c>
      <c r="W124" s="84" t="e">
        <f>VLOOKUP(V92,'POINTS SCORE'!$B$8:$AK$37,34,FALSE)</f>
        <v>#N/A</v>
      </c>
      <c r="X124" s="88" t="e">
        <f>VLOOKUP(V92,'POINTS SCORE'!$B$37:$AK$78,34,FALSE)</f>
        <v>#N/A</v>
      </c>
    </row>
    <row r="125" spans="1:24">
      <c r="A125" s="87" t="s">
        <v>59</v>
      </c>
      <c r="B125" s="98"/>
      <c r="C125" s="98">
        <f>VLOOKUP(B92,'POINTS SCORE'!$B$8:$AK$37,34,FALSE)</f>
        <v>14</v>
      </c>
      <c r="D125" s="98">
        <f>VLOOKUP(B92,'POINTS SCORE'!$B$37:$AK$78,34,FALSE)</f>
        <v>14</v>
      </c>
      <c r="E125" s="95" t="s">
        <v>59</v>
      </c>
      <c r="F125" s="84"/>
      <c r="G125" s="84">
        <f>VLOOKUP(F92,'POINTS SCORE'!$B$8:$AK$37,34,FALSE)</f>
        <v>14</v>
      </c>
      <c r="H125" s="84">
        <f>VLOOKUP(F92,'POINTS SCORE'!$B$37:$AK$78,34,FALSE)</f>
        <v>14</v>
      </c>
      <c r="I125" s="95" t="s">
        <v>59</v>
      </c>
      <c r="J125" s="84"/>
      <c r="K125" s="84">
        <f>VLOOKUP(J92,'POINTS SCORE'!$B$8:$AK$37,34,FALSE)</f>
        <v>14</v>
      </c>
      <c r="L125" s="84">
        <f>VLOOKUP(J92,'POINTS SCORE'!$B$37:$AK$78,34,FALSE)</f>
        <v>14</v>
      </c>
      <c r="M125" s="95" t="s">
        <v>59</v>
      </c>
      <c r="N125" s="84"/>
      <c r="O125" s="84">
        <v>0</v>
      </c>
      <c r="P125" s="84">
        <v>0</v>
      </c>
      <c r="Q125" s="87" t="s">
        <v>59</v>
      </c>
      <c r="S125" s="84" t="e">
        <f>VLOOKUP(R92,'POINTS SCORE'!$B$8:$AK$37,34,FALSE)</f>
        <v>#N/A</v>
      </c>
      <c r="T125" s="84" t="e">
        <f>VLOOKUP(R92,'POINTS SCORE'!$B$37:$AK$78,34,FALSE)</f>
        <v>#N/A</v>
      </c>
      <c r="U125" s="87" t="s">
        <v>59</v>
      </c>
      <c r="W125" s="84" t="e">
        <f>VLOOKUP(V92,'POINTS SCORE'!$B$8:$AK$37,34,FALSE)</f>
        <v>#N/A</v>
      </c>
      <c r="X125" s="88" t="e">
        <f>VLOOKUP(V92,'POINTS SCORE'!$B$37:$AK$78,34,FALSE)</f>
        <v>#N/A</v>
      </c>
    </row>
    <row r="126" spans="1:24">
      <c r="A126" s="87" t="s">
        <v>59</v>
      </c>
      <c r="B126" s="98"/>
      <c r="C126" s="98">
        <f>VLOOKUP(B92,'POINTS SCORE'!$B$8:$AK$37,34,FALSE)</f>
        <v>14</v>
      </c>
      <c r="D126" s="98">
        <f>VLOOKUP(B92,'POINTS SCORE'!$B$37:$AK$78,34,FALSE)</f>
        <v>14</v>
      </c>
      <c r="E126" s="95" t="s">
        <v>59</v>
      </c>
      <c r="F126" s="84"/>
      <c r="G126" s="84">
        <v>0</v>
      </c>
      <c r="H126" s="84">
        <v>0</v>
      </c>
      <c r="I126" s="95" t="s">
        <v>59</v>
      </c>
      <c r="J126" s="84"/>
      <c r="K126" s="84">
        <f>VLOOKUP(J92,'POINTS SCORE'!$B$8:$AK$37,34,FALSE)</f>
        <v>14</v>
      </c>
      <c r="L126" s="84">
        <f>VLOOKUP(J92,'POINTS SCORE'!$B$37:$AK$78,34,FALSE)</f>
        <v>14</v>
      </c>
      <c r="M126" s="95" t="s">
        <v>59</v>
      </c>
      <c r="N126" s="84"/>
      <c r="O126" s="84" t="e">
        <f>VLOOKUP(N92,'POINTS SCORE'!$B$8:$AK$37,34,FALSE)</f>
        <v>#N/A</v>
      </c>
      <c r="P126" s="84" t="e">
        <f>VLOOKUP(N92,'POINTS SCORE'!$B$37:$AK$78,34,FALSE)</f>
        <v>#N/A</v>
      </c>
      <c r="Q126" s="87" t="s">
        <v>59</v>
      </c>
      <c r="S126" s="84" t="e">
        <f>VLOOKUP(R92,'POINTS SCORE'!$B$8:$AK$37,34,FALSE)</f>
        <v>#N/A</v>
      </c>
      <c r="T126" s="84" t="e">
        <f>VLOOKUP(R92,'POINTS SCORE'!$B$37:$AK$78,34,FALSE)</f>
        <v>#N/A</v>
      </c>
      <c r="U126" s="87" t="s">
        <v>59</v>
      </c>
      <c r="W126" s="84" t="e">
        <f>VLOOKUP(V92,'POINTS SCORE'!$B$8:$AK$37,34,FALSE)</f>
        <v>#N/A</v>
      </c>
      <c r="X126" s="88" t="e">
        <f>VLOOKUP(V92,'POINTS SCORE'!$B$37:$AK$78,34,FALSE)</f>
        <v>#N/A</v>
      </c>
    </row>
    <row r="127" spans="1:24">
      <c r="A127" s="87" t="s">
        <v>59</v>
      </c>
      <c r="B127" s="98"/>
      <c r="C127" s="98">
        <f>VLOOKUP(B92,'POINTS SCORE'!$B$8:$AK$37,34,FALSE)</f>
        <v>14</v>
      </c>
      <c r="D127" s="98">
        <f>VLOOKUP(B92,'POINTS SCORE'!$B$37:$AK$78,34,FALSE)</f>
        <v>14</v>
      </c>
      <c r="E127" s="95" t="s">
        <v>59</v>
      </c>
      <c r="F127" s="84"/>
      <c r="G127" s="84">
        <f>VLOOKUP(F92,'POINTS SCORE'!$B$8:$AK$37,34,FALSE)</f>
        <v>14</v>
      </c>
      <c r="H127" s="84">
        <f>VLOOKUP(F92,'POINTS SCORE'!$B$37:$AK$78,34,FALSE)</f>
        <v>14</v>
      </c>
      <c r="I127" s="95" t="s">
        <v>59</v>
      </c>
      <c r="J127" s="84"/>
      <c r="K127" s="84">
        <f>VLOOKUP(J92,'POINTS SCORE'!$B$8:$AK$37,34,FALSE)</f>
        <v>14</v>
      </c>
      <c r="L127" s="84">
        <f>VLOOKUP(J92,'POINTS SCORE'!$B$37:$AK$78,34,FALSE)</f>
        <v>14</v>
      </c>
      <c r="M127" s="95" t="s">
        <v>59</v>
      </c>
      <c r="N127" s="84"/>
      <c r="O127" s="84" t="e">
        <f>VLOOKUP(N92,'POINTS SCORE'!$B$8:$AK$37,34,FALSE)</f>
        <v>#N/A</v>
      </c>
      <c r="P127" s="84" t="e">
        <f>VLOOKUP(N92,'POINTS SCORE'!$B$37:$AK$78,34,FALSE)</f>
        <v>#N/A</v>
      </c>
      <c r="Q127" s="87" t="s">
        <v>59</v>
      </c>
      <c r="S127" s="84" t="e">
        <f>VLOOKUP(R92,'POINTS SCORE'!$B$8:$AK$37,34,FALSE)</f>
        <v>#N/A</v>
      </c>
      <c r="T127" s="84" t="e">
        <f>VLOOKUP(R92,'POINTS SCORE'!$B$37:$AK$78,34,FALSE)</f>
        <v>#N/A</v>
      </c>
      <c r="U127" s="87" t="s">
        <v>59</v>
      </c>
      <c r="W127" s="84" t="e">
        <f>VLOOKUP(V92,'POINTS SCORE'!$B$8:$AK$37,34,FALSE)</f>
        <v>#N/A</v>
      </c>
      <c r="X127" s="88" t="e">
        <f>VLOOKUP(V92,'POINTS SCORE'!$B$37:$AK$78,34,FALSE)</f>
        <v>#N/A</v>
      </c>
    </row>
    <row r="128" spans="1:24">
      <c r="A128" s="87" t="s">
        <v>59</v>
      </c>
      <c r="B128" s="98"/>
      <c r="C128" s="98">
        <f>VLOOKUP(B92,'POINTS SCORE'!$B$8:$AK$37,34,FALSE)</f>
        <v>14</v>
      </c>
      <c r="D128" s="98">
        <f>VLOOKUP(B92,'POINTS SCORE'!$B$37:$AK$78,34,FALSE)</f>
        <v>14</v>
      </c>
      <c r="E128" s="95" t="s">
        <v>59</v>
      </c>
      <c r="F128" s="84"/>
      <c r="G128" s="84">
        <f>VLOOKUP(F92,'POINTS SCORE'!$B$8:$AK$37,34,FALSE)</f>
        <v>14</v>
      </c>
      <c r="H128" s="84">
        <f>VLOOKUP(F92,'POINTS SCORE'!$B$37:$AK$78,34,FALSE)</f>
        <v>14</v>
      </c>
      <c r="I128" s="95" t="s">
        <v>59</v>
      </c>
      <c r="J128" s="84"/>
      <c r="K128" s="84">
        <f>VLOOKUP(J92,'POINTS SCORE'!$B$8:$AK$37,34,FALSE)</f>
        <v>14</v>
      </c>
      <c r="L128" s="84">
        <f>VLOOKUP(J92,'POINTS SCORE'!$B$37:$AK$78,34,FALSE)</f>
        <v>14</v>
      </c>
      <c r="M128" s="95" t="s">
        <v>59</v>
      </c>
      <c r="N128" s="84"/>
      <c r="O128" s="84" t="e">
        <f>VLOOKUP(N92,'POINTS SCORE'!$B$8:$AK$37,34,FALSE)</f>
        <v>#N/A</v>
      </c>
      <c r="P128" s="84" t="e">
        <f>VLOOKUP(N92,'POINTS SCORE'!$B$37:$AK$78,34,FALSE)</f>
        <v>#N/A</v>
      </c>
      <c r="Q128" s="87" t="s">
        <v>59</v>
      </c>
      <c r="S128" s="84" t="e">
        <f>VLOOKUP(R92,'POINTS SCORE'!$B$8:$AK$37,34,FALSE)</f>
        <v>#N/A</v>
      </c>
      <c r="T128" s="84" t="e">
        <f>VLOOKUP(R92,'POINTS SCORE'!$B$37:$AK$78,34,FALSE)</f>
        <v>#N/A</v>
      </c>
      <c r="U128" s="87" t="s">
        <v>59</v>
      </c>
      <c r="W128" s="84" t="e">
        <f>VLOOKUP(V92,'POINTS SCORE'!$B$8:$AK$37,34,FALSE)</f>
        <v>#N/A</v>
      </c>
      <c r="X128" s="88" t="e">
        <f>VLOOKUP(V92,'POINTS SCORE'!$B$37:$AK$78,34,FALSE)</f>
        <v>#N/A</v>
      </c>
    </row>
    <row r="129" spans="1:24">
      <c r="A129" s="87" t="s">
        <v>60</v>
      </c>
      <c r="B129" s="98"/>
      <c r="C129" s="98">
        <f>VLOOKUP(B92,'POINTS SCORE'!$B$8:$AK$37,34,FALSE)</f>
        <v>14</v>
      </c>
      <c r="D129" s="98">
        <f>VLOOKUP(B92,'POINTS SCORE'!$B$37:$AK$78,34,FALSE)</f>
        <v>14</v>
      </c>
      <c r="E129" s="95" t="s">
        <v>60</v>
      </c>
      <c r="F129" s="84"/>
      <c r="G129" s="84">
        <f>VLOOKUP(F92,'POINTS SCORE'!$B$8:$AK$37,34,FALSE)</f>
        <v>14</v>
      </c>
      <c r="H129" s="84">
        <f>VLOOKUP(F92,'POINTS SCORE'!$B$37:$AK$78,34,FALSE)</f>
        <v>14</v>
      </c>
      <c r="I129" s="95" t="s">
        <v>60</v>
      </c>
      <c r="J129" s="84"/>
      <c r="K129" s="84">
        <f>VLOOKUP(J92,'POINTS SCORE'!$B$8:$AK$37,34,FALSE)</f>
        <v>14</v>
      </c>
      <c r="L129" s="84">
        <f>VLOOKUP(J92,'POINTS SCORE'!$B$37:$AK$78,34,FALSE)</f>
        <v>14</v>
      </c>
      <c r="M129" s="95" t="s">
        <v>59</v>
      </c>
      <c r="N129" s="84"/>
      <c r="O129" s="84">
        <v>0</v>
      </c>
      <c r="P129" s="84">
        <v>0</v>
      </c>
      <c r="Q129" s="87" t="s">
        <v>60</v>
      </c>
      <c r="S129" s="84" t="e">
        <f>VLOOKUP(R92,'POINTS SCORE'!$B$8:$AK$37,34,FALSE)</f>
        <v>#N/A</v>
      </c>
      <c r="T129" s="84" t="e">
        <f>VLOOKUP(R92,'POINTS SCORE'!$B$37:$AK$78,34,FALSE)</f>
        <v>#N/A</v>
      </c>
      <c r="U129" s="87" t="s">
        <v>60</v>
      </c>
      <c r="W129" s="84" t="e">
        <f>VLOOKUP(V92,'POINTS SCORE'!$B$8:$AK$37,34,FALSE)</f>
        <v>#N/A</v>
      </c>
      <c r="X129" s="88" t="e">
        <f>VLOOKUP(V92,'POINTS SCORE'!$B$37:$AK$78,34,FALSE)</f>
        <v>#N/A</v>
      </c>
    </row>
    <row r="130" spans="1:24">
      <c r="A130" s="87" t="s">
        <v>60</v>
      </c>
      <c r="B130" s="98"/>
      <c r="C130" s="98">
        <f>VLOOKUP(B92,'POINTS SCORE'!$B$8:$AK$37,34,FALSE)</f>
        <v>14</v>
      </c>
      <c r="D130" s="98">
        <f>VLOOKUP(B92,'POINTS SCORE'!$B$37:$AK$78,34,FALSE)</f>
        <v>14</v>
      </c>
      <c r="E130" s="95" t="s">
        <v>60</v>
      </c>
      <c r="F130" s="84"/>
      <c r="G130" s="84">
        <f>VLOOKUP(F92,'POINTS SCORE'!$B$8:$AK$37,34,FALSE)</f>
        <v>14</v>
      </c>
      <c r="H130" s="84">
        <f>VLOOKUP(F92,'POINTS SCORE'!$B$37:$AK$78,34,FALSE)</f>
        <v>14</v>
      </c>
      <c r="I130" s="95" t="s">
        <v>60</v>
      </c>
      <c r="J130" s="84"/>
      <c r="K130" s="84">
        <f>VLOOKUP(J92,'POINTS SCORE'!$B$8:$AK$37,34,FALSE)</f>
        <v>14</v>
      </c>
      <c r="L130" s="84">
        <f>VLOOKUP(J92,'POINTS SCORE'!$B$37:$AK$78,34,FALSE)</f>
        <v>14</v>
      </c>
      <c r="M130" s="95" t="s">
        <v>60</v>
      </c>
      <c r="N130" s="84"/>
      <c r="O130" s="84" t="e">
        <f>VLOOKUP(N92,'POINTS SCORE'!$B$8:$AK$37,34,FALSE)</f>
        <v>#N/A</v>
      </c>
      <c r="P130" s="84" t="e">
        <f>VLOOKUP(N92,'POINTS SCORE'!$B$37:$AK$78,34,FALSE)</f>
        <v>#N/A</v>
      </c>
      <c r="Q130" s="87" t="s">
        <v>60</v>
      </c>
      <c r="S130" s="84" t="e">
        <f>VLOOKUP(R92,'POINTS SCORE'!$B$8:$AK$37,34,FALSE)</f>
        <v>#N/A</v>
      </c>
      <c r="T130" s="84" t="e">
        <f>VLOOKUP(R92,'POINTS SCORE'!$B$37:$AK$78,34,FALSE)</f>
        <v>#N/A</v>
      </c>
      <c r="U130" s="87" t="s">
        <v>60</v>
      </c>
      <c r="W130" s="84" t="e">
        <f>VLOOKUP(V92,'POINTS SCORE'!$B$8:$AK$37,34,FALSE)</f>
        <v>#N/A</v>
      </c>
      <c r="X130" s="88" t="e">
        <f>VLOOKUP(V92,'POINTS SCORE'!$B$37:$AK$78,34,FALSE)</f>
        <v>#N/A</v>
      </c>
    </row>
    <row r="131" spans="1:24">
      <c r="A131" s="87" t="s">
        <v>60</v>
      </c>
      <c r="B131" s="98"/>
      <c r="C131" s="98">
        <f>VLOOKUP(B92,'POINTS SCORE'!$B$8:$AK$37,34,FALSE)</f>
        <v>14</v>
      </c>
      <c r="D131" s="98">
        <f>VLOOKUP(B92,'POINTS SCORE'!$B$37:$AK$78,34,FALSE)</f>
        <v>14</v>
      </c>
      <c r="E131" s="95" t="s">
        <v>60</v>
      </c>
      <c r="F131" s="84"/>
      <c r="G131" s="84">
        <f>VLOOKUP(F92,'POINTS SCORE'!$B$8:$AK$37,34,FALSE)</f>
        <v>14</v>
      </c>
      <c r="H131" s="84">
        <f>VLOOKUP(F92,'POINTS SCORE'!$B$37:$AK$78,34,FALSE)</f>
        <v>14</v>
      </c>
      <c r="I131" s="95" t="s">
        <v>60</v>
      </c>
      <c r="J131" s="84"/>
      <c r="K131" s="84">
        <f>VLOOKUP(J92,'POINTS SCORE'!$B$8:$AK$37,34,FALSE)</f>
        <v>14</v>
      </c>
      <c r="L131" s="84">
        <f>VLOOKUP(J92,'POINTS SCORE'!$B$37:$AK$78,34,FALSE)</f>
        <v>14</v>
      </c>
      <c r="M131" s="95" t="s">
        <v>60</v>
      </c>
      <c r="N131" s="84"/>
      <c r="O131" s="84" t="e">
        <f>VLOOKUP(N92,'POINTS SCORE'!$B$8:$AK$37,34,FALSE)</f>
        <v>#N/A</v>
      </c>
      <c r="P131" s="84" t="e">
        <f>VLOOKUP(N92,'POINTS SCORE'!$B$37:$AK$78,34,FALSE)</f>
        <v>#N/A</v>
      </c>
      <c r="Q131" s="87" t="s">
        <v>60</v>
      </c>
      <c r="S131" s="84" t="e">
        <f>VLOOKUP(R92,'POINTS SCORE'!$B$8:$AK$37,34,FALSE)</f>
        <v>#N/A</v>
      </c>
      <c r="T131" s="84" t="e">
        <f>VLOOKUP(R92,'POINTS SCORE'!$B$37:$AK$78,34,FALSE)</f>
        <v>#N/A</v>
      </c>
      <c r="U131" s="87" t="s">
        <v>60</v>
      </c>
      <c r="W131" s="84" t="e">
        <f>VLOOKUP(V92,'POINTS SCORE'!$B$8:$AK$37,34,FALSE)</f>
        <v>#N/A</v>
      </c>
      <c r="X131" s="88"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84">
        <f>VLOOKUP(J92,'POINTS SCORE'!$B$8:$AK$37,36,FALSE)</f>
        <v>0</v>
      </c>
      <c r="L132" s="84">
        <f>VLOOKUP(J92,'POINTS SCORE'!$B$37:$AK$78,36,FALSE)</f>
        <v>0</v>
      </c>
      <c r="M132" s="95" t="s">
        <v>61</v>
      </c>
      <c r="N132" s="84"/>
      <c r="O132" s="84" t="e">
        <f>VLOOKUP(N92,'POINTS SCORE'!$B$8:$AK$37,36,FALSE)</f>
        <v>#N/A</v>
      </c>
      <c r="P132" s="84" t="e">
        <f>VLOOKUP(N92,'POINTS SCORE'!$B$37:$AK$78,36,FALSE)</f>
        <v>#N/A</v>
      </c>
      <c r="Q132" s="87" t="s">
        <v>61</v>
      </c>
      <c r="S132" s="84" t="e">
        <f>VLOOKUP(R92,'POINTS SCORE'!$B$8:$AK$37,36,FALSE)</f>
        <v>#N/A</v>
      </c>
      <c r="T132" s="84" t="e">
        <f>VLOOKUP(R92,'POINTS SCORE'!$B$37:$AK$78,36,FALSE)</f>
        <v>#N/A</v>
      </c>
      <c r="U132" s="87" t="s">
        <v>61</v>
      </c>
      <c r="W132" s="84" t="e">
        <f>VLOOKUP(V92,'POINTS SCORE'!$B$8:$AK$37,36,FALSE)</f>
        <v>#N/A</v>
      </c>
      <c r="X132" s="88" t="e">
        <f>VLOOKUP(V92,'POINTS SCORE'!$B$37:$AK$78,36,FALSE)</f>
        <v>#N/A</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f>VLOOKUP(J92,'POINTS SCORE'!$B$8:$AK$37,36,FALSE)</f>
        <v>0</v>
      </c>
      <c r="L133" s="84">
        <f>VLOOKUP(J92,'POINTS SCORE'!$B$37:$AK$78,36,FALSE)</f>
        <v>0</v>
      </c>
      <c r="M133" s="95" t="s">
        <v>61</v>
      </c>
      <c r="N133" s="84"/>
      <c r="O133" s="84" t="e">
        <f>VLOOKUP(N92,'POINTS SCORE'!$B$8:$AK$37,36,FALSE)</f>
        <v>#N/A</v>
      </c>
      <c r="P133" s="84" t="e">
        <f>VLOOKUP(N92,'POINTS SCORE'!$B$37:$AK$78,36,FALSE)</f>
        <v>#N/A</v>
      </c>
      <c r="Q133" s="87" t="s">
        <v>61</v>
      </c>
      <c r="S133" s="84" t="e">
        <f>VLOOKUP(R92,'POINTS SCORE'!$B$8:$AK$37,36,FALSE)</f>
        <v>#N/A</v>
      </c>
      <c r="T133" s="84" t="e">
        <f>VLOOKUP(R92,'POINTS SCORE'!$B$37:$AK$78,36,FALSE)</f>
        <v>#N/A</v>
      </c>
      <c r="U133" s="87" t="s">
        <v>61</v>
      </c>
      <c r="W133" s="84" t="e">
        <f>VLOOKUP(V92,'POINTS SCORE'!$B$8:$AK$37,36,FALSE)</f>
        <v>#N/A</v>
      </c>
      <c r="X133" s="88" t="e">
        <f>VLOOKUP(V92,'POINTS SCORE'!$B$37:$AK$78,36,FALSE)</f>
        <v>#N/A</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f>VLOOKUP(J92,'POINTS SCORE'!$B$8:$AK$37,36,FALSE)</f>
        <v>0</v>
      </c>
      <c r="L134" s="84">
        <f>VLOOKUP(J92,'POINTS SCORE'!$B$37:$AK$78,36,FALSE)</f>
        <v>0</v>
      </c>
      <c r="M134" s="95" t="s">
        <v>61</v>
      </c>
      <c r="N134" s="84"/>
      <c r="O134" s="84" t="e">
        <f>VLOOKUP(N92,'POINTS SCORE'!$B$8:$AK$37,36,FALSE)</f>
        <v>#N/A</v>
      </c>
      <c r="P134" s="84" t="e">
        <f>VLOOKUP(N92,'POINTS SCORE'!$B$37:$AK$78,36,FALSE)</f>
        <v>#N/A</v>
      </c>
      <c r="Q134" s="87" t="s">
        <v>61</v>
      </c>
      <c r="S134" s="84" t="e">
        <f>VLOOKUP(R92,'POINTS SCORE'!$B$8:$AK$37,36,FALSE)</f>
        <v>#N/A</v>
      </c>
      <c r="T134" s="84" t="e">
        <f>VLOOKUP(R92,'POINTS SCORE'!$B$37:$AK$78,36,FALSE)</f>
        <v>#N/A</v>
      </c>
      <c r="U134" s="87" t="s">
        <v>61</v>
      </c>
      <c r="W134" s="84" t="e">
        <f>VLOOKUP(V92,'POINTS SCORE'!$B$8:$AK$37,36,FALSE)</f>
        <v>#N/A</v>
      </c>
      <c r="X134" s="88"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35E3F844-FB65-4BB9-A934-259CC335ED7F}">
    <sortState xmlns:xlrd2="http://schemas.microsoft.com/office/spreadsheetml/2017/richdata2" ref="A6:J29">
      <sortCondition descending="1" ref="D5:D84"/>
    </sortState>
  </autoFilter>
  <sortState xmlns:xlrd2="http://schemas.microsoft.com/office/spreadsheetml/2017/richdata2" ref="A6:Y24">
    <sortCondition descending="1" ref="D6:D24"/>
    <sortCondition descending="1" ref="C6:C24"/>
  </sortState>
  <mergeCells count="8">
    <mergeCell ref="Q89:T89"/>
    <mergeCell ref="U89:X89"/>
    <mergeCell ref="B2:C2"/>
    <mergeCell ref="A89:D89"/>
    <mergeCell ref="G2:J2"/>
    <mergeCell ref="E89:H89"/>
    <mergeCell ref="I89:L89"/>
    <mergeCell ref="M89:P89"/>
  </mergeCells>
  <pageMargins left="0.39370078740157483" right="0.35433070866141736" top="0.98425196850393704" bottom="0.98425196850393704" header="0.51181102362204722" footer="0.51181102362204722"/>
  <pageSetup paperSize="9" scale="61"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63DDAF18-F13A-48F4-8335-A046084C76B6}">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A2A175A2-5D62-46A7-950A-230F14B4E436}">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0D91AD9F-3C18-419B-A56F-6EC7DE23EC9D}">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A654A70B-1B43-4C1B-8A48-8BB7656CACC2}">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872A51B4-06BD-4B5F-9EDC-C43BF10E8F38}">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CDE1B6C0-7CB8-4D74-B1C4-97A28FC6C163}">
            <xm:f>VLOOKUP(V93,'Member list R6'!$D:$D,1,FALSE)=V93</xm:f>
            <x14:dxf>
              <fill>
                <patternFill>
                  <bgColor rgb="FFFFFF00"/>
                </patternFill>
              </fill>
            </x14:dxf>
          </x14:cfRule>
          <xm:sqref>V93:V134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pageSetUpPr fitToPage="1"/>
  </sheetPr>
  <dimension ref="A1:K84"/>
  <sheetViews>
    <sheetView workbookViewId="0">
      <selection activeCell="B2" sqref="B2:D2"/>
    </sheetView>
  </sheetViews>
  <sheetFormatPr defaultColWidth="8.81640625" defaultRowHeight="12.5"/>
  <cols>
    <col min="1" max="1" width="15.453125" style="84" bestFit="1" customWidth="1"/>
    <col min="2" max="2" width="23.1796875" style="84" customWidth="1"/>
    <col min="3" max="3" width="19.453125" style="84" bestFit="1" customWidth="1"/>
    <col min="4" max="4" width="24.81640625" style="84" bestFit="1" customWidth="1"/>
    <col min="5" max="5" width="19.1796875" style="153" customWidth="1"/>
    <col min="6" max="6" width="19.1796875" style="84" customWidth="1"/>
    <col min="7" max="7" width="21.453125" style="84" customWidth="1"/>
    <col min="8" max="10" width="19.1796875" style="84" customWidth="1"/>
    <col min="11" max="11" width="20" style="84" customWidth="1"/>
    <col min="12" max="13" width="24.1796875" style="84" bestFit="1" customWidth="1"/>
    <col min="14" max="14" width="19.1796875" style="84" customWidth="1"/>
    <col min="15" max="15" width="16" style="84" bestFit="1" customWidth="1"/>
    <col min="16" max="44" width="12.54296875" style="84" customWidth="1"/>
    <col min="45" max="16384" width="8.81640625" style="84"/>
  </cols>
  <sheetData>
    <row r="1" spans="1:11" ht="15" customHeight="1"/>
    <row r="2" spans="1:11" s="89" customFormat="1" ht="15" customHeight="1">
      <c r="A2" s="173" t="s">
        <v>6</v>
      </c>
      <c r="B2" s="209" t="s">
        <v>52</v>
      </c>
      <c r="C2" s="209"/>
      <c r="D2" s="209"/>
      <c r="E2" s="221"/>
      <c r="F2" s="221"/>
    </row>
    <row r="3" spans="1:11" ht="15" customHeight="1"/>
    <row r="4" spans="1:11" ht="15" customHeight="1"/>
    <row r="5" spans="1:11" s="89" customFormat="1" ht="15" customHeight="1">
      <c r="A5" s="65" t="s">
        <v>8</v>
      </c>
      <c r="B5" s="65" t="s">
        <v>7</v>
      </c>
      <c r="C5" s="65" t="s">
        <v>5</v>
      </c>
      <c r="D5" s="92" t="s">
        <v>9</v>
      </c>
      <c r="E5" s="198" t="s">
        <v>62</v>
      </c>
      <c r="F5" s="154" t="s">
        <v>63</v>
      </c>
      <c r="G5" s="155" t="s">
        <v>42</v>
      </c>
      <c r="H5" s="92" t="s">
        <v>64</v>
      </c>
      <c r="I5" s="156" t="s">
        <v>65</v>
      </c>
      <c r="J5" s="110" t="s">
        <v>163</v>
      </c>
      <c r="K5" s="84"/>
    </row>
    <row r="6" spans="1:11" ht="15" customHeight="1">
      <c r="A6" s="150" t="str">
        <f>Rookies!A6</f>
        <v>Yes</v>
      </c>
      <c r="B6" s="83" t="str">
        <f>Rookies!B6</f>
        <v>Max Goodman</v>
      </c>
      <c r="C6" s="83">
        <f t="shared" ref="C6:C37" si="0">SUM(E6:K6)</f>
        <v>114</v>
      </c>
      <c r="D6" s="123">
        <f t="shared" ref="D6:D37" si="1">SUM(E6:J6)-MIN(E6:G6)</f>
        <v>80</v>
      </c>
      <c r="E6" s="76">
        <f>IFERROR(VLOOKUP(B6,Rookies!$B$93:$D$134,3,FALSE),0)</f>
        <v>34</v>
      </c>
      <c r="F6" s="76">
        <f>IFERROR(VLOOKUP(B6,Rookies!$F$93:$H$134,3,FALSE),0)</f>
        <v>40</v>
      </c>
      <c r="G6" s="76">
        <f>IFERROR(VLOOKUP(B6,Rookies!$J$93:$L$134,3,FALSE),0)</f>
        <v>40</v>
      </c>
      <c r="H6" s="76">
        <f>IFERROR(VLOOKUP(B6,Rookies!$N$93:$P$134,3,FALSE),0)</f>
        <v>0</v>
      </c>
      <c r="I6" s="124">
        <f>IFERROR(VLOOKUP(B6,Rookies!$R$93:$T$134,3,FALSE),0)</f>
        <v>0</v>
      </c>
      <c r="J6" s="124">
        <f>IFERROR(VLOOKUP(B6,Rookies!$V$93:$X$134,3,FALSE),0)</f>
        <v>0</v>
      </c>
    </row>
    <row r="7" spans="1:11" ht="15" customHeight="1">
      <c r="A7" s="150" t="str">
        <f>Novice!A6</f>
        <v>Yes</v>
      </c>
      <c r="B7" s="83" t="str">
        <f>Novice!B6</f>
        <v>Dean Bitmead</v>
      </c>
      <c r="C7" s="83">
        <f t="shared" si="0"/>
        <v>117</v>
      </c>
      <c r="D7" s="123">
        <f t="shared" si="1"/>
        <v>79</v>
      </c>
      <c r="E7" s="76">
        <f>IFERROR(VLOOKUP(B7,Novice!$B$93:$D$134,3,FALSE),0)</f>
        <v>38</v>
      </c>
      <c r="F7" s="76">
        <f>IFERROR(VLOOKUP(B7,Novice!$F$93:$H$134,3,FALSE),0)</f>
        <v>40</v>
      </c>
      <c r="G7" s="76">
        <f>IFERROR(VLOOKUP(B7,Novice!$J$93:$L$134,3,FALSE),0)</f>
        <v>39</v>
      </c>
      <c r="H7" s="76">
        <f>IFERROR(VLOOKUP(B7,Novice!$N$93:$P$134,3,FALSE),0)</f>
        <v>0</v>
      </c>
      <c r="I7" s="124">
        <f>IFERROR(VLOOKUP(B7,Novice!$R$93:$T$134,3,FALSE),0)</f>
        <v>0</v>
      </c>
      <c r="J7" s="165">
        <f>IFERROR(VLOOKUP(B7,Novice!$V$93:$X$134,3,FALSE),0)</f>
        <v>0</v>
      </c>
    </row>
    <row r="8" spans="1:11" ht="15" customHeight="1">
      <c r="A8" s="150" t="str">
        <f>Novice!A7</f>
        <v>Yes</v>
      </c>
      <c r="B8" s="83" t="str">
        <f>Novice!B7</f>
        <v>Veyron Yuen</v>
      </c>
      <c r="C8" s="83">
        <f t="shared" si="0"/>
        <v>116</v>
      </c>
      <c r="D8" s="123">
        <f t="shared" si="1"/>
        <v>79</v>
      </c>
      <c r="E8" s="76">
        <f>IFERROR(VLOOKUP(B8,Novice!$B$93:$D$134,3,FALSE),0)</f>
        <v>39</v>
      </c>
      <c r="F8" s="76">
        <f>IFERROR(VLOOKUP(B8,Novice!$F$93:$H$134,3,FALSE),0)</f>
        <v>37</v>
      </c>
      <c r="G8" s="76">
        <f>IFERROR(VLOOKUP(B8,Novice!$J$93:$L$134,3,FALSE),0)</f>
        <v>40</v>
      </c>
      <c r="H8" s="76">
        <f>IFERROR(VLOOKUP(B8,Novice!$N$93:$P$134,3,FALSE),0)</f>
        <v>0</v>
      </c>
      <c r="I8" s="124">
        <f>IFERROR(VLOOKUP(B8,Novice!$R$93:$T$134,3,FALSE),0)</f>
        <v>0</v>
      </c>
      <c r="J8" s="124">
        <f>IFERROR(VLOOKUP(B8,Novice!$V$93:$X$134,3,FALSE),0)</f>
        <v>0</v>
      </c>
    </row>
    <row r="9" spans="1:11" ht="15" customHeight="1">
      <c r="A9" s="150" t="str">
        <f>Rookies!A7</f>
        <v>No</v>
      </c>
      <c r="B9" s="83" t="str">
        <f>Rookies!B7</f>
        <v>Raffi Davis</v>
      </c>
      <c r="C9" s="83">
        <f t="shared" si="0"/>
        <v>104</v>
      </c>
      <c r="D9" s="123">
        <f t="shared" si="1"/>
        <v>77</v>
      </c>
      <c r="E9" s="76">
        <f>IFERROR(VLOOKUP(B9,Rookies!$B$93:$D$134,3,FALSE),0)</f>
        <v>27</v>
      </c>
      <c r="F9" s="76">
        <f>IFERROR(VLOOKUP(B9,Rookies!$F$93:$H$134,3,FALSE),0)</f>
        <v>39</v>
      </c>
      <c r="G9" s="76">
        <f>IFERROR(VLOOKUP(B9,Rookies!$J$93:$L$134,3,FALSE),0)</f>
        <v>38</v>
      </c>
      <c r="H9" s="76">
        <f>IFERROR(VLOOKUP(B9,Rookies!$N$93:$P$134,3,FALSE),0)</f>
        <v>0</v>
      </c>
      <c r="I9" s="124">
        <f>IFERROR(VLOOKUP(B9,Rookies!$R$93:$T$134,3,FALSE),0)</f>
        <v>0</v>
      </c>
      <c r="J9" s="165">
        <f>IFERROR(VLOOKUP(B9,Rookies!$V$93:$X$134,3,FALSE),0)</f>
        <v>0</v>
      </c>
    </row>
    <row r="10" spans="1:11" ht="15" customHeight="1">
      <c r="A10" s="150" t="str">
        <f>Rookies!A8</f>
        <v>Yes</v>
      </c>
      <c r="B10" s="83" t="str">
        <f>Rookies!B8</f>
        <v>Kody Jenkins</v>
      </c>
      <c r="C10" s="83">
        <f t="shared" si="0"/>
        <v>112</v>
      </c>
      <c r="D10" s="123">
        <f t="shared" si="1"/>
        <v>76</v>
      </c>
      <c r="E10" s="76">
        <f>IFERROR(VLOOKUP(B10,Rookies!$B$93:$D$134,3,FALSE),0)</f>
        <v>39</v>
      </c>
      <c r="F10" s="76">
        <f>IFERROR(VLOOKUP(B10,Rookies!$F$93:$H$134,3,FALSE),0)</f>
        <v>37</v>
      </c>
      <c r="G10" s="76">
        <f>IFERROR(VLOOKUP(B10,Rookies!$J$93:$L$134,3,FALSE),0)</f>
        <v>36</v>
      </c>
      <c r="H10" s="76">
        <f>IFERROR(VLOOKUP(B10,Rookies!$N$93:$P$134,3,FALSE),0)</f>
        <v>0</v>
      </c>
      <c r="I10" s="124">
        <f>IFERROR(VLOOKUP(B10,Rookies!$R$93:$T$134,3,FALSE),0)</f>
        <v>0</v>
      </c>
      <c r="J10" s="165">
        <f>IFERROR(VLOOKUP(B10,Rookies!$V$93:$X$134,3,FALSE),0)</f>
        <v>0</v>
      </c>
    </row>
    <row r="11" spans="1:11" ht="15" customHeight="1">
      <c r="A11" s="150" t="str">
        <f>Novice!A8</f>
        <v>No</v>
      </c>
      <c r="B11" s="83" t="str">
        <f>Novice!B8</f>
        <v>Harrison Miles</v>
      </c>
      <c r="C11" s="83">
        <f t="shared" si="0"/>
        <v>109</v>
      </c>
      <c r="D11" s="123">
        <f t="shared" si="1"/>
        <v>75</v>
      </c>
      <c r="E11" s="76">
        <f>IFERROR(VLOOKUP(B11,Novice!$B$93:$D$134,3,FALSE),0)</f>
        <v>34</v>
      </c>
      <c r="F11" s="76">
        <f>IFERROR(VLOOKUP(B11,Novice!$F$93:$H$134,3,FALSE),0)</f>
        <v>38</v>
      </c>
      <c r="G11" s="76">
        <f>IFERROR(VLOOKUP(B11,Novice!$J$93:$L$134,3,FALSE),0)</f>
        <v>37</v>
      </c>
      <c r="H11" s="76">
        <f>IFERROR(VLOOKUP(B11,Novice!$N$93:$P$134,3,FALSE),0)</f>
        <v>0</v>
      </c>
      <c r="I11" s="124">
        <f>IFERROR(VLOOKUP(B11,Novice!$R$93:$T$134,3,FALSE),0)</f>
        <v>0</v>
      </c>
      <c r="J11" s="124">
        <f>IFERROR(VLOOKUP(B11,Novice!$V$93:$X$134,3,FALSE),0)</f>
        <v>0</v>
      </c>
    </row>
    <row r="12" spans="1:11" ht="15" customHeight="1">
      <c r="A12" s="150" t="str">
        <f>Novice!A9</f>
        <v>No</v>
      </c>
      <c r="B12" s="83" t="str">
        <f>Novice!B9</f>
        <v>Levi Oliver</v>
      </c>
      <c r="C12" s="83">
        <f t="shared" si="0"/>
        <v>72</v>
      </c>
      <c r="D12" s="123">
        <f t="shared" si="1"/>
        <v>72</v>
      </c>
      <c r="E12" s="76">
        <f>IFERROR(VLOOKUP(B12,Novice!$B$93:$D$134,3,FALSE),0)</f>
        <v>0</v>
      </c>
      <c r="F12" s="76">
        <f>IFERROR(VLOOKUP(B12,Novice!$F$93:$H$134,3,FALSE),0)</f>
        <v>36</v>
      </c>
      <c r="G12" s="76">
        <f>IFERROR(VLOOKUP(B12,Novice!$J$93:$L$134,3,FALSE),0)</f>
        <v>36</v>
      </c>
      <c r="H12" s="76">
        <f>IFERROR(VLOOKUP(B12,Novice!$N$93:$P$134,3,FALSE),0)</f>
        <v>0</v>
      </c>
      <c r="I12" s="124">
        <f>IFERROR(VLOOKUP(B12,Novice!$R$93:$T$134,3,FALSE),0)</f>
        <v>0</v>
      </c>
      <c r="J12" s="165">
        <f>IFERROR(VLOOKUP(B12,Novice!$V$93:$X$134,3,FALSE),0)</f>
        <v>0</v>
      </c>
    </row>
    <row r="13" spans="1:11" ht="15" customHeight="1">
      <c r="A13" s="150" t="str">
        <f>Rookies!A9</f>
        <v>Yes</v>
      </c>
      <c r="B13" s="83" t="str">
        <f>Rookies!B9</f>
        <v>Heath Robinson</v>
      </c>
      <c r="C13" s="83">
        <f t="shared" si="0"/>
        <v>103</v>
      </c>
      <c r="D13" s="123">
        <f t="shared" si="1"/>
        <v>71</v>
      </c>
      <c r="E13" s="76">
        <f>IFERROR(VLOOKUP(B13,Rookies!$B$93:$D$134,3,FALSE),0)</f>
        <v>36</v>
      </c>
      <c r="F13" s="76">
        <f>IFERROR(VLOOKUP(B13,Rookies!$F$93:$H$134,3,FALSE),0)</f>
        <v>35</v>
      </c>
      <c r="G13" s="76">
        <f>IFERROR(VLOOKUP(B13,Rookies!$J$93:$L$134,3,FALSE),0)</f>
        <v>32</v>
      </c>
      <c r="H13" s="76">
        <f>IFERROR(VLOOKUP(B13,Rookies!$N$93:$P$134,3,FALSE),0)</f>
        <v>0</v>
      </c>
      <c r="I13" s="124">
        <f>IFERROR(VLOOKUP(B13,Rookies!$R$93:$T$134,3,FALSE),0)</f>
        <v>0</v>
      </c>
      <c r="J13" s="165">
        <f>IFERROR(VLOOKUP(B13,Rookies!$V$93:$X$134,3,FALSE),0)</f>
        <v>0</v>
      </c>
    </row>
    <row r="14" spans="1:11" ht="15" customHeight="1">
      <c r="A14" s="150" t="str">
        <f>Rookies!A11</f>
        <v>Yes</v>
      </c>
      <c r="B14" s="83" t="str">
        <f>Rookies!B11</f>
        <v>Nate Robinson</v>
      </c>
      <c r="C14" s="83">
        <f t="shared" si="0"/>
        <v>99</v>
      </c>
      <c r="D14" s="123">
        <f t="shared" si="1"/>
        <v>68</v>
      </c>
      <c r="E14" s="76">
        <f>IFERROR(VLOOKUP(B14,Rookies!$B$93:$D$134,3,FALSE),0)</f>
        <v>32</v>
      </c>
      <c r="F14" s="76">
        <f>IFERROR(VLOOKUP(B14,Rookies!$F$93:$H$134,3,FALSE),0)</f>
        <v>36</v>
      </c>
      <c r="G14" s="76">
        <f>IFERROR(VLOOKUP(B14,Rookies!$J$93:$L$134,3,FALSE),0)</f>
        <v>31</v>
      </c>
      <c r="H14" s="76">
        <f>IFERROR(VLOOKUP(B14,Rookies!$N$93:$P$134,3,FALSE),0)</f>
        <v>0</v>
      </c>
      <c r="I14" s="124">
        <f>IFERROR(VLOOKUP(B14,Rookies!$R$93:$T$134,3,FALSE),0)</f>
        <v>0</v>
      </c>
      <c r="J14" s="165">
        <f>IFERROR(VLOOKUP(B14,Rookies!$V$93:$X$134,3,FALSE),0)</f>
        <v>0</v>
      </c>
    </row>
    <row r="15" spans="1:11" ht="15" customHeight="1">
      <c r="A15" s="150" t="str">
        <f>Novice!A11</f>
        <v>No</v>
      </c>
      <c r="B15" s="83" t="str">
        <f>Novice!B11</f>
        <v>Esther Li</v>
      </c>
      <c r="C15" s="83">
        <f t="shared" si="0"/>
        <v>66</v>
      </c>
      <c r="D15" s="123">
        <f t="shared" si="1"/>
        <v>66</v>
      </c>
      <c r="E15" s="76">
        <f>IFERROR(VLOOKUP(B15,Novice!$B$93:$D$134,3,FALSE),0)</f>
        <v>0</v>
      </c>
      <c r="F15" s="76">
        <f>IFERROR(VLOOKUP(B15,Novice!$F$93:$H$134,3,FALSE),0)</f>
        <v>31</v>
      </c>
      <c r="G15" s="76">
        <f>IFERROR(VLOOKUP(B15,Novice!$J$93:$L$134,3,FALSE),0)</f>
        <v>35</v>
      </c>
      <c r="H15" s="76">
        <f>IFERROR(VLOOKUP(B15,Novice!$N$93:$P$134,3,FALSE),0)</f>
        <v>0</v>
      </c>
      <c r="I15" s="124">
        <f>IFERROR(VLOOKUP(B15,Novice!$R$93:$T$134,3,FALSE),0)</f>
        <v>0</v>
      </c>
      <c r="J15" s="165">
        <f>IFERROR(VLOOKUP(B15,Novice!$V$93:$X$134,3,FALSE),0)</f>
        <v>0</v>
      </c>
    </row>
    <row r="16" spans="1:11" ht="15" customHeight="1">
      <c r="A16" s="150" t="str">
        <f>Novice!A12</f>
        <v>Yes</v>
      </c>
      <c r="B16" s="83" t="str">
        <f>Novice!B12</f>
        <v>Lennox Sheather</v>
      </c>
      <c r="C16" s="83">
        <f t="shared" si="0"/>
        <v>80</v>
      </c>
      <c r="D16" s="123">
        <f t="shared" si="1"/>
        <v>66</v>
      </c>
      <c r="E16" s="76">
        <f>IFERROR(VLOOKUP(B16,Novice!$B$93:$D$134,3,FALSE),0)</f>
        <v>32</v>
      </c>
      <c r="F16" s="76">
        <f>IFERROR(VLOOKUP(B16,Novice!$F$93:$H$134,3,FALSE),0)</f>
        <v>34</v>
      </c>
      <c r="G16" s="76">
        <f>IFERROR(VLOOKUP(B16,Novice!$J$93:$L$134,3,FALSE),0)</f>
        <v>14</v>
      </c>
      <c r="H16" s="76">
        <f>IFERROR(VLOOKUP(B16,Novice!$N$93:$P$134,3,FALSE),0)</f>
        <v>0</v>
      </c>
      <c r="I16" s="124">
        <f>IFERROR(VLOOKUP(B16,Novice!$R$93:$T$134,3,FALSE),0)</f>
        <v>0</v>
      </c>
      <c r="J16" s="165">
        <f>IFERROR(VLOOKUP(B16,Novice!$V$93:$X$134,3,FALSE),0)</f>
        <v>0</v>
      </c>
    </row>
    <row r="17" spans="1:10" ht="15" customHeight="1">
      <c r="A17" s="150" t="str">
        <f>Rookies!A10</f>
        <v>No</v>
      </c>
      <c r="B17" s="83" t="str">
        <f>Rookies!B10</f>
        <v>Stanley Drooger</v>
      </c>
      <c r="C17" s="83">
        <f t="shared" si="0"/>
        <v>79</v>
      </c>
      <c r="D17" s="123">
        <f t="shared" si="1"/>
        <v>65</v>
      </c>
      <c r="E17" s="76">
        <f>IFERROR(VLOOKUP(B17,Rookies!$B$93:$D$134,3,FALSE),0)</f>
        <v>30</v>
      </c>
      <c r="F17" s="76">
        <f>IFERROR(VLOOKUP(B17,Rookies!$F$93:$H$134,3,FALSE),0)</f>
        <v>14</v>
      </c>
      <c r="G17" s="76">
        <f>IFERROR(VLOOKUP(B17,Rookies!$J$93:$L$134,3,FALSE),0)</f>
        <v>35</v>
      </c>
      <c r="H17" s="76">
        <f>IFERROR(VLOOKUP(B17,Rookies!$N$93:$P$134,3,FALSE),0)</f>
        <v>0</v>
      </c>
      <c r="I17" s="124">
        <f>IFERROR(VLOOKUP(B17,Rookies!$R$93:$T$134,3,FALSE),0)</f>
        <v>0</v>
      </c>
      <c r="J17" s="165">
        <f>IFERROR(VLOOKUP(B17,Rookies!$V$93:$X$134,3,FALSE),0)</f>
        <v>0</v>
      </c>
    </row>
    <row r="18" spans="1:10" ht="15" customHeight="1">
      <c r="A18" s="150" t="str">
        <f>Novice!A13</f>
        <v>No</v>
      </c>
      <c r="B18" s="83" t="str">
        <f>Novice!B13</f>
        <v>Zackary Wilson</v>
      </c>
      <c r="C18" s="83">
        <f t="shared" si="0"/>
        <v>62</v>
      </c>
      <c r="D18" s="123">
        <f t="shared" si="1"/>
        <v>62</v>
      </c>
      <c r="E18" s="76">
        <f>IFERROR(VLOOKUP(B18,Novice!$B$93:$D$134,3,FALSE),0)</f>
        <v>0</v>
      </c>
      <c r="F18" s="76">
        <f>IFERROR(VLOOKUP(B18,Novice!$F$93:$H$134,3,FALSE),0)</f>
        <v>30</v>
      </c>
      <c r="G18" s="76">
        <f>IFERROR(VLOOKUP(B18,Novice!$J$93:$L$134,3,FALSE),0)</f>
        <v>32</v>
      </c>
      <c r="H18" s="76">
        <f>IFERROR(VLOOKUP(B18,Novice!$N$93:$P$134,3,FALSE),0)</f>
        <v>0</v>
      </c>
      <c r="I18" s="124">
        <f>IFERROR(VLOOKUP(B18,Novice!$R$93:$T$134,3,FALSE),0)</f>
        <v>0</v>
      </c>
      <c r="J18" s="165">
        <f>IFERROR(VLOOKUP(B18,Novice!$V$93:$X$134,3,FALSE),0)</f>
        <v>0</v>
      </c>
    </row>
    <row r="19" spans="1:10" ht="15" customHeight="1">
      <c r="A19" s="150" t="str">
        <f>Rookies!A13</f>
        <v>No</v>
      </c>
      <c r="B19" s="83" t="str">
        <f>Rookies!B13</f>
        <v>Jensen Allen</v>
      </c>
      <c r="C19" s="83">
        <f t="shared" si="0"/>
        <v>75</v>
      </c>
      <c r="D19" s="123">
        <f t="shared" si="1"/>
        <v>58</v>
      </c>
      <c r="E19" s="76">
        <f>IFERROR(VLOOKUP(B19,Rookies!$B$93:$D$134,3,FALSE),0)</f>
        <v>17</v>
      </c>
      <c r="F19" s="76">
        <f>IFERROR(VLOOKUP(B19,Rookies!$F$93:$H$134,3,FALSE),0)</f>
        <v>29</v>
      </c>
      <c r="G19" s="76">
        <f>IFERROR(VLOOKUP(B19,Rookies!$J$93:$L$134,3,FALSE),0)</f>
        <v>29</v>
      </c>
      <c r="H19" s="76">
        <f>IFERROR(VLOOKUP(B19,Rookies!$N$93:$P$134,3,FALSE),0)</f>
        <v>0</v>
      </c>
      <c r="I19" s="124">
        <f>IFERROR(VLOOKUP(B19,Rookies!$R$93:$T$134,3,FALSE),0)</f>
        <v>0</v>
      </c>
      <c r="J19" s="165">
        <f>IFERROR(VLOOKUP(B19,Rookies!$V$93:$X$134,3,FALSE),0)</f>
        <v>0</v>
      </c>
    </row>
    <row r="20" spans="1:10" ht="15" customHeight="1">
      <c r="A20" s="150" t="str">
        <f>Rookies!A12</f>
        <v>Yes</v>
      </c>
      <c r="B20" s="83" t="str">
        <f>Rookies!B12</f>
        <v>Romeo Cavaco</v>
      </c>
      <c r="C20" s="83">
        <f t="shared" si="0"/>
        <v>58</v>
      </c>
      <c r="D20" s="123">
        <f t="shared" si="1"/>
        <v>58</v>
      </c>
      <c r="E20" s="76">
        <f>IFERROR(VLOOKUP(B20,Rookies!$B$93:$D$134,3,FALSE),0)</f>
        <v>21</v>
      </c>
      <c r="F20" s="76">
        <f>IFERROR(VLOOKUP(B20,Rookies!$F$93:$H$134,3,FALSE),0)</f>
        <v>0</v>
      </c>
      <c r="G20" s="76">
        <f>IFERROR(VLOOKUP(B20,Rookies!$J$93:$L$134,3,FALSE),0)</f>
        <v>37</v>
      </c>
      <c r="H20" s="76">
        <f>IFERROR(VLOOKUP(B20,Rookies!$N$93:$P$134,3,FALSE),0)</f>
        <v>0</v>
      </c>
      <c r="I20" s="124">
        <f>IFERROR(VLOOKUP(B20,Rookies!$R$93:$T$134,3,FALSE),0)</f>
        <v>0</v>
      </c>
      <c r="J20" s="165">
        <f>IFERROR(VLOOKUP(B20,Rookies!$V$93:$X$134,3,FALSE),0)</f>
        <v>0</v>
      </c>
    </row>
    <row r="21" spans="1:10" ht="15" customHeight="1">
      <c r="A21" s="150" t="str">
        <f>Rookies!A15</f>
        <v>No</v>
      </c>
      <c r="B21" s="83" t="str">
        <f>Rookies!B15</f>
        <v>William Morris</v>
      </c>
      <c r="C21" s="83">
        <f t="shared" si="0"/>
        <v>56</v>
      </c>
      <c r="D21" s="123">
        <f t="shared" si="1"/>
        <v>56</v>
      </c>
      <c r="E21" s="76">
        <f>IFERROR(VLOOKUP(B21,Rookies!$B$93:$D$134,3,FALSE),0)</f>
        <v>0</v>
      </c>
      <c r="F21" s="76">
        <f>IFERROR(VLOOKUP(B21,Rookies!$F$93:$H$134,3,FALSE),0)</f>
        <v>30</v>
      </c>
      <c r="G21" s="76">
        <f>IFERROR(VLOOKUP(B21,Rookies!$J$93:$L$134,3,FALSE),0)</f>
        <v>26</v>
      </c>
      <c r="H21" s="76">
        <f>IFERROR(VLOOKUP(B21,Rookies!$N$93:$P$134,3,FALSE),0)</f>
        <v>0</v>
      </c>
      <c r="I21" s="124">
        <f>IFERROR(VLOOKUP(B21,Rookies!$R$93:$T$134,3,FALSE),0)</f>
        <v>0</v>
      </c>
      <c r="J21" s="165">
        <f>IFERROR(VLOOKUP(B21,Rookies!$V$93:$X$134,3,FALSE),0)</f>
        <v>0</v>
      </c>
    </row>
    <row r="22" spans="1:10" ht="15" customHeight="1">
      <c r="A22" s="150" t="str">
        <f>Rookies!A17</f>
        <v>No</v>
      </c>
      <c r="B22" s="83" t="str">
        <f>Rookies!B17</f>
        <v>Ali Habib</v>
      </c>
      <c r="C22" s="83">
        <f t="shared" si="0"/>
        <v>53</v>
      </c>
      <c r="D22" s="123">
        <f t="shared" si="1"/>
        <v>53</v>
      </c>
      <c r="E22" s="76">
        <f>IFERROR(VLOOKUP(B22,Rookies!$B$93:$D$134,3,FALSE),0)</f>
        <v>0</v>
      </c>
      <c r="F22" s="76">
        <f>IFERROR(VLOOKUP(B22,Rookies!$F$93:$H$134,3,FALSE),0)</f>
        <v>31</v>
      </c>
      <c r="G22" s="76">
        <f>IFERROR(VLOOKUP(B22,Rookies!$J$93:$L$134,3,FALSE),0)</f>
        <v>22</v>
      </c>
      <c r="H22" s="76">
        <f>IFERROR(VLOOKUP(B22,Rookies!$N$93:$P$134,3,FALSE),0)</f>
        <v>0</v>
      </c>
      <c r="I22" s="124">
        <f>IFERROR(VLOOKUP(B22,Rookies!$R$93:$T$134,3,FALSE),0)</f>
        <v>0</v>
      </c>
      <c r="J22" s="165">
        <f>IFERROR(VLOOKUP(B22,Rookies!$V$93:$X$134,3,FALSE),0)</f>
        <v>0</v>
      </c>
    </row>
    <row r="23" spans="1:10" ht="15" customHeight="1">
      <c r="A23" s="150" t="str">
        <f>Rookies!A14</f>
        <v>Yes</v>
      </c>
      <c r="B23" s="83" t="str">
        <f>Rookies!B14</f>
        <v>Oliver Cole</v>
      </c>
      <c r="C23" s="83">
        <f t="shared" si="0"/>
        <v>48</v>
      </c>
      <c r="D23" s="123">
        <f t="shared" si="1"/>
        <v>48</v>
      </c>
      <c r="E23" s="76">
        <f>IFERROR(VLOOKUP(B23,Rookies!$B$93:$D$134,3,FALSE),0)</f>
        <v>23</v>
      </c>
      <c r="F23" s="76">
        <f>IFERROR(VLOOKUP(B23,Rookies!$F$93:$H$134,3,FALSE),0)</f>
        <v>0</v>
      </c>
      <c r="G23" s="76">
        <f>IFERROR(VLOOKUP(B23,Rookies!$J$93:$L$134,3,FALSE),0)</f>
        <v>25</v>
      </c>
      <c r="H23" s="76">
        <f>IFERROR(VLOOKUP(B23,Rookies!$N$93:$P$134,3,FALSE),0)</f>
        <v>0</v>
      </c>
      <c r="I23" s="124">
        <f>IFERROR(VLOOKUP(B23,Rookies!$R$93:$T$134,3,FALSE),0)</f>
        <v>0</v>
      </c>
      <c r="J23" s="165">
        <f>IFERROR(VLOOKUP(B23,Rookies!$V$93:$X$134,3,FALSE),0)</f>
        <v>0</v>
      </c>
    </row>
    <row r="24" spans="1:10" ht="15" customHeight="1">
      <c r="A24" s="150" t="str">
        <f>Novice!A14</f>
        <v>Yes</v>
      </c>
      <c r="B24" s="83" t="str">
        <f>Novice!B14</f>
        <v>Harry Stephenson</v>
      </c>
      <c r="C24" s="83">
        <f t="shared" si="0"/>
        <v>47</v>
      </c>
      <c r="D24" s="123">
        <f t="shared" si="1"/>
        <v>47</v>
      </c>
      <c r="E24" s="76">
        <f>IFERROR(VLOOKUP(B24,Novice!$B$93:$D$134,3,FALSE),0)</f>
        <v>0</v>
      </c>
      <c r="F24" s="76">
        <f>IFERROR(VLOOKUP(B24,Novice!$F$93:$H$134,3,FALSE),0)</f>
        <v>33</v>
      </c>
      <c r="G24" s="76">
        <f>IFERROR(VLOOKUP(B24,Novice!$J$93:$L$134,3,FALSE),0)</f>
        <v>14</v>
      </c>
      <c r="H24" s="76">
        <f>IFERROR(VLOOKUP(B24,Novice!$N$93:$P$134,3,FALSE),0)</f>
        <v>0</v>
      </c>
      <c r="I24" s="124">
        <f>IFERROR(VLOOKUP(B24,Novice!$R$93:$T$134,3,FALSE),0)</f>
        <v>0</v>
      </c>
      <c r="J24" s="165">
        <f>IFERROR(VLOOKUP(B24,Novice!$V$93:$X$134,3,FALSE),0)</f>
        <v>0</v>
      </c>
    </row>
    <row r="25" spans="1:10" ht="15" customHeight="1">
      <c r="A25" s="150" t="str">
        <f>Rookies!A20</f>
        <v>No</v>
      </c>
      <c r="B25" s="83" t="str">
        <f>Rookies!B20</f>
        <v>Lukas Oliver</v>
      </c>
      <c r="C25" s="83">
        <f t="shared" si="0"/>
        <v>41</v>
      </c>
      <c r="D25" s="123">
        <f t="shared" si="1"/>
        <v>41</v>
      </c>
      <c r="E25" s="76">
        <f>IFERROR(VLOOKUP(B25,Rookies!$B$93:$D$134,3,FALSE),0)</f>
        <v>0</v>
      </c>
      <c r="F25" s="76">
        <f>IFERROR(VLOOKUP(B25,Rookies!$F$93:$H$134,3,FALSE),0)</f>
        <v>27</v>
      </c>
      <c r="G25" s="76">
        <f>IFERROR(VLOOKUP(B25,Rookies!$J$93:$L$134,3,FALSE),0)</f>
        <v>14</v>
      </c>
      <c r="H25" s="76">
        <f>IFERROR(VLOOKUP(B25,Rookies!$N$93:$P$134,3,FALSE),0)</f>
        <v>0</v>
      </c>
      <c r="I25" s="124">
        <f>IFERROR(VLOOKUP(B25,Rookies!$R$93:$T$134,3,FALSE),0)</f>
        <v>0</v>
      </c>
      <c r="J25" s="165">
        <f>IFERROR(VLOOKUP(B25,Rookies!$V$93:$X$134,3,FALSE),0)</f>
        <v>0</v>
      </c>
    </row>
    <row r="26" spans="1:10" ht="15" customHeight="1">
      <c r="A26" s="150" t="str">
        <f>Novice!A10</f>
        <v>No</v>
      </c>
      <c r="B26" s="83" t="str">
        <f>Novice!B10</f>
        <v>Jenson Foot</v>
      </c>
      <c r="C26" s="83">
        <f t="shared" si="0"/>
        <v>40</v>
      </c>
      <c r="D26" s="123">
        <f t="shared" si="1"/>
        <v>40</v>
      </c>
      <c r="E26" s="76">
        <f>IFERROR(VLOOKUP(B26,Novice!$B$93:$D$134,3,FALSE),0)</f>
        <v>40</v>
      </c>
      <c r="F26" s="76">
        <f>IFERROR(VLOOKUP(B26,Novice!$F$93:$H$134,3,FALSE),0)</f>
        <v>0</v>
      </c>
      <c r="G26" s="76">
        <f>IFERROR(VLOOKUP(B26,Novice!$J$93:$L$134,3,FALSE),0)</f>
        <v>0</v>
      </c>
      <c r="H26" s="76">
        <f>IFERROR(VLOOKUP(B26,Novice!$N$93:$P$134,3,FALSE),0)</f>
        <v>0</v>
      </c>
      <c r="I26" s="124">
        <f>IFERROR(VLOOKUP(B26,Novice!$R$93:$T$134,3,FALSE),0)</f>
        <v>0</v>
      </c>
      <c r="J26" s="165">
        <f>IFERROR(VLOOKUP(B26,Novice!$V$93:$X$134,3,FALSE),0)</f>
        <v>0</v>
      </c>
    </row>
    <row r="27" spans="1:10" ht="15" customHeight="1">
      <c r="A27" s="150" t="str">
        <f>Rookies!A16</f>
        <v>No</v>
      </c>
      <c r="B27" s="83" t="str">
        <f>Rookies!B16</f>
        <v>Hudson Petta</v>
      </c>
      <c r="C27" s="83">
        <f t="shared" si="0"/>
        <v>40</v>
      </c>
      <c r="D27" s="123">
        <f t="shared" si="1"/>
        <v>40</v>
      </c>
      <c r="E27" s="76">
        <f>IFERROR(VLOOKUP(B27,Rookies!$B$93:$D$134,3,FALSE),0)</f>
        <v>40</v>
      </c>
      <c r="F27" s="76">
        <f>IFERROR(VLOOKUP(B27,Rookies!$F$93:$H$134,3,FALSE),0)</f>
        <v>0</v>
      </c>
      <c r="G27" s="76">
        <f>IFERROR(VLOOKUP(B27,Rookies!$J$93:$L$134,3,FALSE),0)</f>
        <v>0</v>
      </c>
      <c r="H27" s="76">
        <f>IFERROR(VLOOKUP(B27,Rookies!$N$93:$P$134,3,FALSE),0)</f>
        <v>0</v>
      </c>
      <c r="I27" s="124">
        <f>IFERROR(VLOOKUP(B27,Rookies!$R$93:$T$134,3,FALSE),0)</f>
        <v>0</v>
      </c>
      <c r="J27" s="165">
        <f>IFERROR(VLOOKUP(B27,Rookies!$V$93:$X$134,3,FALSE),0)</f>
        <v>0</v>
      </c>
    </row>
    <row r="28" spans="1:10" ht="15" customHeight="1">
      <c r="A28" s="150" t="str">
        <f>Rookies!A18</f>
        <v>No</v>
      </c>
      <c r="B28" s="83" t="str">
        <f>Rookies!B18</f>
        <v>Chayse Attard</v>
      </c>
      <c r="C28" s="83">
        <f t="shared" si="0"/>
        <v>39</v>
      </c>
      <c r="D28" s="123">
        <f t="shared" si="1"/>
        <v>39</v>
      </c>
      <c r="E28" s="76">
        <f>IFERROR(VLOOKUP(B28,Rookies!$B$93:$D$134,3,FALSE),0)</f>
        <v>0</v>
      </c>
      <c r="F28" s="76">
        <f>IFERROR(VLOOKUP(B28,Rookies!$F$93:$H$134,3,FALSE),0)</f>
        <v>0</v>
      </c>
      <c r="G28" s="76">
        <f>IFERROR(VLOOKUP(B28,Rookies!$J$93:$L$134,3,FALSE),0)</f>
        <v>39</v>
      </c>
      <c r="H28" s="76">
        <f>IFERROR(VLOOKUP(B28,Rookies!$N$93:$P$134,3,FALSE),0)</f>
        <v>0</v>
      </c>
      <c r="I28" s="124">
        <f>IFERROR(VLOOKUP(B28,Rookies!$R$93:$T$134,3,FALSE),0)</f>
        <v>0</v>
      </c>
      <c r="J28" s="165">
        <f>IFERROR(VLOOKUP(B28,Rookies!$V$93:$X$134,3,FALSE),0)</f>
        <v>0</v>
      </c>
    </row>
    <row r="29" spans="1:10" ht="15" customHeight="1">
      <c r="A29" s="150" t="str">
        <f>Rookies!A19</f>
        <v>No</v>
      </c>
      <c r="B29" s="83" t="str">
        <f>Rookies!B19</f>
        <v>Jacob Harris</v>
      </c>
      <c r="C29" s="83">
        <f t="shared" si="0"/>
        <v>38</v>
      </c>
      <c r="D29" s="123">
        <f t="shared" si="1"/>
        <v>38</v>
      </c>
      <c r="E29" s="76">
        <f>IFERROR(VLOOKUP(B29,Rookies!$B$93:$D$134,3,FALSE),0)</f>
        <v>38</v>
      </c>
      <c r="F29" s="76">
        <f>IFERROR(VLOOKUP(B29,Rookies!$F$93:$H$134,3,FALSE),0)</f>
        <v>0</v>
      </c>
      <c r="G29" s="76">
        <f>IFERROR(VLOOKUP(B29,Rookies!$J$93:$L$134,3,FALSE),0)</f>
        <v>0</v>
      </c>
      <c r="H29" s="76">
        <f>IFERROR(VLOOKUP(B29,Rookies!$N$93:$P$134,3,FALSE),0)</f>
        <v>0</v>
      </c>
      <c r="I29" s="124">
        <f>IFERROR(VLOOKUP(B29,Rookies!$R$93:$T$134,3,FALSE),0)</f>
        <v>0</v>
      </c>
      <c r="J29" s="165">
        <f>IFERROR(VLOOKUP(B29,Rookies!$V$93:$X$134,3,FALSE),0)</f>
        <v>0</v>
      </c>
    </row>
    <row r="30" spans="1:10" ht="15" customHeight="1">
      <c r="A30" s="150" t="str">
        <f>Novice!A15</f>
        <v>No</v>
      </c>
      <c r="B30" s="83" t="str">
        <f>Novice!B15</f>
        <v>Jordan House</v>
      </c>
      <c r="C30" s="83">
        <f t="shared" si="0"/>
        <v>37</v>
      </c>
      <c r="D30" s="123">
        <f t="shared" si="1"/>
        <v>37</v>
      </c>
      <c r="E30" s="76">
        <f>IFERROR(VLOOKUP(B30,Novice!$B$93:$D$134,3,FALSE),0)</f>
        <v>37</v>
      </c>
      <c r="F30" s="76">
        <f>IFERROR(VLOOKUP(B30,Novice!$F$93:$H$134,3,FALSE),0)</f>
        <v>0</v>
      </c>
      <c r="G30" s="76">
        <f>IFERROR(VLOOKUP(B30,Novice!$J$93:$L$134,3,FALSE),0)</f>
        <v>0</v>
      </c>
      <c r="H30" s="76">
        <f>IFERROR(VLOOKUP(B30,Novice!$N$93:$P$134,3,FALSE),0)</f>
        <v>0</v>
      </c>
      <c r="I30" s="124">
        <f>IFERROR(VLOOKUP(B30,Novice!$R$93:$T$134,3,FALSE),0)</f>
        <v>0</v>
      </c>
      <c r="J30" s="165">
        <f>IFERROR(VLOOKUP(B30,Novice!$V$93:$X$134,3,FALSE),0)</f>
        <v>0</v>
      </c>
    </row>
    <row r="31" spans="1:10" ht="15" customHeight="1">
      <c r="A31" s="150" t="str">
        <f>Novice!A16</f>
        <v>No</v>
      </c>
      <c r="B31" s="83" t="str">
        <f>Novice!B16</f>
        <v>Cole Hogan</v>
      </c>
      <c r="C31" s="83">
        <f t="shared" si="0"/>
        <v>35</v>
      </c>
      <c r="D31" s="123">
        <f t="shared" si="1"/>
        <v>35</v>
      </c>
      <c r="E31" s="76">
        <f>IFERROR(VLOOKUP(B31,Novice!$B$93:$D$134,3,FALSE),0)</f>
        <v>35</v>
      </c>
      <c r="F31" s="76">
        <f>IFERROR(VLOOKUP(B31,Novice!$F$93:$H$134,3,FALSE),0)</f>
        <v>0</v>
      </c>
      <c r="G31" s="76">
        <f>IFERROR(VLOOKUP(B31,Novice!$J$93:$L$134,3,FALSE),0)</f>
        <v>0</v>
      </c>
      <c r="H31" s="76">
        <f>IFERROR(VLOOKUP(B31,Novice!$N$93:$P$134,3,FALSE),0)</f>
        <v>0</v>
      </c>
      <c r="I31" s="124">
        <f>IFERROR(VLOOKUP(B31,Novice!$R$93:$T$134,3,FALSE),0)</f>
        <v>0</v>
      </c>
      <c r="J31" s="165">
        <f>IFERROR(VLOOKUP(B31,Novice!$V$93:$X$134,3,FALSE),0)</f>
        <v>0</v>
      </c>
    </row>
    <row r="32" spans="1:10" ht="15" customHeight="1">
      <c r="A32" s="150" t="str">
        <f>Rookies!A23</f>
        <v>No</v>
      </c>
      <c r="B32" s="83" t="str">
        <f>Rookies!B23</f>
        <v>Mason Foss</v>
      </c>
      <c r="C32" s="83">
        <f t="shared" si="0"/>
        <v>33</v>
      </c>
      <c r="D32" s="123">
        <f t="shared" si="1"/>
        <v>33</v>
      </c>
      <c r="E32" s="76">
        <f>IFERROR(VLOOKUP(B32,Rookies!$B$93:$D$134,3,FALSE),0)</f>
        <v>0</v>
      </c>
      <c r="F32" s="76">
        <f>IFERROR(VLOOKUP(B32,Rookies!$F$93:$H$134,3,FALSE),0)</f>
        <v>33</v>
      </c>
      <c r="G32" s="76">
        <f>IFERROR(VLOOKUP(B32,Rookies!$J$93:$L$134,3,FALSE),0)</f>
        <v>0</v>
      </c>
      <c r="H32" s="76">
        <f>IFERROR(VLOOKUP(B32,Rookies!$N$93:$P$134,3,FALSE),0)</f>
        <v>0</v>
      </c>
      <c r="I32" s="124">
        <f>IFERROR(VLOOKUP(B32,Rookies!$R$93:$T$134,3,FALSE),0)</f>
        <v>0</v>
      </c>
      <c r="J32" s="165">
        <f>IFERROR(VLOOKUP(B32,Rookies!$V$93:$X$134,3,FALSE),0)</f>
        <v>0</v>
      </c>
    </row>
    <row r="33" spans="1:10" ht="15" customHeight="1">
      <c r="A33" s="150" t="str">
        <f>Novice!A17</f>
        <v>No</v>
      </c>
      <c r="B33" s="83" t="str">
        <f>Novice!B17</f>
        <v>Benjamin Sinclair-Crow</v>
      </c>
      <c r="C33" s="83">
        <f t="shared" si="0"/>
        <v>31</v>
      </c>
      <c r="D33" s="123">
        <f t="shared" si="1"/>
        <v>31</v>
      </c>
      <c r="E33" s="76">
        <f>IFERROR(VLOOKUP(B33,Novice!$B$93:$D$134,3,FALSE),0)</f>
        <v>31</v>
      </c>
      <c r="F33" s="76">
        <f>IFERROR(VLOOKUP(B33,Novice!$F$93:$H$134,3,FALSE),0)</f>
        <v>0</v>
      </c>
      <c r="G33" s="76">
        <f>IFERROR(VLOOKUP(B33,Novice!$J$93:$L$134,3,FALSE),0)</f>
        <v>0</v>
      </c>
      <c r="H33" s="76">
        <f>IFERROR(VLOOKUP(B33,Novice!$N$93:$P$134,3,FALSE),0)</f>
        <v>0</v>
      </c>
      <c r="I33" s="124">
        <f>IFERROR(VLOOKUP(B33,Novice!$R$93:$T$134,3,FALSE),0)</f>
        <v>0</v>
      </c>
      <c r="J33" s="165">
        <f>IFERROR(VLOOKUP(B33,Novice!$V$93:$X$134,3,FALSE),0)</f>
        <v>0</v>
      </c>
    </row>
    <row r="34" spans="1:10" ht="15" customHeight="1">
      <c r="A34" s="150" t="str">
        <f>Rookies!A21</f>
        <v>No</v>
      </c>
      <c r="B34" s="83" t="str">
        <f>Rookies!B21</f>
        <v>Harrison Stace</v>
      </c>
      <c r="C34" s="83">
        <f t="shared" si="0"/>
        <v>31</v>
      </c>
      <c r="D34" s="123">
        <f t="shared" si="1"/>
        <v>31</v>
      </c>
      <c r="E34" s="76">
        <f>IFERROR(VLOOKUP(B34,Rookies!$B$93:$D$134,3,FALSE),0)</f>
        <v>31</v>
      </c>
      <c r="F34" s="76">
        <f>IFERROR(VLOOKUP(B34,Rookies!$F$93:$H$134,3,FALSE),0)</f>
        <v>0</v>
      </c>
      <c r="G34" s="76">
        <f>IFERROR(VLOOKUP(B34,Rookies!$J$93:$L$134,3,FALSE),0)</f>
        <v>0</v>
      </c>
      <c r="H34" s="76">
        <f>IFERROR(VLOOKUP(B34,Rookies!$N$93:$P$134,3,FALSE),0)</f>
        <v>0</v>
      </c>
      <c r="I34" s="124">
        <f>IFERROR(VLOOKUP(B34,Rookies!$R$93:$T$134,3,FALSE),0)</f>
        <v>0</v>
      </c>
      <c r="J34" s="165">
        <f>IFERROR(VLOOKUP(B34,Rookies!$V$93:$X$134,3,FALSE),0)</f>
        <v>0</v>
      </c>
    </row>
    <row r="35" spans="1:10" ht="15" customHeight="1">
      <c r="A35" s="150" t="str">
        <f>Rookies!A22</f>
        <v>No</v>
      </c>
      <c r="B35" s="83" t="str">
        <f>Rookies!B22</f>
        <v>Neel Vats</v>
      </c>
      <c r="C35" s="83">
        <f t="shared" si="0"/>
        <v>29</v>
      </c>
      <c r="D35" s="123">
        <f t="shared" si="1"/>
        <v>29</v>
      </c>
      <c r="E35" s="76">
        <f>IFERROR(VLOOKUP(B35,Rookies!$B$93:$D$134,3,FALSE),0)</f>
        <v>29</v>
      </c>
      <c r="F35" s="76">
        <f>IFERROR(VLOOKUP(B35,Rookies!$F$93:$H$134,3,FALSE),0)</f>
        <v>0</v>
      </c>
      <c r="G35" s="76">
        <f>IFERROR(VLOOKUP(B35,Rookies!$J$93:$L$134,3,FALSE),0)</f>
        <v>0</v>
      </c>
      <c r="H35" s="76">
        <f>IFERROR(VLOOKUP(B35,Rookies!$N$93:$P$134,3,FALSE),0)</f>
        <v>0</v>
      </c>
      <c r="I35" s="124">
        <f>IFERROR(VLOOKUP(B35,Rookies!$R$93:$T$134,3,FALSE),0)</f>
        <v>0</v>
      </c>
      <c r="J35" s="165">
        <f>IFERROR(VLOOKUP(B35,Rookies!$V$93:$X$134,3,FALSE),0)</f>
        <v>0</v>
      </c>
    </row>
    <row r="36" spans="1:10" ht="15" customHeight="1">
      <c r="A36" s="150" t="str">
        <f>Rookies!A25</f>
        <v>No</v>
      </c>
      <c r="B36" s="83" t="str">
        <f>Rookies!B25</f>
        <v>Lucas Dorn</v>
      </c>
      <c r="C36" s="83">
        <f t="shared" si="0"/>
        <v>24</v>
      </c>
      <c r="D36" s="123">
        <f t="shared" si="1"/>
        <v>24</v>
      </c>
      <c r="E36" s="76">
        <f>IFERROR(VLOOKUP(B36,Rookies!$B$93:$D$134,3,FALSE),0)</f>
        <v>0</v>
      </c>
      <c r="F36" s="76">
        <f>IFERROR(VLOOKUP(B36,Rookies!$F$93:$H$134,3,FALSE),0)</f>
        <v>0</v>
      </c>
      <c r="G36" s="76">
        <f>IFERROR(VLOOKUP(B36,Rookies!$J$93:$L$134,3,FALSE),0)</f>
        <v>24</v>
      </c>
      <c r="H36" s="76">
        <f>IFERROR(VLOOKUP(B36,Rookies!$N$93:$P$134,3,FALSE),0)</f>
        <v>0</v>
      </c>
      <c r="I36" s="124">
        <f>IFERROR(VLOOKUP(B36,Rookies!$R$93:$T$134,3,FALSE),0)</f>
        <v>0</v>
      </c>
      <c r="J36" s="165">
        <f>IFERROR(VLOOKUP(B36,Rookies!$V$93:$X$134,3,FALSE),0)</f>
        <v>0</v>
      </c>
    </row>
    <row r="37" spans="1:10" ht="15" customHeight="1">
      <c r="A37" s="150" t="str">
        <f>Rookies!A27</f>
        <v>No</v>
      </c>
      <c r="B37" s="83" t="str">
        <f>Rookies!B27</f>
        <v>James Brett</v>
      </c>
      <c r="C37" s="83">
        <f t="shared" si="0"/>
        <v>23</v>
      </c>
      <c r="D37" s="123">
        <f t="shared" si="1"/>
        <v>23</v>
      </c>
      <c r="E37" s="76">
        <f>IFERROR(VLOOKUP(B37,Rookies!$B$93:$D$134,3,FALSE),0)</f>
        <v>0</v>
      </c>
      <c r="F37" s="76">
        <f>IFERROR(VLOOKUP(B37,Rookies!$F$93:$H$134,3,FALSE),0)</f>
        <v>0</v>
      </c>
      <c r="G37" s="76">
        <f>IFERROR(VLOOKUP(B37,Rookies!$J$93:$L$134,3,FALSE),0)</f>
        <v>23</v>
      </c>
      <c r="H37" s="76">
        <f>IFERROR(VLOOKUP(B37,Rookies!$N$93:$P$134,3,FALSE),0)</f>
        <v>0</v>
      </c>
      <c r="I37" s="124">
        <f>IFERROR(VLOOKUP(B37,Rookies!$R$93:$T$134,3,FALSE),0)</f>
        <v>0</v>
      </c>
      <c r="J37" s="165">
        <f>IFERROR(VLOOKUP(B37,Rookies!$V$93:$X$134,3,FALSE),0)</f>
        <v>0</v>
      </c>
    </row>
    <row r="38" spans="1:10" ht="15" customHeight="1">
      <c r="A38" s="150" t="str">
        <f>Rookies!A24</f>
        <v>No</v>
      </c>
      <c r="B38" s="83" t="str">
        <f>Rookies!B24</f>
        <v>Amelia Kapp</v>
      </c>
      <c r="C38" s="83">
        <f t="shared" ref="C38:C69" si="2">SUM(E38:K38)</f>
        <v>20</v>
      </c>
      <c r="D38" s="123">
        <f t="shared" ref="D38:D69" si="3">SUM(E38:J38)-MIN(E38:G38)</f>
        <v>20</v>
      </c>
      <c r="E38" s="76">
        <f>IFERROR(VLOOKUP(B38,Rookies!$B$93:$D$134,3,FALSE),0)</f>
        <v>20</v>
      </c>
      <c r="F38" s="76">
        <f>IFERROR(VLOOKUP(B38,Rookies!$F$93:$H$134,3,FALSE),0)</f>
        <v>0</v>
      </c>
      <c r="G38" s="76">
        <f>IFERROR(VLOOKUP(B38,Rookies!$J$93:$L$134,3,FALSE),0)</f>
        <v>0</v>
      </c>
      <c r="H38" s="76">
        <f>IFERROR(VLOOKUP(B38,Rookies!$N$93:$P$134,3,FALSE),0)</f>
        <v>0</v>
      </c>
      <c r="I38" s="124">
        <f>IFERROR(VLOOKUP(B38,Rookies!$R$93:$T$134,3,FALSE),0)</f>
        <v>0</v>
      </c>
      <c r="J38" s="165">
        <f>IFERROR(VLOOKUP(B38,Rookies!$V$93:$X$134,3,FALSE),0)</f>
        <v>0</v>
      </c>
    </row>
    <row r="39" spans="1:10" ht="15" customHeight="1">
      <c r="A39" s="150" t="str">
        <f>Rookies!A26</f>
        <v>No</v>
      </c>
      <c r="B39" s="83" t="str">
        <f>Rookies!B26</f>
        <v>Jenson Chiarella</v>
      </c>
      <c r="C39" s="83">
        <f t="shared" si="2"/>
        <v>19</v>
      </c>
      <c r="D39" s="123">
        <f t="shared" si="3"/>
        <v>19</v>
      </c>
      <c r="E39" s="76">
        <f>IFERROR(VLOOKUP(B39,Rookies!$B$93:$D$134,3,FALSE),0)</f>
        <v>19</v>
      </c>
      <c r="F39" s="76">
        <f>IFERROR(VLOOKUP(B39,Rookies!$F$93:$H$134,3,FALSE),0)</f>
        <v>0</v>
      </c>
      <c r="G39" s="76">
        <f>IFERROR(VLOOKUP(B39,Rookies!$J$93:$L$134,3,FALSE),0)</f>
        <v>0</v>
      </c>
      <c r="H39" s="76">
        <f>IFERROR(VLOOKUP(B39,Rookies!$N$93:$P$134,3,FALSE),0)</f>
        <v>0</v>
      </c>
      <c r="I39" s="124">
        <f>IFERROR(VLOOKUP(B39,Rookies!$R$93:$T$134,3,FALSE),0)</f>
        <v>0</v>
      </c>
      <c r="J39" s="165">
        <f>IFERROR(VLOOKUP(B39,Rookies!$V$93:$X$134,3,FALSE),0)</f>
        <v>0</v>
      </c>
    </row>
    <row r="40" spans="1:10" ht="15" customHeight="1">
      <c r="A40" s="150" t="str">
        <f>Novice!A18</f>
        <v>No</v>
      </c>
      <c r="B40" s="83" t="str">
        <f>Novice!B18</f>
        <v>Luca D'Alessandro</v>
      </c>
      <c r="C40" s="83">
        <f t="shared" si="2"/>
        <v>14</v>
      </c>
      <c r="D40" s="123">
        <f t="shared" si="3"/>
        <v>14</v>
      </c>
      <c r="E40" s="76">
        <f>IFERROR(VLOOKUP(B40,Novice!$B$93:$D$134,3,FALSE),0)</f>
        <v>0</v>
      </c>
      <c r="F40" s="76">
        <f>IFERROR(VLOOKUP(B40,Novice!$F$93:$H$134,3,FALSE),0)</f>
        <v>0</v>
      </c>
      <c r="G40" s="76">
        <f>IFERROR(VLOOKUP(B40,Novice!$J$93:$L$134,3,FALSE),0)</f>
        <v>14</v>
      </c>
      <c r="H40" s="76">
        <f>IFERROR(VLOOKUP(B40,Novice!$N$93:$P$134,3,FALSE),0)</f>
        <v>0</v>
      </c>
      <c r="I40" s="124">
        <f>IFERROR(VLOOKUP(B40,Novice!$R$93:$T$134,3,FALSE),0)</f>
        <v>0</v>
      </c>
      <c r="J40" s="165">
        <f>IFERROR(VLOOKUP(B40,Novice!$V$93:$X$134,3,FALSE),0)</f>
        <v>0</v>
      </c>
    </row>
    <row r="41" spans="1:10" ht="15" customHeight="1">
      <c r="A41" s="150">
        <f>Novice!A19</f>
        <v>0</v>
      </c>
      <c r="B41" s="83">
        <f>Novice!B19</f>
        <v>0</v>
      </c>
      <c r="C41" s="83">
        <f t="shared" si="2"/>
        <v>0</v>
      </c>
      <c r="D41" s="123">
        <f t="shared" si="3"/>
        <v>0</v>
      </c>
      <c r="E41" s="76">
        <f>IFERROR(VLOOKUP(B41,Novice!$B$93:$D$134,3,FALSE),0)</f>
        <v>0</v>
      </c>
      <c r="F41" s="76">
        <f>IFERROR(VLOOKUP(B41,Novice!$F$93:$H$134,3,FALSE),0)</f>
        <v>0</v>
      </c>
      <c r="G41" s="76">
        <f>IFERROR(VLOOKUP(B41,Novice!$J$93:$L$134,3,FALSE),0)</f>
        <v>0</v>
      </c>
      <c r="H41" s="76">
        <f>IFERROR(VLOOKUP(B41,Novice!$N$93:$P$134,3,FALSE),0)</f>
        <v>0</v>
      </c>
      <c r="I41" s="124">
        <f>IFERROR(VLOOKUP(B41,Novice!$R$93:$T$134,3,FALSE),0)</f>
        <v>0</v>
      </c>
      <c r="J41" s="165">
        <f>IFERROR(VLOOKUP(B41,Novice!$V$93:$X$134,3,FALSE),0)</f>
        <v>0</v>
      </c>
    </row>
    <row r="42" spans="1:10" ht="15" customHeight="1">
      <c r="A42" s="150">
        <f>Novice!A20</f>
        <v>0</v>
      </c>
      <c r="B42" s="83">
        <f>Novice!B20</f>
        <v>0</v>
      </c>
      <c r="C42" s="83">
        <f t="shared" si="2"/>
        <v>0</v>
      </c>
      <c r="D42" s="123">
        <f t="shared" si="3"/>
        <v>0</v>
      </c>
      <c r="E42" s="76">
        <f>IFERROR(VLOOKUP(B42,Novice!$B$93:$D$134,3,FALSE),0)</f>
        <v>0</v>
      </c>
      <c r="F42" s="76">
        <f>IFERROR(VLOOKUP(B42,Novice!$F$93:$H$134,3,FALSE),0)</f>
        <v>0</v>
      </c>
      <c r="G42" s="76">
        <f>IFERROR(VLOOKUP(B42,Novice!$J$93:$L$134,3,FALSE),0)</f>
        <v>0</v>
      </c>
      <c r="H42" s="76">
        <f>IFERROR(VLOOKUP(B42,Novice!$N$93:$P$134,3,FALSE),0)</f>
        <v>0</v>
      </c>
      <c r="I42" s="124">
        <f>IFERROR(VLOOKUP(B42,Novice!$R$93:$T$134,3,FALSE),0)</f>
        <v>0</v>
      </c>
      <c r="J42" s="165">
        <f>IFERROR(VLOOKUP(B42,Novice!$V$93:$X$134,3,FALSE),0)</f>
        <v>0</v>
      </c>
    </row>
    <row r="43" spans="1:10" ht="15" customHeight="1">
      <c r="A43" s="150">
        <f>Rookies!A31</f>
        <v>0</v>
      </c>
      <c r="B43" s="83">
        <f>Rookies!B31</f>
        <v>0</v>
      </c>
      <c r="C43" s="83">
        <f t="shared" si="2"/>
        <v>0</v>
      </c>
      <c r="D43" s="123">
        <f t="shared" si="3"/>
        <v>0</v>
      </c>
      <c r="E43" s="76">
        <f>IFERROR(VLOOKUP(B43,Rookies!$B$93:$D$134,3,FALSE),0)</f>
        <v>0</v>
      </c>
      <c r="F43" s="76">
        <f>IFERROR(VLOOKUP(B43,Rookies!$F$93:$H$134,3,FALSE),0)</f>
        <v>0</v>
      </c>
      <c r="G43" s="76">
        <f>IFERROR(VLOOKUP(B43,Rookies!$J$93:$L$134,3,FALSE),0)</f>
        <v>0</v>
      </c>
      <c r="H43" s="76">
        <f>IFERROR(VLOOKUP(B43,Rookies!$N$93:$P$134,3,FALSE),0)</f>
        <v>0</v>
      </c>
      <c r="I43" s="124">
        <f>IFERROR(VLOOKUP(B43,Rookies!$R$93:$T$134,3,FALSE),0)</f>
        <v>0</v>
      </c>
      <c r="J43" s="165">
        <f>IFERROR(VLOOKUP(B43,Rookies!$V$93:$X$134,3,FALSE),0)</f>
        <v>0</v>
      </c>
    </row>
    <row r="44" spans="1:10" ht="15" customHeight="1">
      <c r="A44" s="150">
        <f>Novice!A28</f>
        <v>0</v>
      </c>
      <c r="B44" s="83">
        <f>Novice!B28</f>
        <v>0</v>
      </c>
      <c r="C44" s="83">
        <f t="shared" si="2"/>
        <v>0</v>
      </c>
      <c r="D44" s="123">
        <f t="shared" si="3"/>
        <v>0</v>
      </c>
      <c r="E44" s="76">
        <f>IFERROR(VLOOKUP(B44,Novice!$B$93:$D$134,3,FALSE),0)</f>
        <v>0</v>
      </c>
      <c r="F44" s="76">
        <f>IFERROR(VLOOKUP(B44,Novice!$F$93:$H$134,3,FALSE),0)</f>
        <v>0</v>
      </c>
      <c r="G44" s="76">
        <f>IFERROR(VLOOKUP(B44,Novice!$J$93:$L$134,3,FALSE),0)</f>
        <v>0</v>
      </c>
      <c r="H44" s="76">
        <f>IFERROR(VLOOKUP(B44,Novice!$N$93:$P$134,3,FALSE),0)</f>
        <v>0</v>
      </c>
      <c r="I44" s="124">
        <f>IFERROR(VLOOKUP(B44,Novice!$R$93:$T$134,3,FALSE),0)</f>
        <v>0</v>
      </c>
      <c r="J44" s="165">
        <f>IFERROR(VLOOKUP(B44,Novice!$V$93:$X$134,3,FALSE),0)</f>
        <v>0</v>
      </c>
    </row>
    <row r="45" spans="1:10" ht="15" customHeight="1">
      <c r="A45" s="150">
        <f>Novice!A21</f>
        <v>0</v>
      </c>
      <c r="B45" s="83">
        <f>Novice!B21</f>
        <v>0</v>
      </c>
      <c r="C45" s="83">
        <f t="shared" si="2"/>
        <v>0</v>
      </c>
      <c r="D45" s="123">
        <f t="shared" si="3"/>
        <v>0</v>
      </c>
      <c r="E45" s="76">
        <f>IFERROR(VLOOKUP(B45,Novice!$B$93:$D$134,3,FALSE),0)</f>
        <v>0</v>
      </c>
      <c r="F45" s="76">
        <f>IFERROR(VLOOKUP(B45,Novice!$F$93:$H$134,3,FALSE),0)</f>
        <v>0</v>
      </c>
      <c r="G45" s="76">
        <f>IFERROR(VLOOKUP(B45,Novice!$J$93:$L$134,3,FALSE),0)</f>
        <v>0</v>
      </c>
      <c r="H45" s="76">
        <f>IFERROR(VLOOKUP(B45,Novice!$N$93:$P$134,3,FALSE),0)</f>
        <v>0</v>
      </c>
      <c r="I45" s="124">
        <f>IFERROR(VLOOKUP(B45,Novice!$R$93:$T$134,3,FALSE),0)</f>
        <v>0</v>
      </c>
      <c r="J45" s="165">
        <f>IFERROR(VLOOKUP(B45,Novice!$V$93:$X$134,3,FALSE),0)</f>
        <v>0</v>
      </c>
    </row>
    <row r="46" spans="1:10" ht="15" customHeight="1">
      <c r="A46" s="150">
        <f>Novice!A23</f>
        <v>0</v>
      </c>
      <c r="B46" s="83">
        <f>Novice!B23</f>
        <v>0</v>
      </c>
      <c r="C46" s="83">
        <f t="shared" si="2"/>
        <v>0</v>
      </c>
      <c r="D46" s="123">
        <f t="shared" si="3"/>
        <v>0</v>
      </c>
      <c r="E46" s="76">
        <f>IFERROR(VLOOKUP(B46,Novice!$B$93:$D$134,3,FALSE),0)</f>
        <v>0</v>
      </c>
      <c r="F46" s="76">
        <f>IFERROR(VLOOKUP(B46,Novice!$F$93:$H$134,3,FALSE),0)</f>
        <v>0</v>
      </c>
      <c r="G46" s="76">
        <f>IFERROR(VLOOKUP(B46,Novice!$J$93:$L$134,3,FALSE),0)</f>
        <v>0</v>
      </c>
      <c r="H46" s="76">
        <f>IFERROR(VLOOKUP(B46,Novice!$N$93:$P$134,3,FALSE),0)</f>
        <v>0</v>
      </c>
      <c r="I46" s="124">
        <f>IFERROR(VLOOKUP(B46,Novice!$R$93:$T$134,3,FALSE),0)</f>
        <v>0</v>
      </c>
      <c r="J46" s="165">
        <f>IFERROR(VLOOKUP(B46,Novice!$V$93:$X$134,3,FALSE),0)</f>
        <v>0</v>
      </c>
    </row>
    <row r="47" spans="1:10" ht="15" customHeight="1">
      <c r="A47" s="150">
        <f>Novice!A22</f>
        <v>0</v>
      </c>
      <c r="B47" s="83">
        <f>Novice!B22</f>
        <v>0</v>
      </c>
      <c r="C47" s="83">
        <f t="shared" si="2"/>
        <v>0</v>
      </c>
      <c r="D47" s="123">
        <f t="shared" si="3"/>
        <v>0</v>
      </c>
      <c r="E47" s="76">
        <f>IFERROR(VLOOKUP(B47,Novice!$B$93:$D$134,3,FALSE),0)</f>
        <v>0</v>
      </c>
      <c r="F47" s="76">
        <f>IFERROR(VLOOKUP(B47,Novice!$F$93:$H$134,3,FALSE),0)</f>
        <v>0</v>
      </c>
      <c r="G47" s="76">
        <f>IFERROR(VLOOKUP(B47,Novice!$J$93:$L$134,3,FALSE),0)</f>
        <v>0</v>
      </c>
      <c r="H47" s="76">
        <f>IFERROR(VLOOKUP(B47,Novice!$N$93:$P$134,3,FALSE),0)</f>
        <v>0</v>
      </c>
      <c r="I47" s="124">
        <f>IFERROR(VLOOKUP(B47,Novice!$R$93:$T$134,3,FALSE),0)</f>
        <v>0</v>
      </c>
      <c r="J47" s="165">
        <f>IFERROR(VLOOKUP(B47,Novice!$V$93:$X$134,3,FALSE),0)</f>
        <v>0</v>
      </c>
    </row>
    <row r="48" spans="1:10" ht="15" customHeight="1">
      <c r="A48" s="150">
        <f>Novice!A24</f>
        <v>0</v>
      </c>
      <c r="B48" s="83">
        <f>Novice!B24</f>
        <v>0</v>
      </c>
      <c r="C48" s="83">
        <f t="shared" si="2"/>
        <v>0</v>
      </c>
      <c r="D48" s="123">
        <f t="shared" si="3"/>
        <v>0</v>
      </c>
      <c r="E48" s="76">
        <f>IFERROR(VLOOKUP(B48,Novice!$B$93:$D$134,3,FALSE),0)</f>
        <v>0</v>
      </c>
      <c r="F48" s="76">
        <f>IFERROR(VLOOKUP(B48,Novice!$F$93:$H$134,3,FALSE),0)</f>
        <v>0</v>
      </c>
      <c r="G48" s="76">
        <f>IFERROR(VLOOKUP(B48,Novice!$J$93:$L$134,3,FALSE),0)</f>
        <v>0</v>
      </c>
      <c r="H48" s="76">
        <f>IFERROR(VLOOKUP(B48,Novice!$N$93:$P$134,3,FALSE),0)</f>
        <v>0</v>
      </c>
      <c r="I48" s="124">
        <f>IFERROR(VLOOKUP(B48,Novice!$R$93:$T$134,3,FALSE),0)</f>
        <v>0</v>
      </c>
      <c r="J48" s="165">
        <f>IFERROR(VLOOKUP(B48,Novice!$V$93:$X$134,3,FALSE),0)</f>
        <v>0</v>
      </c>
    </row>
    <row r="49" spans="1:10" ht="15" customHeight="1">
      <c r="A49" s="150">
        <f>Rookies!A33</f>
        <v>0</v>
      </c>
      <c r="B49" s="83">
        <f>Rookies!B33</f>
        <v>0</v>
      </c>
      <c r="C49" s="83">
        <f t="shared" si="2"/>
        <v>0</v>
      </c>
      <c r="D49" s="123">
        <f t="shared" si="3"/>
        <v>0</v>
      </c>
      <c r="E49" s="76">
        <f>IFERROR(VLOOKUP(B49,Rookies!$B$93:$D$134,3,FALSE),0)</f>
        <v>0</v>
      </c>
      <c r="F49" s="76">
        <f>IFERROR(VLOOKUP(B49,Rookies!$F$93:$H$134,3,FALSE),0)</f>
        <v>0</v>
      </c>
      <c r="G49" s="76">
        <f>IFERROR(VLOOKUP(B49,Rookies!$J$93:$L$134,3,FALSE),0)</f>
        <v>0</v>
      </c>
      <c r="H49" s="76">
        <f>IFERROR(VLOOKUP(B49,Rookies!$N$93:$P$134,3,FALSE),0)</f>
        <v>0</v>
      </c>
      <c r="I49" s="124">
        <f>IFERROR(VLOOKUP(B49,Rookies!$R$93:$T$134,3,FALSE),0)</f>
        <v>0</v>
      </c>
      <c r="J49" s="165">
        <f>IFERROR(VLOOKUP(B49,Rookies!$V$93:$X$134,3,FALSE),0)</f>
        <v>0</v>
      </c>
    </row>
    <row r="50" spans="1:10" ht="15" customHeight="1">
      <c r="A50" s="150">
        <f>Novice!A26</f>
        <v>0</v>
      </c>
      <c r="B50" s="83">
        <f>Novice!B26</f>
        <v>0</v>
      </c>
      <c r="C50" s="83">
        <f t="shared" si="2"/>
        <v>0</v>
      </c>
      <c r="D50" s="123">
        <f t="shared" si="3"/>
        <v>0</v>
      </c>
      <c r="E50" s="76">
        <f>IFERROR(VLOOKUP(B50,Novice!$B$93:$D$134,3,FALSE),0)</f>
        <v>0</v>
      </c>
      <c r="F50" s="76">
        <f>IFERROR(VLOOKUP(B50,Novice!$F$93:$H$134,3,FALSE),0)</f>
        <v>0</v>
      </c>
      <c r="G50" s="76">
        <f>IFERROR(VLOOKUP(B50,Novice!$J$93:$L$134,3,FALSE),0)</f>
        <v>0</v>
      </c>
      <c r="H50" s="76">
        <f>IFERROR(VLOOKUP(B50,Novice!$N$93:$P$134,3,FALSE),0)</f>
        <v>0</v>
      </c>
      <c r="I50" s="124">
        <f>IFERROR(VLOOKUP(B50,Novice!$R$93:$T$134,3,FALSE),0)</f>
        <v>0</v>
      </c>
      <c r="J50" s="165">
        <f>IFERROR(VLOOKUP(B50,Novice!$V$93:$X$134,3,FALSE),0)</f>
        <v>0</v>
      </c>
    </row>
    <row r="51" spans="1:10" ht="15" customHeight="1">
      <c r="A51" s="150">
        <f>Novice!A25</f>
        <v>0</v>
      </c>
      <c r="B51" s="83">
        <f>Novice!B25</f>
        <v>0</v>
      </c>
      <c r="C51" s="83">
        <f t="shared" si="2"/>
        <v>0</v>
      </c>
      <c r="D51" s="123">
        <f t="shared" si="3"/>
        <v>0</v>
      </c>
      <c r="E51" s="76">
        <f>IFERROR(VLOOKUP(B51,Novice!$B$93:$D$134,3,FALSE),0)</f>
        <v>0</v>
      </c>
      <c r="F51" s="76">
        <f>IFERROR(VLOOKUP(B51,Novice!$F$93:$H$134,3,FALSE),0)</f>
        <v>0</v>
      </c>
      <c r="G51" s="76">
        <f>IFERROR(VLOOKUP(B51,Novice!$J$93:$L$134,3,FALSE),0)</f>
        <v>0</v>
      </c>
      <c r="H51" s="76">
        <f>IFERROR(VLOOKUP(B51,Novice!$N$93:$P$134,3,FALSE),0)</f>
        <v>0</v>
      </c>
      <c r="I51" s="124">
        <f>IFERROR(VLOOKUP(B51,Novice!$R$93:$T$134,3,FALSE),0)</f>
        <v>0</v>
      </c>
      <c r="J51" s="165">
        <f>IFERROR(VLOOKUP(B51,Novice!$V$93:$X$134,3,FALSE),0)</f>
        <v>0</v>
      </c>
    </row>
    <row r="52" spans="1:10" ht="15" customHeight="1">
      <c r="A52" s="150">
        <f>Rookies!A28</f>
        <v>0</v>
      </c>
      <c r="B52" s="83">
        <f>Rookies!B28</f>
        <v>0</v>
      </c>
      <c r="C52" s="83">
        <f t="shared" si="2"/>
        <v>0</v>
      </c>
      <c r="D52" s="123">
        <f t="shared" si="3"/>
        <v>0</v>
      </c>
      <c r="E52" s="76">
        <f>IFERROR(VLOOKUP(B52,Rookies!$B$93:$D$134,3,FALSE),0)</f>
        <v>0</v>
      </c>
      <c r="F52" s="76">
        <f>IFERROR(VLOOKUP(B52,Rookies!$F$93:$H$134,3,FALSE),0)</f>
        <v>0</v>
      </c>
      <c r="G52" s="76">
        <f>IFERROR(VLOOKUP(B52,Rookies!$J$93:$L$134,3,FALSE),0)</f>
        <v>0</v>
      </c>
      <c r="H52" s="76">
        <f>IFERROR(VLOOKUP(B52,Rookies!$N$93:$P$134,3,FALSE),0)</f>
        <v>0</v>
      </c>
      <c r="I52" s="124">
        <f>IFERROR(VLOOKUP(B52,Rookies!$R$93:$T$134,3,FALSE),0)</f>
        <v>0</v>
      </c>
      <c r="J52" s="165">
        <f>IFERROR(VLOOKUP(B52,Rookies!$V$93:$X$134,3,FALSE),0)</f>
        <v>0</v>
      </c>
    </row>
    <row r="53" spans="1:10" ht="15" customHeight="1">
      <c r="A53" s="150">
        <f>Novice!A27</f>
        <v>0</v>
      </c>
      <c r="B53" s="83">
        <f>Novice!B27</f>
        <v>0</v>
      </c>
      <c r="C53" s="83">
        <f t="shared" si="2"/>
        <v>0</v>
      </c>
      <c r="D53" s="123">
        <f t="shared" si="3"/>
        <v>0</v>
      </c>
      <c r="E53" s="76">
        <f>IFERROR(VLOOKUP(B53,Novice!$B$93:$D$134,3,FALSE),0)</f>
        <v>0</v>
      </c>
      <c r="F53" s="76">
        <f>IFERROR(VLOOKUP(B53,Novice!$F$93:$H$134,3,FALSE),0)</f>
        <v>0</v>
      </c>
      <c r="G53" s="76">
        <f>IFERROR(VLOOKUP(B53,Novice!$J$93:$L$134,3,FALSE),0)</f>
        <v>0</v>
      </c>
      <c r="H53" s="76">
        <f>IFERROR(VLOOKUP(B53,Novice!$N$93:$P$134,3,FALSE),0)</f>
        <v>0</v>
      </c>
      <c r="I53" s="124">
        <f>IFERROR(VLOOKUP(B53,Novice!$R$93:$T$134,3,FALSE),0)</f>
        <v>0</v>
      </c>
      <c r="J53" s="165">
        <f>IFERROR(VLOOKUP(B53,Novice!$V$93:$X$134,3,FALSE),0)</f>
        <v>0</v>
      </c>
    </row>
    <row r="54" spans="1:10" ht="15" customHeight="1">
      <c r="A54" s="150">
        <f>Rookies!A29</f>
        <v>0</v>
      </c>
      <c r="B54" s="83">
        <f>Rookies!B29</f>
        <v>0</v>
      </c>
      <c r="C54" s="83">
        <f t="shared" si="2"/>
        <v>0</v>
      </c>
      <c r="D54" s="123">
        <f t="shared" si="3"/>
        <v>0</v>
      </c>
      <c r="E54" s="76">
        <f>IFERROR(VLOOKUP(B54,Rookies!$B$93:$D$134,3,FALSE),0)</f>
        <v>0</v>
      </c>
      <c r="F54" s="76">
        <f>IFERROR(VLOOKUP(B54,Rookies!$F$93:$H$134,3,FALSE),0)</f>
        <v>0</v>
      </c>
      <c r="G54" s="76">
        <f>IFERROR(VLOOKUP(B54,Rookies!$J$93:$L$134,3,FALSE),0)</f>
        <v>0</v>
      </c>
      <c r="H54" s="76">
        <f>IFERROR(VLOOKUP(B54,Rookies!$N$93:$P$134,3,FALSE),0)</f>
        <v>0</v>
      </c>
      <c r="I54" s="124">
        <f>IFERROR(VLOOKUP(B54,Rookies!$R$93:$T$134,3,FALSE),0)</f>
        <v>0</v>
      </c>
      <c r="J54" s="165">
        <f>IFERROR(VLOOKUP(B54,Rookies!$V$93:$X$134,3,FALSE),0)</f>
        <v>0</v>
      </c>
    </row>
    <row r="55" spans="1:10" ht="15" customHeight="1">
      <c r="A55" s="150">
        <f>Rookies!A30</f>
        <v>0</v>
      </c>
      <c r="B55" s="83">
        <f>Rookies!B30</f>
        <v>0</v>
      </c>
      <c r="C55" s="83">
        <f t="shared" si="2"/>
        <v>0</v>
      </c>
      <c r="D55" s="123">
        <f t="shared" si="3"/>
        <v>0</v>
      </c>
      <c r="E55" s="76">
        <f>IFERROR(VLOOKUP(B55,Rookies!$B$93:$D$134,3,FALSE),0)</f>
        <v>0</v>
      </c>
      <c r="F55" s="76">
        <f>IFERROR(VLOOKUP(B55,Rookies!$F$93:$H$134,3,FALSE),0)</f>
        <v>0</v>
      </c>
      <c r="G55" s="76">
        <f>IFERROR(VLOOKUP(B55,Rookies!$J$93:$L$134,3,FALSE),0)</f>
        <v>0</v>
      </c>
      <c r="H55" s="76">
        <f>IFERROR(VLOOKUP(B55,Rookies!$N$93:$P$134,3,FALSE),0)</f>
        <v>0</v>
      </c>
      <c r="I55" s="124">
        <f>IFERROR(VLOOKUP(B55,Rookies!$R$93:$T$134,3,FALSE),0)</f>
        <v>0</v>
      </c>
      <c r="J55" s="165">
        <f>IFERROR(VLOOKUP(B55,Rookies!$V$93:$X$134,3,FALSE),0)</f>
        <v>0</v>
      </c>
    </row>
    <row r="56" spans="1:10" ht="15" customHeight="1">
      <c r="A56" s="150">
        <f>Rookies!A35</f>
        <v>0</v>
      </c>
      <c r="B56" s="83">
        <f>Rookies!B35</f>
        <v>0</v>
      </c>
      <c r="C56" s="83">
        <f t="shared" si="2"/>
        <v>0</v>
      </c>
      <c r="D56" s="123">
        <f t="shared" si="3"/>
        <v>0</v>
      </c>
      <c r="E56" s="76">
        <f>IFERROR(VLOOKUP(B56,Rookies!$B$93:$D$134,3,FALSE),0)</f>
        <v>0</v>
      </c>
      <c r="F56" s="76">
        <f>IFERROR(VLOOKUP(B56,Rookies!$F$93:$H$134,3,FALSE),0)</f>
        <v>0</v>
      </c>
      <c r="G56" s="76">
        <f>IFERROR(VLOOKUP(B56,Rookies!$J$93:$L$134,3,FALSE),0)</f>
        <v>0</v>
      </c>
      <c r="H56" s="76">
        <f>IFERROR(VLOOKUP(B56,Rookies!$N$93:$P$134,3,FALSE),0)</f>
        <v>0</v>
      </c>
      <c r="I56" s="124">
        <f>IFERROR(VLOOKUP(B56,Rookies!$R$93:$T$134,3,FALSE),0)</f>
        <v>0</v>
      </c>
      <c r="J56" s="165">
        <f>IFERROR(VLOOKUP(B56,Rookies!$V$93:$X$134,3,FALSE),0)</f>
        <v>0</v>
      </c>
    </row>
    <row r="57" spans="1:10" ht="15" customHeight="1">
      <c r="A57" s="150">
        <f>Rookies!A32</f>
        <v>0</v>
      </c>
      <c r="B57" s="83">
        <f>Rookies!B32</f>
        <v>0</v>
      </c>
      <c r="C57" s="83">
        <f t="shared" si="2"/>
        <v>0</v>
      </c>
      <c r="D57" s="123">
        <f t="shared" si="3"/>
        <v>0</v>
      </c>
      <c r="E57" s="76">
        <f>IFERROR(VLOOKUP(B57,Rookies!$B$93:$D$134,3,FALSE),0)</f>
        <v>0</v>
      </c>
      <c r="F57" s="76">
        <f>IFERROR(VLOOKUP(B57,Rookies!$F$93:$H$134,3,FALSE),0)</f>
        <v>0</v>
      </c>
      <c r="G57" s="76">
        <f>IFERROR(VLOOKUP(B57,Rookies!$J$93:$L$134,3,FALSE),0)</f>
        <v>0</v>
      </c>
      <c r="H57" s="76">
        <f>IFERROR(VLOOKUP(B57,Rookies!$N$93:$P$134,3,FALSE),0)</f>
        <v>0</v>
      </c>
      <c r="I57" s="124">
        <f>IFERROR(VLOOKUP(B57,Rookies!$R$93:$T$134,3,FALSE),0)</f>
        <v>0</v>
      </c>
      <c r="J57" s="165">
        <f>IFERROR(VLOOKUP(B57,Rookies!$V$93:$X$134,3,FALSE),0)</f>
        <v>0</v>
      </c>
    </row>
    <row r="58" spans="1:10" ht="15" customHeight="1">
      <c r="A58" s="150">
        <f>Novice!A29</f>
        <v>0</v>
      </c>
      <c r="B58" s="83">
        <f>Novice!B29</f>
        <v>0</v>
      </c>
      <c r="C58" s="83">
        <f t="shared" si="2"/>
        <v>0</v>
      </c>
      <c r="D58" s="123">
        <f t="shared" si="3"/>
        <v>0</v>
      </c>
      <c r="E58" s="76">
        <f>IFERROR(VLOOKUP(B58,Novice!$B$93:$D$134,3,FALSE),0)</f>
        <v>0</v>
      </c>
      <c r="F58" s="76">
        <f>IFERROR(VLOOKUP(B58,Novice!$F$93:$H$134,3,FALSE),0)</f>
        <v>0</v>
      </c>
      <c r="G58" s="76">
        <f>IFERROR(VLOOKUP(B58,Novice!$J$93:$L$134,3,FALSE),0)</f>
        <v>0</v>
      </c>
      <c r="H58" s="76">
        <f>IFERROR(VLOOKUP(B58,Novice!$N$93:$P$134,3,FALSE),0)</f>
        <v>0</v>
      </c>
      <c r="I58" s="124">
        <f>IFERROR(VLOOKUP(B58,Novice!$R$93:$T$134,3,FALSE),0)</f>
        <v>0</v>
      </c>
      <c r="J58" s="165">
        <f>IFERROR(VLOOKUP(B58,Novice!$V$93:$X$134,3,FALSE),0)</f>
        <v>0</v>
      </c>
    </row>
    <row r="59" spans="1:10" ht="15" customHeight="1">
      <c r="A59" s="150">
        <f>Rookies!A34</f>
        <v>0</v>
      </c>
      <c r="B59" s="83">
        <f>Rookies!B34</f>
        <v>0</v>
      </c>
      <c r="C59" s="83">
        <f t="shared" si="2"/>
        <v>0</v>
      </c>
      <c r="D59" s="123">
        <f t="shared" si="3"/>
        <v>0</v>
      </c>
      <c r="E59" s="76">
        <f>IFERROR(VLOOKUP(B59,Rookies!$B$93:$D$134,3,FALSE),0)</f>
        <v>0</v>
      </c>
      <c r="F59" s="76">
        <f>IFERROR(VLOOKUP(B59,Rookies!$F$93:$H$134,3,FALSE),0)</f>
        <v>0</v>
      </c>
      <c r="G59" s="76">
        <f>IFERROR(VLOOKUP(B59,Rookies!$J$93:$L$134,3,FALSE),0)</f>
        <v>0</v>
      </c>
      <c r="H59" s="76">
        <f>IFERROR(VLOOKUP(B59,Rookies!$N$93:$P$134,3,FALSE),0)</f>
        <v>0</v>
      </c>
      <c r="I59" s="124">
        <f>IFERROR(VLOOKUP(B59,Rookies!$R$93:$T$134,3,FALSE),0)</f>
        <v>0</v>
      </c>
      <c r="J59" s="165">
        <f>IFERROR(VLOOKUP(B59,Rookies!$V$93:$X$134,3,FALSE),0)</f>
        <v>0</v>
      </c>
    </row>
    <row r="60" spans="1:10" ht="15" customHeight="1">
      <c r="A60" s="150">
        <f>Rookies!A36</f>
        <v>0</v>
      </c>
      <c r="B60" s="83">
        <f>Rookies!B36</f>
        <v>0</v>
      </c>
      <c r="C60" s="83">
        <f t="shared" si="2"/>
        <v>0</v>
      </c>
      <c r="D60" s="123">
        <f t="shared" si="3"/>
        <v>0</v>
      </c>
      <c r="E60" s="76">
        <f>IFERROR(VLOOKUP(B60,Rookies!$B$93:$D$134,3,FALSE),0)</f>
        <v>0</v>
      </c>
      <c r="F60" s="76">
        <f>IFERROR(VLOOKUP(B60,Rookies!$F$93:$H$134,3,FALSE),0)</f>
        <v>0</v>
      </c>
      <c r="G60" s="76">
        <f>IFERROR(VLOOKUP(B60,Rookies!$J$93:$L$134,3,FALSE),0)</f>
        <v>0</v>
      </c>
      <c r="H60" s="76">
        <f>IFERROR(VLOOKUP(B60,Rookies!$N$93:$P$134,3,FALSE),0)</f>
        <v>0</v>
      </c>
      <c r="I60" s="124">
        <f>IFERROR(VLOOKUP(B60,Rookies!$R$93:$T$134,3,FALSE),0)</f>
        <v>0</v>
      </c>
      <c r="J60" s="165">
        <f>IFERROR(VLOOKUP(B60,Rookies!$V$93:$X$134,3,FALSE),0)</f>
        <v>0</v>
      </c>
    </row>
    <row r="61" spans="1:10" ht="15" customHeight="1">
      <c r="A61" s="150">
        <f>Rookies!A38</f>
        <v>0</v>
      </c>
      <c r="B61" s="83">
        <f>Rookies!B38</f>
        <v>0</v>
      </c>
      <c r="C61" s="83">
        <f t="shared" si="2"/>
        <v>0</v>
      </c>
      <c r="D61" s="123">
        <f t="shared" si="3"/>
        <v>0</v>
      </c>
      <c r="E61" s="76">
        <f>IFERROR(VLOOKUP(B61,Rookies!$B$93:$D$134,3,FALSE),0)</f>
        <v>0</v>
      </c>
      <c r="F61" s="76">
        <f>IFERROR(VLOOKUP(B61,Rookies!$F$93:$H$134,3,FALSE),0)</f>
        <v>0</v>
      </c>
      <c r="G61" s="76">
        <f>IFERROR(VLOOKUP(B61,Rookies!$J$93:$L$134,3,FALSE),0)</f>
        <v>0</v>
      </c>
      <c r="H61" s="76">
        <f>IFERROR(VLOOKUP(B61,Rookies!$N$93:$P$134,3,FALSE),0)</f>
        <v>0</v>
      </c>
      <c r="I61" s="124">
        <f>IFERROR(VLOOKUP(B61,Rookies!$R$93:$T$134,3,FALSE),0)</f>
        <v>0</v>
      </c>
      <c r="J61" s="165">
        <f>IFERROR(VLOOKUP(B61,Rookies!$V$93:$X$134,3,FALSE),0)</f>
        <v>0</v>
      </c>
    </row>
    <row r="62" spans="1:10" ht="15" customHeight="1">
      <c r="A62" s="150">
        <f>Novice!A30</f>
        <v>0</v>
      </c>
      <c r="B62" s="83">
        <f>Novice!B30</f>
        <v>0</v>
      </c>
      <c r="C62" s="83">
        <f t="shared" si="2"/>
        <v>0</v>
      </c>
      <c r="D62" s="123">
        <f t="shared" si="3"/>
        <v>0</v>
      </c>
      <c r="E62" s="76">
        <f>IFERROR(VLOOKUP(B62,Novice!$B$93:$D$134,3,FALSE),0)</f>
        <v>0</v>
      </c>
      <c r="F62" s="76">
        <f>IFERROR(VLOOKUP(B62,Novice!$F$93:$H$134,3,FALSE),0)</f>
        <v>0</v>
      </c>
      <c r="G62" s="76">
        <f>IFERROR(VLOOKUP(B62,Novice!$J$93:$L$134,3,FALSE),0)</f>
        <v>0</v>
      </c>
      <c r="H62" s="76">
        <f>IFERROR(VLOOKUP(B62,Novice!$N$93:$P$134,3,FALSE),0)</f>
        <v>0</v>
      </c>
      <c r="I62" s="124">
        <f>IFERROR(VLOOKUP(B62,Novice!$R$93:$T$134,3,FALSE),0)</f>
        <v>0</v>
      </c>
      <c r="J62" s="165">
        <f>IFERROR(VLOOKUP(B62,Novice!$V$93:$X$134,3,FALSE),0)</f>
        <v>0</v>
      </c>
    </row>
    <row r="63" spans="1:10" ht="15" customHeight="1">
      <c r="A63" s="150">
        <f>Rookies!A37</f>
        <v>0</v>
      </c>
      <c r="B63" s="83">
        <f>Rookies!B37</f>
        <v>0</v>
      </c>
      <c r="C63" s="83">
        <f t="shared" si="2"/>
        <v>0</v>
      </c>
      <c r="D63" s="123">
        <f t="shared" si="3"/>
        <v>0</v>
      </c>
      <c r="E63" s="76">
        <f>IFERROR(VLOOKUP(B63,Rookies!$B$93:$D$134,3,FALSE),0)</f>
        <v>0</v>
      </c>
      <c r="F63" s="76">
        <f>IFERROR(VLOOKUP(B63,Rookies!$F$93:$H$134,3,FALSE),0)</f>
        <v>0</v>
      </c>
      <c r="G63" s="76">
        <f>IFERROR(VLOOKUP(B63,Rookies!$J$93:$L$134,3,FALSE),0)</f>
        <v>0</v>
      </c>
      <c r="H63" s="76">
        <f>IFERROR(VLOOKUP(B63,Rookies!$N$93:$P$134,3,FALSE),0)</f>
        <v>0</v>
      </c>
      <c r="I63" s="124">
        <f>IFERROR(VLOOKUP(B63,Rookies!$R$93:$T$134,3,FALSE),0)</f>
        <v>0</v>
      </c>
      <c r="J63" s="165">
        <f>IFERROR(VLOOKUP(B63,Rookies!$V$93:$X$134,3,FALSE),0)</f>
        <v>0</v>
      </c>
    </row>
    <row r="64" spans="1:10" ht="15" customHeight="1">
      <c r="A64" s="150">
        <f>Novice!A31</f>
        <v>0</v>
      </c>
      <c r="B64" s="83">
        <f>Novice!B31</f>
        <v>0</v>
      </c>
      <c r="C64" s="83">
        <f t="shared" si="2"/>
        <v>0</v>
      </c>
      <c r="D64" s="123">
        <f t="shared" si="3"/>
        <v>0</v>
      </c>
      <c r="E64" s="76">
        <f>IFERROR(VLOOKUP(B64,Novice!$B$93:$D$134,3,FALSE),0)</f>
        <v>0</v>
      </c>
      <c r="F64" s="76">
        <f>IFERROR(VLOOKUP(B64,Novice!$F$93:$H$134,3,FALSE),0)</f>
        <v>0</v>
      </c>
      <c r="G64" s="76">
        <f>IFERROR(VLOOKUP(B64,Novice!$J$93:$L$134,3,FALSE),0)</f>
        <v>0</v>
      </c>
      <c r="H64" s="76">
        <f>IFERROR(VLOOKUP(B64,Novice!$N$93:$P$134,3,FALSE),0)</f>
        <v>0</v>
      </c>
      <c r="I64" s="124">
        <f>IFERROR(VLOOKUP(B64,Novice!$R$93:$T$134,3,FALSE),0)</f>
        <v>0</v>
      </c>
      <c r="J64" s="165">
        <f>IFERROR(VLOOKUP(B64,Novice!$V$93:$X$134,3,FALSE),0)</f>
        <v>0</v>
      </c>
    </row>
    <row r="65" spans="1:10" ht="15" customHeight="1">
      <c r="A65" s="150">
        <f>Novice!A32</f>
        <v>0</v>
      </c>
      <c r="B65" s="83">
        <f>Novice!B32</f>
        <v>0</v>
      </c>
      <c r="C65" s="83">
        <f t="shared" si="2"/>
        <v>0</v>
      </c>
      <c r="D65" s="123">
        <f t="shared" si="3"/>
        <v>0</v>
      </c>
      <c r="E65" s="76">
        <f>IFERROR(VLOOKUP(B65,Novice!$B$93:$D$134,3,FALSE),0)</f>
        <v>0</v>
      </c>
      <c r="F65" s="76">
        <f>IFERROR(VLOOKUP(B65,Novice!$F$93:$H$134,3,FALSE),0)</f>
        <v>0</v>
      </c>
      <c r="G65" s="76">
        <f>IFERROR(VLOOKUP(B65,Novice!$J$93:$L$134,3,FALSE),0)</f>
        <v>0</v>
      </c>
      <c r="H65" s="76">
        <f>IFERROR(VLOOKUP(B65,Novice!$N$93:$P$134,3,FALSE),0)</f>
        <v>0</v>
      </c>
      <c r="I65" s="124">
        <f>IFERROR(VLOOKUP(B65,Novice!$R$93:$T$134,3,FALSE),0)</f>
        <v>0</v>
      </c>
      <c r="J65" s="165">
        <f>IFERROR(VLOOKUP(B65,Novice!$V$93:$X$134,3,FALSE),0)</f>
        <v>0</v>
      </c>
    </row>
    <row r="66" spans="1:10" ht="15" customHeight="1">
      <c r="A66" s="150">
        <f>Novice!A33</f>
        <v>0</v>
      </c>
      <c r="B66" s="83">
        <f>Novice!B33</f>
        <v>0</v>
      </c>
      <c r="C66" s="83">
        <f t="shared" si="2"/>
        <v>0</v>
      </c>
      <c r="D66" s="123">
        <f t="shared" si="3"/>
        <v>0</v>
      </c>
      <c r="E66" s="76">
        <f>IFERROR(VLOOKUP(B66,Novice!$B$93:$D$134,3,FALSE),0)</f>
        <v>0</v>
      </c>
      <c r="F66" s="76">
        <f>IFERROR(VLOOKUP(B66,Novice!$F$93:$H$134,3,FALSE),0)</f>
        <v>0</v>
      </c>
      <c r="G66" s="76">
        <f>IFERROR(VLOOKUP(B66,Novice!$J$93:$L$134,3,FALSE),0)</f>
        <v>0</v>
      </c>
      <c r="H66" s="76">
        <f>IFERROR(VLOOKUP(B66,Novice!$N$93:$P$134,3,FALSE),0)</f>
        <v>0</v>
      </c>
      <c r="I66" s="124">
        <f>IFERROR(VLOOKUP(B66,Novice!$R$93:$T$134,3,FALSE),0)</f>
        <v>0</v>
      </c>
      <c r="J66" s="165">
        <f>IFERROR(VLOOKUP(B66,Novice!$V$93:$X$134,3,FALSE),0)</f>
        <v>0</v>
      </c>
    </row>
    <row r="67" spans="1:10" ht="15" customHeight="1">
      <c r="A67" s="150">
        <f>Novice!A34</f>
        <v>0</v>
      </c>
      <c r="B67" s="83">
        <f>Novice!B34</f>
        <v>0</v>
      </c>
      <c r="C67" s="83">
        <f t="shared" si="2"/>
        <v>0</v>
      </c>
      <c r="D67" s="123">
        <f t="shared" si="3"/>
        <v>0</v>
      </c>
      <c r="E67" s="76">
        <f>IFERROR(VLOOKUP(B67,Novice!$B$93:$D$134,3,FALSE),0)</f>
        <v>0</v>
      </c>
      <c r="F67" s="76">
        <f>IFERROR(VLOOKUP(B67,Novice!$F$93:$H$134,3,FALSE),0)</f>
        <v>0</v>
      </c>
      <c r="G67" s="76">
        <f>IFERROR(VLOOKUP(B67,Novice!$J$93:$L$134,3,FALSE),0)</f>
        <v>0</v>
      </c>
      <c r="H67" s="76">
        <f>IFERROR(VLOOKUP(B67,Novice!$N$93:$P$134,3,FALSE),0)</f>
        <v>0</v>
      </c>
      <c r="I67" s="124">
        <f>IFERROR(VLOOKUP(B67,Novice!$R$93:$T$134,3,FALSE),0)</f>
        <v>0</v>
      </c>
      <c r="J67" s="165">
        <f>IFERROR(VLOOKUP(B67,Novice!$V$93:$X$134,3,FALSE),0)</f>
        <v>0</v>
      </c>
    </row>
    <row r="68" spans="1:10" ht="15" customHeight="1">
      <c r="A68" s="150">
        <f>Novice!A35</f>
        <v>0</v>
      </c>
      <c r="B68" s="83">
        <f>Novice!B35</f>
        <v>0</v>
      </c>
      <c r="C68" s="83">
        <f t="shared" si="2"/>
        <v>0</v>
      </c>
      <c r="D68" s="123">
        <f t="shared" si="3"/>
        <v>0</v>
      </c>
      <c r="E68" s="76">
        <f>IFERROR(VLOOKUP(B68,Novice!$B$93:$D$134,3,FALSE),0)</f>
        <v>0</v>
      </c>
      <c r="F68" s="76">
        <f>IFERROR(VLOOKUP(B68,Novice!$F$93:$H$134,3,FALSE),0)</f>
        <v>0</v>
      </c>
      <c r="G68" s="76">
        <f>IFERROR(VLOOKUP(B68,Novice!$J$93:$L$134,3,FALSE),0)</f>
        <v>0</v>
      </c>
      <c r="H68" s="76">
        <f>IFERROR(VLOOKUP(B68,Novice!$N$93:$P$134,3,FALSE),0)</f>
        <v>0</v>
      </c>
      <c r="I68" s="124">
        <f>IFERROR(VLOOKUP(B68,Novice!$R$93:$T$134,3,FALSE),0)</f>
        <v>0</v>
      </c>
      <c r="J68" s="165">
        <f>IFERROR(VLOOKUP(B68,Novice!$V$93:$X$134,3,FALSE),0)</f>
        <v>0</v>
      </c>
    </row>
    <row r="69" spans="1:10" ht="15" customHeight="1">
      <c r="A69" s="150">
        <f>Novice!A36</f>
        <v>0</v>
      </c>
      <c r="B69" s="83">
        <f>Novice!B36</f>
        <v>0</v>
      </c>
      <c r="C69" s="83">
        <f t="shared" si="2"/>
        <v>0</v>
      </c>
      <c r="D69" s="123">
        <f t="shared" si="3"/>
        <v>0</v>
      </c>
      <c r="E69" s="76">
        <f>IFERROR(VLOOKUP(B69,Novice!$B$93:$D$134,3,FALSE),0)</f>
        <v>0</v>
      </c>
      <c r="F69" s="76">
        <f>IFERROR(VLOOKUP(B69,Novice!$F$93:$H$134,3,FALSE),0)</f>
        <v>0</v>
      </c>
      <c r="G69" s="76">
        <f>IFERROR(VLOOKUP(B69,Novice!$J$93:$L$134,3,FALSE),0)</f>
        <v>0</v>
      </c>
      <c r="H69" s="76">
        <f>IFERROR(VLOOKUP(B69,Novice!$N$93:$P$134,3,FALSE),0)</f>
        <v>0</v>
      </c>
      <c r="I69" s="124">
        <f>IFERROR(VLOOKUP(B69,Novice!$R$93:$T$134,3,FALSE),0)</f>
        <v>0</v>
      </c>
      <c r="J69" s="165">
        <f>IFERROR(VLOOKUP(B69,Novice!$V$93:$X$134,3,FALSE),0)</f>
        <v>0</v>
      </c>
    </row>
    <row r="70" spans="1:10" ht="15" customHeight="1">
      <c r="A70" s="150">
        <f>Novice!A37</f>
        <v>0</v>
      </c>
      <c r="B70" s="83">
        <f>Novice!B37</f>
        <v>0</v>
      </c>
      <c r="C70" s="83">
        <f t="shared" ref="C70:C84" si="4">SUM(E70:K70)</f>
        <v>0</v>
      </c>
      <c r="D70" s="123">
        <f t="shared" ref="D70:D84" si="5">SUM(E70:J70)-MIN(E70:G70)</f>
        <v>0</v>
      </c>
      <c r="E70" s="76">
        <f>IFERROR(VLOOKUP(B70,Novice!$B$93:$D$134,3,FALSE),0)</f>
        <v>0</v>
      </c>
      <c r="F70" s="76">
        <f>IFERROR(VLOOKUP(B70,Novice!$F$93:$H$134,3,FALSE),0)</f>
        <v>0</v>
      </c>
      <c r="G70" s="76">
        <f>IFERROR(VLOOKUP(B70,Novice!$J$93:$L$134,3,FALSE),0)</f>
        <v>0</v>
      </c>
      <c r="H70" s="76">
        <f>IFERROR(VLOOKUP(B70,Novice!$N$93:$P$134,3,FALSE),0)</f>
        <v>0</v>
      </c>
      <c r="I70" s="124">
        <f>IFERROR(VLOOKUP(B70,Novice!$R$93:$T$134,3,FALSE),0)</f>
        <v>0</v>
      </c>
      <c r="J70" s="165">
        <f>IFERROR(VLOOKUP(B70,Novice!$V$93:$X$134,3,FALSE),0)</f>
        <v>0</v>
      </c>
    </row>
    <row r="71" spans="1:10" ht="15" customHeight="1">
      <c r="A71" s="150">
        <f>Novice!A38</f>
        <v>0</v>
      </c>
      <c r="B71" s="83">
        <f>Novice!B38</f>
        <v>0</v>
      </c>
      <c r="C71" s="83">
        <f t="shared" si="4"/>
        <v>0</v>
      </c>
      <c r="D71" s="123">
        <f t="shared" si="5"/>
        <v>0</v>
      </c>
      <c r="E71" s="76">
        <f>IFERROR(VLOOKUP(B71,Novice!$B$93:$D$134,3,FALSE),0)</f>
        <v>0</v>
      </c>
      <c r="F71" s="76">
        <f>IFERROR(VLOOKUP(B71,Novice!$F$93:$H$134,3,FALSE),0)</f>
        <v>0</v>
      </c>
      <c r="G71" s="76">
        <f>IFERROR(VLOOKUP(B71,Novice!$J$93:$L$134,3,FALSE),0)</f>
        <v>0</v>
      </c>
      <c r="H71" s="76">
        <f>IFERROR(VLOOKUP(B71,Novice!$N$93:$P$134,3,FALSE),0)</f>
        <v>0</v>
      </c>
      <c r="I71" s="124">
        <f>IFERROR(VLOOKUP(B71,Novice!$R$93:$T$134,3,FALSE),0)</f>
        <v>0</v>
      </c>
      <c r="J71" s="165">
        <f>IFERROR(VLOOKUP(B71,Novice!$V$93:$X$134,3,FALSE),0)</f>
        <v>0</v>
      </c>
    </row>
    <row r="72" spans="1:10" ht="15" customHeight="1">
      <c r="A72" s="150">
        <f>Novice!A39</f>
        <v>0</v>
      </c>
      <c r="B72" s="83">
        <f>Novice!B39</f>
        <v>0</v>
      </c>
      <c r="C72" s="83">
        <f t="shared" si="4"/>
        <v>0</v>
      </c>
      <c r="D72" s="123">
        <f t="shared" si="5"/>
        <v>0</v>
      </c>
      <c r="E72" s="76">
        <f>IFERROR(VLOOKUP(B72,Novice!$B$93:$D$134,3,FALSE),0)</f>
        <v>0</v>
      </c>
      <c r="F72" s="76">
        <f>IFERROR(VLOOKUP(B72,Novice!$F$93:$H$134,3,FALSE),0)</f>
        <v>0</v>
      </c>
      <c r="G72" s="76">
        <f>IFERROR(VLOOKUP(B72,Novice!$J$93:$L$134,3,FALSE),0)</f>
        <v>0</v>
      </c>
      <c r="H72" s="76">
        <f>IFERROR(VLOOKUP(B72,Novice!$N$93:$P$134,3,FALSE),0)</f>
        <v>0</v>
      </c>
      <c r="I72" s="124">
        <f>IFERROR(VLOOKUP(B72,Novice!$R$93:$T$134,3,FALSE),0)</f>
        <v>0</v>
      </c>
      <c r="J72" s="165">
        <f>IFERROR(VLOOKUP(B72,Novice!$V$93:$X$134,3,FALSE),0)</f>
        <v>0</v>
      </c>
    </row>
    <row r="73" spans="1:10" ht="15" customHeight="1">
      <c r="A73" s="150">
        <f>Rookies!A39</f>
        <v>0</v>
      </c>
      <c r="B73" s="83">
        <f>Rookies!B39</f>
        <v>0</v>
      </c>
      <c r="C73" s="83">
        <f t="shared" si="4"/>
        <v>0</v>
      </c>
      <c r="D73" s="123">
        <f t="shared" si="5"/>
        <v>0</v>
      </c>
      <c r="E73" s="76">
        <f>IFERROR(VLOOKUP(B73,Rookies!$B$93:$D$134,3,FALSE),0)</f>
        <v>0</v>
      </c>
      <c r="F73" s="76">
        <f>IFERROR(VLOOKUP(B73,Rookies!$F$93:$H$134,3,FALSE),0)</f>
        <v>0</v>
      </c>
      <c r="G73" s="76">
        <f>IFERROR(VLOOKUP(B73,Rookies!$J$93:$L$134,3,FALSE),0)</f>
        <v>0</v>
      </c>
      <c r="H73" s="76">
        <f>IFERROR(VLOOKUP(B73,Rookies!$N$93:$P$134,3,FALSE),0)</f>
        <v>0</v>
      </c>
      <c r="I73" s="124">
        <f>IFERROR(VLOOKUP(B73,Rookies!$R$93:$T$134,3,FALSE),0)</f>
        <v>0</v>
      </c>
      <c r="J73" s="165">
        <f>IFERROR(VLOOKUP(B73,Rookies!$V$93:$X$134,3,FALSE),0)</f>
        <v>0</v>
      </c>
    </row>
    <row r="74" spans="1:10" ht="15" customHeight="1">
      <c r="A74" s="150">
        <f>Rookies!A40</f>
        <v>0</v>
      </c>
      <c r="B74" s="83">
        <f>Rookies!B40</f>
        <v>0</v>
      </c>
      <c r="C74" s="83">
        <f t="shared" si="4"/>
        <v>0</v>
      </c>
      <c r="D74" s="123">
        <f t="shared" si="5"/>
        <v>0</v>
      </c>
      <c r="E74" s="76">
        <f>IFERROR(VLOOKUP(B74,Rookies!$B$93:$D$134,3,FALSE),0)</f>
        <v>0</v>
      </c>
      <c r="F74" s="76">
        <f>IFERROR(VLOOKUP(B74,Rookies!$F$93:$H$134,3,FALSE),0)</f>
        <v>0</v>
      </c>
      <c r="G74" s="76">
        <f>IFERROR(VLOOKUP(B74,Rookies!$J$93:$L$134,3,FALSE),0)</f>
        <v>0</v>
      </c>
      <c r="H74" s="76">
        <f>IFERROR(VLOOKUP(B74,Rookies!$N$93:$P$134,3,FALSE),0)</f>
        <v>0</v>
      </c>
      <c r="I74" s="124">
        <f>IFERROR(VLOOKUP(B74,Rookies!$R$93:$T$134,3,FALSE),0)</f>
        <v>0</v>
      </c>
      <c r="J74" s="165">
        <f>IFERROR(VLOOKUP(B74,Rookies!$V$93:$X$134,3,FALSE),0)</f>
        <v>0</v>
      </c>
    </row>
    <row r="75" spans="1:10" ht="15" customHeight="1">
      <c r="A75" s="150">
        <f>Rookies!A41</f>
        <v>0</v>
      </c>
      <c r="B75" s="83">
        <f>Rookies!B41</f>
        <v>0</v>
      </c>
      <c r="C75" s="83">
        <f t="shared" si="4"/>
        <v>0</v>
      </c>
      <c r="D75" s="123">
        <f t="shared" si="5"/>
        <v>0</v>
      </c>
      <c r="E75" s="76">
        <f>IFERROR(VLOOKUP(B75,Rookies!$B$93:$D$134,3,FALSE),0)</f>
        <v>0</v>
      </c>
      <c r="F75" s="76">
        <f>IFERROR(VLOOKUP(B75,Rookies!$F$93:$H$134,3,FALSE),0)</f>
        <v>0</v>
      </c>
      <c r="G75" s="76">
        <f>IFERROR(VLOOKUP(B75,Rookies!$J$93:$L$134,3,FALSE),0)</f>
        <v>0</v>
      </c>
      <c r="H75" s="76">
        <f>IFERROR(VLOOKUP(B75,Rookies!$N$93:$P$134,3,FALSE),0)</f>
        <v>0</v>
      </c>
      <c r="I75" s="124">
        <f>IFERROR(VLOOKUP(B75,Rookies!$R$93:$T$134,3,FALSE),0)</f>
        <v>0</v>
      </c>
      <c r="J75" s="165">
        <f>IFERROR(VLOOKUP(B75,Rookies!$V$93:$X$134,3,FALSE),0)</f>
        <v>0</v>
      </c>
    </row>
    <row r="76" spans="1:10" ht="15" customHeight="1">
      <c r="A76" s="150">
        <f>Rookies!A42</f>
        <v>0</v>
      </c>
      <c r="B76" s="83">
        <f>Rookies!B42</f>
        <v>0</v>
      </c>
      <c r="C76" s="83">
        <f t="shared" si="4"/>
        <v>0</v>
      </c>
      <c r="D76" s="123">
        <f t="shared" si="5"/>
        <v>0</v>
      </c>
      <c r="E76" s="76">
        <f>IFERROR(VLOOKUP(B76,Rookies!$B$93:$D$134,3,FALSE),0)</f>
        <v>0</v>
      </c>
      <c r="F76" s="76">
        <f>IFERROR(VLOOKUP(B76,Rookies!$F$93:$H$134,3,FALSE),0)</f>
        <v>0</v>
      </c>
      <c r="G76" s="76">
        <f>IFERROR(VLOOKUP(B76,Rookies!$J$93:$L$134,3,FALSE),0)</f>
        <v>0</v>
      </c>
      <c r="H76" s="76">
        <f>IFERROR(VLOOKUP(B76,Rookies!$N$93:$P$134,3,FALSE),0)</f>
        <v>0</v>
      </c>
      <c r="I76" s="124">
        <f>IFERROR(VLOOKUP(B76,Rookies!$R$93:$T$134,3,FALSE),0)</f>
        <v>0</v>
      </c>
      <c r="J76" s="165">
        <f>IFERROR(VLOOKUP(B76,Rookies!$V$93:$X$134,3,FALSE),0)</f>
        <v>0</v>
      </c>
    </row>
    <row r="77" spans="1:10" ht="15" customHeight="1">
      <c r="A77" s="150">
        <f>Rookies!A43</f>
        <v>0</v>
      </c>
      <c r="B77" s="83">
        <f>Rookies!B43</f>
        <v>0</v>
      </c>
      <c r="C77" s="83">
        <f t="shared" si="4"/>
        <v>0</v>
      </c>
      <c r="D77" s="123">
        <f t="shared" si="5"/>
        <v>0</v>
      </c>
      <c r="E77" s="76">
        <f>IFERROR(VLOOKUP(B77,Rookies!$B$93:$D$134,3,FALSE),0)</f>
        <v>0</v>
      </c>
      <c r="F77" s="76">
        <f>IFERROR(VLOOKUP(B77,Rookies!$F$93:$H$134,3,FALSE),0)</f>
        <v>0</v>
      </c>
      <c r="G77" s="76">
        <f>IFERROR(VLOOKUP(B77,Rookies!$J$93:$L$134,3,FALSE),0)</f>
        <v>0</v>
      </c>
      <c r="H77" s="76">
        <f>IFERROR(VLOOKUP(B77,Rookies!$N$93:$P$134,3,FALSE),0)</f>
        <v>0</v>
      </c>
      <c r="I77" s="124">
        <f>IFERROR(VLOOKUP(B77,Rookies!$R$93:$T$134,3,FALSE),0)</f>
        <v>0</v>
      </c>
      <c r="J77" s="165">
        <f>IFERROR(VLOOKUP(B77,Rookies!$V$93:$X$134,3,FALSE),0)</f>
        <v>0</v>
      </c>
    </row>
    <row r="78" spans="1:10" ht="15" customHeight="1">
      <c r="A78" s="150">
        <f>Rookies!A44</f>
        <v>0</v>
      </c>
      <c r="B78" s="83">
        <f>Rookies!B44</f>
        <v>0</v>
      </c>
      <c r="C78" s="83">
        <f t="shared" si="4"/>
        <v>0</v>
      </c>
      <c r="D78" s="123">
        <f t="shared" si="5"/>
        <v>0</v>
      </c>
      <c r="E78" s="76">
        <f>IFERROR(VLOOKUP(B78,Rookies!$B$93:$D$134,3,FALSE),0)</f>
        <v>0</v>
      </c>
      <c r="F78" s="76">
        <f>IFERROR(VLOOKUP(B78,Rookies!$F$93:$H$134,3,FALSE),0)</f>
        <v>0</v>
      </c>
      <c r="G78" s="76">
        <f>IFERROR(VLOOKUP(B78,Rookies!$J$93:$L$134,3,FALSE),0)</f>
        <v>0</v>
      </c>
      <c r="H78" s="76">
        <f>IFERROR(VLOOKUP(B78,Rookies!$N$93:$P$134,3,FALSE),0)</f>
        <v>0</v>
      </c>
      <c r="I78" s="124">
        <f>IFERROR(VLOOKUP(B78,Rookies!$R$93:$T$134,3,FALSE),0)</f>
        <v>0</v>
      </c>
      <c r="J78" s="165">
        <f>IFERROR(VLOOKUP(B78,Rookies!$V$93:$X$134,3,FALSE),0)</f>
        <v>0</v>
      </c>
    </row>
    <row r="79" spans="1:10" ht="15" customHeight="1">
      <c r="A79" s="150">
        <f>Rookies!A45</f>
        <v>0</v>
      </c>
      <c r="B79" s="83">
        <f>Rookies!B45</f>
        <v>0</v>
      </c>
      <c r="C79" s="83">
        <f t="shared" si="4"/>
        <v>0</v>
      </c>
      <c r="D79" s="123">
        <f t="shared" si="5"/>
        <v>0</v>
      </c>
      <c r="E79" s="76">
        <f>IFERROR(VLOOKUP(B79,Rookies!$B$93:$D$134,3,FALSE),0)</f>
        <v>0</v>
      </c>
      <c r="F79" s="76">
        <f>IFERROR(VLOOKUP(B79,Rookies!$F$93:$H$134,3,FALSE),0)</f>
        <v>0</v>
      </c>
      <c r="G79" s="76">
        <f>IFERROR(VLOOKUP(B79,Rookies!$J$93:$L$134,3,FALSE),0)</f>
        <v>0</v>
      </c>
      <c r="H79" s="76">
        <f>IFERROR(VLOOKUP(B79,Rookies!$N$93:$P$134,3,FALSE),0)</f>
        <v>0</v>
      </c>
      <c r="I79" s="124">
        <f>IFERROR(VLOOKUP(B79,Rookies!$R$93:$T$134,3,FALSE),0)</f>
        <v>0</v>
      </c>
      <c r="J79" s="165">
        <f>IFERROR(VLOOKUP(B79,Rookies!$V$93:$X$134,3,FALSE),0)</f>
        <v>0</v>
      </c>
    </row>
    <row r="80" spans="1:10" ht="15" customHeight="1">
      <c r="A80" s="150">
        <f>Rookies!A46</f>
        <v>0</v>
      </c>
      <c r="B80" s="83">
        <f>Rookies!B46</f>
        <v>0</v>
      </c>
      <c r="C80" s="83">
        <f t="shared" si="4"/>
        <v>0</v>
      </c>
      <c r="D80" s="123">
        <f t="shared" si="5"/>
        <v>0</v>
      </c>
      <c r="E80" s="76">
        <f>IFERROR(VLOOKUP(B80,Rookies!$B$93:$D$134,3,FALSE),0)</f>
        <v>0</v>
      </c>
      <c r="F80" s="76">
        <f>IFERROR(VLOOKUP(B80,Rookies!$F$93:$H$134,3,FALSE),0)</f>
        <v>0</v>
      </c>
      <c r="G80" s="76">
        <f>IFERROR(VLOOKUP(B80,Rookies!$J$93:$L$134,3,FALSE),0)</f>
        <v>0</v>
      </c>
      <c r="H80" s="76">
        <f>IFERROR(VLOOKUP(B80,Rookies!$N$93:$P$134,3,FALSE),0)</f>
        <v>0</v>
      </c>
      <c r="I80" s="124">
        <f>IFERROR(VLOOKUP(B80,Rookies!$R$93:$T$134,3,FALSE),0)</f>
        <v>0</v>
      </c>
      <c r="J80" s="165">
        <f>IFERROR(VLOOKUP(B80,Rookies!$V$93:$X$134,3,FALSE),0)</f>
        <v>0</v>
      </c>
    </row>
    <row r="81" spans="1:10" ht="15" customHeight="1">
      <c r="A81" s="150">
        <f>Rookies!A47</f>
        <v>0</v>
      </c>
      <c r="B81" s="83">
        <f>Rookies!B47</f>
        <v>0</v>
      </c>
      <c r="C81" s="83">
        <f t="shared" si="4"/>
        <v>0</v>
      </c>
      <c r="D81" s="123">
        <f t="shared" si="5"/>
        <v>0</v>
      </c>
      <c r="E81" s="76">
        <f>IFERROR(VLOOKUP(B81,Rookies!$B$93:$D$134,3,FALSE),0)</f>
        <v>0</v>
      </c>
      <c r="F81" s="76">
        <f>IFERROR(VLOOKUP(B81,Rookies!$F$93:$H$134,3,FALSE),0)</f>
        <v>0</v>
      </c>
      <c r="G81" s="76">
        <f>IFERROR(VLOOKUP(B81,Rookies!$J$93:$L$134,3,FALSE),0)</f>
        <v>0</v>
      </c>
      <c r="H81" s="76">
        <f>IFERROR(VLOOKUP(B81,Rookies!$N$93:$P$134,3,FALSE),0)</f>
        <v>0</v>
      </c>
      <c r="I81" s="124">
        <f>IFERROR(VLOOKUP(B81,Rookies!$R$93:$T$134,3,FALSE),0)</f>
        <v>0</v>
      </c>
      <c r="J81" s="165">
        <f>IFERROR(VLOOKUP(B81,Rookies!$V$93:$X$134,3,FALSE),0)</f>
        <v>0</v>
      </c>
    </row>
    <row r="82" spans="1:10" ht="15" customHeight="1">
      <c r="A82" s="150">
        <f>Rookies!A48</f>
        <v>0</v>
      </c>
      <c r="B82" s="83">
        <f>Rookies!B48</f>
        <v>0</v>
      </c>
      <c r="C82" s="83">
        <f t="shared" si="4"/>
        <v>0</v>
      </c>
      <c r="D82" s="123">
        <f t="shared" si="5"/>
        <v>0</v>
      </c>
      <c r="E82" s="76">
        <f>IFERROR(VLOOKUP(B82,Rookies!$B$93:$D$134,3,FALSE),0)</f>
        <v>0</v>
      </c>
      <c r="F82" s="76">
        <f>IFERROR(VLOOKUP(B82,Rookies!$F$93:$H$134,3,FALSE),0)</f>
        <v>0</v>
      </c>
      <c r="G82" s="76">
        <f>IFERROR(VLOOKUP(B82,Rookies!$J$93:$L$134,3,FALSE),0)</f>
        <v>0</v>
      </c>
      <c r="H82" s="76">
        <f>IFERROR(VLOOKUP(B82,Rookies!$N$93:$P$134,3,FALSE),0)</f>
        <v>0</v>
      </c>
      <c r="I82" s="124">
        <f>IFERROR(VLOOKUP(B82,Rookies!$R$93:$T$134,3,FALSE),0)</f>
        <v>0</v>
      </c>
      <c r="J82" s="165">
        <f>IFERROR(VLOOKUP(B82,Rookies!$V$93:$X$134,3,FALSE),0)</f>
        <v>0</v>
      </c>
    </row>
    <row r="83" spans="1:10" ht="15" customHeight="1">
      <c r="A83" s="150">
        <f>Rookies!A49</f>
        <v>0</v>
      </c>
      <c r="B83" s="83">
        <f>Rookies!B49</f>
        <v>0</v>
      </c>
      <c r="C83" s="83">
        <f t="shared" si="4"/>
        <v>0</v>
      </c>
      <c r="D83" s="123">
        <f t="shared" si="5"/>
        <v>0</v>
      </c>
      <c r="E83" s="76">
        <f>IFERROR(VLOOKUP(B83,Rookies!$B$93:$D$134,3,FALSE),0)</f>
        <v>0</v>
      </c>
      <c r="F83" s="76">
        <f>IFERROR(VLOOKUP(B83,Rookies!$F$93:$H$134,3,FALSE),0)</f>
        <v>0</v>
      </c>
      <c r="G83" s="76">
        <f>IFERROR(VLOOKUP(B83,Rookies!$J$93:$L$134,3,FALSE),0)</f>
        <v>0</v>
      </c>
      <c r="H83" s="76">
        <f>IFERROR(VLOOKUP(B83,Rookies!$N$93:$P$134,3,FALSE),0)</f>
        <v>0</v>
      </c>
      <c r="I83" s="124">
        <f>IFERROR(VLOOKUP(B83,Rookies!$R$93:$T$134,3,FALSE),0)</f>
        <v>0</v>
      </c>
      <c r="J83" s="165">
        <f>IFERROR(VLOOKUP(B83,Rookies!$V$93:$X$134,3,FALSE),0)</f>
        <v>0</v>
      </c>
    </row>
    <row r="84" spans="1:10" ht="15" customHeight="1">
      <c r="A84" s="150">
        <f>Rookies!A50</f>
        <v>0</v>
      </c>
      <c r="B84" s="83">
        <f>Rookies!B50</f>
        <v>0</v>
      </c>
      <c r="C84" s="83">
        <f t="shared" si="4"/>
        <v>0</v>
      </c>
      <c r="D84" s="123">
        <f t="shared" si="5"/>
        <v>0</v>
      </c>
      <c r="E84" s="76">
        <f>IFERROR(VLOOKUP(B84,Rookies!$B$93:$D$134,3,FALSE),0)</f>
        <v>0</v>
      </c>
      <c r="F84" s="76">
        <f>IFERROR(VLOOKUP(B84,Rookies!$F$93:$H$134,3,FALSE),0)</f>
        <v>0</v>
      </c>
      <c r="G84" s="76">
        <f>IFERROR(VLOOKUP(B84,Rookies!$J$93:$L$134,3,FALSE),0)</f>
        <v>0</v>
      </c>
      <c r="H84" s="76">
        <f>IFERROR(VLOOKUP(B84,Rookies!$N$93:$P$134,3,FALSE),0)</f>
        <v>0</v>
      </c>
      <c r="I84" s="124">
        <f>IFERROR(VLOOKUP(B84,Rookies!$R$93:$T$134,3,FALSE),0)</f>
        <v>0</v>
      </c>
      <c r="J84" s="165">
        <f>IFERROR(VLOOKUP(B84,Rookies!$V$93:$X$134,3,FALSE),0)</f>
        <v>0</v>
      </c>
    </row>
  </sheetData>
  <autoFilter ref="A5:J84" xr:uid="{00000000-0001-0000-0300-000000000000}">
    <sortState xmlns:xlrd2="http://schemas.microsoft.com/office/spreadsheetml/2017/richdata2" ref="A6:J84">
      <sortCondition descending="1" ref="D5:D84"/>
    </sortState>
  </autoFilter>
  <sortState xmlns:xlrd2="http://schemas.microsoft.com/office/spreadsheetml/2017/richdata2" ref="A6:K36">
    <sortCondition descending="1" ref="D6:D36"/>
    <sortCondition descending="1" ref="C6:C36"/>
  </sortState>
  <mergeCells count="2">
    <mergeCell ref="E2:F2"/>
    <mergeCell ref="B2:D2"/>
  </mergeCells>
  <phoneticPr fontId="9" type="noConversion"/>
  <pageMargins left="0.17" right="0.16" top="0.23" bottom="0.19" header="0.17" footer="0.16"/>
  <pageSetup scale="55" orientation="landscape" r:id="rId1"/>
  <headerFooter alignWithMargins="0"/>
  <ignoredErrors>
    <ignoredError sqref="E85:J8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1">
    <tabColor theme="5" tint="-0.249977111117893"/>
    <pageSetUpPr fitToPage="1"/>
  </sheetPr>
  <dimension ref="A1:AL136"/>
  <sheetViews>
    <sheetView zoomScaleNormal="100" workbookViewId="0">
      <selection activeCell="B2" sqref="B2:C2"/>
    </sheetView>
  </sheetViews>
  <sheetFormatPr defaultColWidth="8.81640625" defaultRowHeight="12.5"/>
  <cols>
    <col min="1" max="1" width="15.453125" style="84" bestFit="1" customWidth="1"/>
    <col min="2" max="2" width="23.453125" style="84" customWidth="1"/>
    <col min="3" max="3" width="19.453125" style="84" bestFit="1" customWidth="1"/>
    <col min="4" max="4" width="24.81640625" style="93" bestFit="1" customWidth="1"/>
    <col min="5" max="5" width="17.54296875" style="93" customWidth="1"/>
    <col min="6" max="6" width="16.90625" style="93" customWidth="1"/>
    <col min="7" max="7" width="17.81640625" style="93" customWidth="1"/>
    <col min="8" max="8" width="18.81640625" style="93" bestFit="1" customWidth="1"/>
    <col min="9" max="9" width="18.81640625" style="93" customWidth="1"/>
    <col min="10" max="10" width="20.6328125" style="93" customWidth="1"/>
    <col min="11" max="11" width="17.453125" style="93" customWidth="1"/>
    <col min="12" max="12" width="24.1796875" style="93" bestFit="1" customWidth="1"/>
    <col min="13" max="13" width="18.54296875" style="93" customWidth="1"/>
    <col min="14" max="14" width="21.453125" style="93" bestFit="1" customWidth="1"/>
    <col min="15" max="15" width="16" style="84" bestFit="1" customWidth="1"/>
    <col min="16" max="16" width="18.81640625" style="84" bestFit="1" customWidth="1"/>
    <col min="17" max="17" width="15.90625" style="84" customWidth="1"/>
    <col min="18" max="18" width="21.453125" style="84" bestFit="1" customWidth="1"/>
    <col min="19" max="19" width="11.54296875" style="84" bestFit="1" customWidth="1"/>
    <col min="20" max="20" width="18.81640625" style="84" bestFit="1" customWidth="1"/>
    <col min="21" max="21" width="16.1796875" style="84" customWidth="1"/>
    <col min="22" max="22" width="19" style="84" customWidth="1"/>
    <col min="23" max="23" width="11.54296875" style="84" bestFit="1" customWidth="1"/>
    <col min="24" max="24" width="18.81640625" style="84" bestFit="1" customWidth="1"/>
    <col min="25" max="25" width="6.1796875" style="84" bestFit="1" customWidth="1"/>
    <col min="26" max="26" width="16.81640625" style="84" customWidth="1"/>
    <col min="27" max="27" width="11.54296875" style="84" bestFit="1" customWidth="1"/>
    <col min="28" max="28" width="18.81640625" style="84" bestFit="1" customWidth="1"/>
    <col min="29" max="38" width="12.54296875" style="84" customWidth="1"/>
    <col min="39" max="16384" width="8.81640625" style="84"/>
  </cols>
  <sheetData>
    <row r="1" spans="1:38" ht="15" customHeight="1"/>
    <row r="2" spans="1:38" s="89" customFormat="1" ht="15" customHeight="1">
      <c r="A2" s="173" t="s">
        <v>6</v>
      </c>
      <c r="B2" s="209" t="s">
        <v>56</v>
      </c>
      <c r="C2" s="209"/>
      <c r="D2" s="217"/>
      <c r="E2" s="217"/>
      <c r="F2" s="96"/>
      <c r="G2" s="96"/>
      <c r="H2" s="96"/>
      <c r="I2" s="96"/>
      <c r="J2" s="96"/>
      <c r="K2" s="96"/>
      <c r="L2" s="96"/>
      <c r="M2" s="96"/>
      <c r="N2" s="96"/>
    </row>
    <row r="3" spans="1:38" ht="15" customHeight="1"/>
    <row r="4" spans="1:38" ht="15" customHeight="1">
      <c r="A4" s="8"/>
      <c r="B4" s="120"/>
      <c r="C4" s="120"/>
    </row>
    <row r="5" spans="1:38" s="89" customFormat="1" ht="15" customHeight="1">
      <c r="A5" s="92" t="s">
        <v>8</v>
      </c>
      <c r="B5" s="65" t="s">
        <v>7</v>
      </c>
      <c r="C5" s="65" t="s">
        <v>5</v>
      </c>
      <c r="D5" s="92" t="s">
        <v>9</v>
      </c>
      <c r="E5" s="197" t="s">
        <v>62</v>
      </c>
      <c r="F5" s="134" t="s">
        <v>63</v>
      </c>
      <c r="G5" s="147" t="s">
        <v>42</v>
      </c>
      <c r="H5" s="140" t="s">
        <v>64</v>
      </c>
      <c r="I5" s="137" t="s">
        <v>65</v>
      </c>
      <c r="J5" s="175" t="s">
        <v>163</v>
      </c>
      <c r="K5" s="93"/>
      <c r="L5" s="84"/>
    </row>
    <row r="6" spans="1:38" s="89" customFormat="1" ht="15" customHeight="1">
      <c r="A6" s="53" t="s">
        <v>745</v>
      </c>
      <c r="B6" s="83" t="s">
        <v>718</v>
      </c>
      <c r="C6" s="116">
        <f t="shared" ref="C6:C30" si="0">SUM(E6:K6)</f>
        <v>112</v>
      </c>
      <c r="D6" s="138">
        <f t="shared" ref="D6:D30" si="1">SUM(E6:J6)-MIN(E6:G6)</f>
        <v>79</v>
      </c>
      <c r="E6" s="103">
        <f t="shared" ref="E6:E30" si="2">IFERROR(VLOOKUP(B6,$B$93:$C$134,2,FALSE),0)</f>
        <v>40</v>
      </c>
      <c r="F6" s="103">
        <f t="shared" ref="F6:F30" si="3">IFERROR(VLOOKUP(B6,$F$93:$G$134,2,FALSE),0)</f>
        <v>39</v>
      </c>
      <c r="G6" s="103">
        <f t="shared" ref="G6:G30" si="4">IFERROR(VLOOKUP(B6,$J$93:$K$134,2,FALSE),0)</f>
        <v>33</v>
      </c>
      <c r="H6" s="103">
        <f t="shared" ref="H6:H30" si="5">IFERROR(VLOOKUP(B6,$N$93:$O$134,2,FALSE),0)</f>
        <v>0</v>
      </c>
      <c r="I6" s="103">
        <f t="shared" ref="I6:I30" si="6">IFERROR(VLOOKUP(B6,$R$93:$S$134,2,FALSE),0)</f>
        <v>0</v>
      </c>
      <c r="J6" s="176">
        <f t="shared" ref="J6:J30" si="7">IFERROR(VLOOKUP(B6,$V$93:$W$134,2,FALSE),0)</f>
        <v>0</v>
      </c>
      <c r="K6" s="93"/>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row>
    <row r="7" spans="1:38" ht="15" customHeight="1">
      <c r="A7" s="53" t="s">
        <v>38</v>
      </c>
      <c r="B7" s="83" t="s">
        <v>717</v>
      </c>
      <c r="C7" s="116">
        <f t="shared" si="0"/>
        <v>73</v>
      </c>
      <c r="D7" s="138">
        <f t="shared" si="1"/>
        <v>73</v>
      </c>
      <c r="E7" s="103">
        <f t="shared" si="2"/>
        <v>33</v>
      </c>
      <c r="F7" s="103">
        <f t="shared" si="3"/>
        <v>0</v>
      </c>
      <c r="G7" s="103">
        <f t="shared" si="4"/>
        <v>40</v>
      </c>
      <c r="H7" s="103">
        <f t="shared" si="5"/>
        <v>0</v>
      </c>
      <c r="I7" s="103">
        <f t="shared" si="6"/>
        <v>0</v>
      </c>
      <c r="J7" s="176">
        <f t="shared" si="7"/>
        <v>0</v>
      </c>
      <c r="L7" s="84"/>
      <c r="M7" s="84"/>
      <c r="N7" s="84"/>
      <c r="AJ7" s="89"/>
      <c r="AK7" s="89"/>
      <c r="AL7" s="89"/>
    </row>
    <row r="8" spans="1:38" ht="15" customHeight="1">
      <c r="A8" s="53" t="s">
        <v>745</v>
      </c>
      <c r="B8" s="83" t="s">
        <v>723</v>
      </c>
      <c r="C8" s="116">
        <f t="shared" si="0"/>
        <v>84</v>
      </c>
      <c r="D8" s="138">
        <f t="shared" si="1"/>
        <v>61</v>
      </c>
      <c r="E8" s="103">
        <f t="shared" si="2"/>
        <v>23</v>
      </c>
      <c r="F8" s="103">
        <f t="shared" si="3"/>
        <v>36</v>
      </c>
      <c r="G8" s="103">
        <f t="shared" si="4"/>
        <v>25</v>
      </c>
      <c r="H8" s="103">
        <f t="shared" si="5"/>
        <v>0</v>
      </c>
      <c r="I8" s="103">
        <f t="shared" si="6"/>
        <v>0</v>
      </c>
      <c r="J8" s="176">
        <f t="shared" si="7"/>
        <v>0</v>
      </c>
      <c r="L8" s="84"/>
      <c r="M8" s="84"/>
      <c r="N8" s="84"/>
    </row>
    <row r="9" spans="1:38" ht="15" customHeight="1">
      <c r="A9" s="53" t="s">
        <v>38</v>
      </c>
      <c r="B9" s="83" t="s">
        <v>1094</v>
      </c>
      <c r="C9" s="116">
        <f t="shared" si="0"/>
        <v>61</v>
      </c>
      <c r="D9" s="138">
        <f t="shared" si="1"/>
        <v>61</v>
      </c>
      <c r="E9" s="103">
        <f t="shared" si="2"/>
        <v>0</v>
      </c>
      <c r="F9" s="103">
        <f t="shared" si="3"/>
        <v>24</v>
      </c>
      <c r="G9" s="103">
        <f t="shared" si="4"/>
        <v>37</v>
      </c>
      <c r="H9" s="103">
        <f t="shared" si="5"/>
        <v>0</v>
      </c>
      <c r="I9" s="103">
        <f t="shared" si="6"/>
        <v>0</v>
      </c>
      <c r="J9" s="176">
        <f t="shared" si="7"/>
        <v>0</v>
      </c>
      <c r="L9" s="84"/>
      <c r="M9" s="84"/>
      <c r="N9" s="84"/>
    </row>
    <row r="10" spans="1:38" s="89" customFormat="1" ht="15" customHeight="1">
      <c r="A10" s="53" t="s">
        <v>745</v>
      </c>
      <c r="B10" s="83" t="s">
        <v>711</v>
      </c>
      <c r="C10" s="116">
        <f t="shared" si="0"/>
        <v>58</v>
      </c>
      <c r="D10" s="138">
        <f t="shared" si="1"/>
        <v>58</v>
      </c>
      <c r="E10" s="103">
        <f t="shared" si="2"/>
        <v>26</v>
      </c>
      <c r="F10" s="103">
        <f t="shared" si="3"/>
        <v>32</v>
      </c>
      <c r="G10" s="103">
        <f t="shared" si="4"/>
        <v>0</v>
      </c>
      <c r="H10" s="103">
        <f t="shared" si="5"/>
        <v>0</v>
      </c>
      <c r="I10" s="103">
        <f t="shared" si="6"/>
        <v>0</v>
      </c>
      <c r="J10" s="182">
        <f t="shared" si="7"/>
        <v>0</v>
      </c>
      <c r="K10" s="93"/>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row>
    <row r="11" spans="1:38" ht="15" customHeight="1">
      <c r="A11" s="53" t="s">
        <v>38</v>
      </c>
      <c r="B11" s="83" t="s">
        <v>987</v>
      </c>
      <c r="C11" s="116">
        <f t="shared" si="0"/>
        <v>50</v>
      </c>
      <c r="D11" s="138">
        <f t="shared" si="1"/>
        <v>50</v>
      </c>
      <c r="E11" s="103">
        <f t="shared" si="2"/>
        <v>29</v>
      </c>
      <c r="F11" s="103">
        <f t="shared" si="3"/>
        <v>21</v>
      </c>
      <c r="G11" s="103">
        <f t="shared" si="4"/>
        <v>0</v>
      </c>
      <c r="H11" s="103">
        <f t="shared" si="5"/>
        <v>0</v>
      </c>
      <c r="I11" s="103">
        <f t="shared" si="6"/>
        <v>0</v>
      </c>
      <c r="J11" s="176">
        <f t="shared" si="7"/>
        <v>0</v>
      </c>
      <c r="L11" s="84"/>
      <c r="M11" s="84"/>
      <c r="N11" s="84"/>
      <c r="AJ11" s="89"/>
      <c r="AK11" s="89"/>
      <c r="AL11" s="89"/>
    </row>
    <row r="12" spans="1:38" ht="15" customHeight="1">
      <c r="A12" s="53" t="s">
        <v>38</v>
      </c>
      <c r="B12" s="83" t="s">
        <v>719</v>
      </c>
      <c r="C12" s="116">
        <f t="shared" si="0"/>
        <v>70</v>
      </c>
      <c r="D12" s="138">
        <f t="shared" si="1"/>
        <v>50</v>
      </c>
      <c r="E12" s="103">
        <f t="shared" si="2"/>
        <v>20</v>
      </c>
      <c r="F12" s="103">
        <f t="shared" si="3"/>
        <v>27</v>
      </c>
      <c r="G12" s="103">
        <f t="shared" si="4"/>
        <v>23</v>
      </c>
      <c r="H12" s="103">
        <f t="shared" si="5"/>
        <v>0</v>
      </c>
      <c r="I12" s="103">
        <f t="shared" si="6"/>
        <v>0</v>
      </c>
      <c r="J12" s="176">
        <f t="shared" si="7"/>
        <v>0</v>
      </c>
      <c r="L12" s="84"/>
      <c r="M12" s="84"/>
      <c r="N12" s="84"/>
    </row>
    <row r="13" spans="1:38" ht="15" customHeight="1">
      <c r="A13" s="53" t="s">
        <v>38</v>
      </c>
      <c r="B13" s="83" t="s">
        <v>716</v>
      </c>
      <c r="C13" s="116">
        <f t="shared" si="0"/>
        <v>69</v>
      </c>
      <c r="D13" s="138">
        <f t="shared" si="1"/>
        <v>49</v>
      </c>
      <c r="E13" s="103">
        <f t="shared" si="2"/>
        <v>22</v>
      </c>
      <c r="F13" s="103">
        <f t="shared" si="3"/>
        <v>20</v>
      </c>
      <c r="G13" s="103">
        <f t="shared" si="4"/>
        <v>27</v>
      </c>
      <c r="H13" s="103">
        <f t="shared" si="5"/>
        <v>0</v>
      </c>
      <c r="I13" s="103">
        <f t="shared" si="6"/>
        <v>0</v>
      </c>
      <c r="J13" s="182">
        <f t="shared" si="7"/>
        <v>0</v>
      </c>
      <c r="L13" s="84"/>
      <c r="M13" s="84"/>
      <c r="N13" s="84"/>
    </row>
    <row r="14" spans="1:38" ht="15" customHeight="1">
      <c r="A14" s="53" t="s">
        <v>38</v>
      </c>
      <c r="B14" s="83" t="s">
        <v>895</v>
      </c>
      <c r="C14" s="116">
        <f t="shared" si="0"/>
        <v>61</v>
      </c>
      <c r="D14" s="138">
        <f t="shared" si="1"/>
        <v>43</v>
      </c>
      <c r="E14" s="103">
        <f t="shared" si="2"/>
        <v>18</v>
      </c>
      <c r="F14" s="103">
        <f t="shared" si="3"/>
        <v>22</v>
      </c>
      <c r="G14" s="103">
        <f t="shared" si="4"/>
        <v>21</v>
      </c>
      <c r="H14" s="103">
        <f t="shared" si="5"/>
        <v>0</v>
      </c>
      <c r="I14" s="103">
        <f t="shared" si="6"/>
        <v>0</v>
      </c>
      <c r="J14" s="176">
        <f t="shared" si="7"/>
        <v>0</v>
      </c>
      <c r="L14" s="84"/>
      <c r="M14" s="84"/>
      <c r="N14" s="84"/>
    </row>
    <row r="15" spans="1:38" ht="15" customHeight="1">
      <c r="A15" s="53" t="s">
        <v>38</v>
      </c>
      <c r="B15" s="83" t="s">
        <v>771</v>
      </c>
      <c r="C15" s="116">
        <f t="shared" si="0"/>
        <v>54</v>
      </c>
      <c r="D15" s="138">
        <f t="shared" si="1"/>
        <v>37</v>
      </c>
      <c r="E15" s="103">
        <f t="shared" si="2"/>
        <v>17</v>
      </c>
      <c r="F15" s="103">
        <f t="shared" si="3"/>
        <v>19</v>
      </c>
      <c r="G15" s="103">
        <f t="shared" si="4"/>
        <v>18</v>
      </c>
      <c r="H15" s="103">
        <f t="shared" si="5"/>
        <v>0</v>
      </c>
      <c r="I15" s="103">
        <f t="shared" si="6"/>
        <v>0</v>
      </c>
      <c r="J15" s="176">
        <f t="shared" si="7"/>
        <v>0</v>
      </c>
      <c r="L15" s="84"/>
      <c r="M15" s="84"/>
      <c r="N15" s="84"/>
      <c r="Y15" s="89"/>
      <c r="Z15" s="89"/>
      <c r="AA15" s="89"/>
      <c r="AB15" s="89"/>
      <c r="AC15" s="89"/>
      <c r="AD15" s="89"/>
      <c r="AE15" s="89"/>
      <c r="AF15" s="89"/>
      <c r="AG15" s="89"/>
      <c r="AH15" s="89"/>
      <c r="AI15" s="89"/>
    </row>
    <row r="16" spans="1:38" ht="15" customHeight="1">
      <c r="A16" s="53" t="s">
        <v>38</v>
      </c>
      <c r="B16" s="83" t="s">
        <v>1096</v>
      </c>
      <c r="C16" s="116">
        <f t="shared" si="0"/>
        <v>32</v>
      </c>
      <c r="D16" s="138">
        <f t="shared" si="1"/>
        <v>32</v>
      </c>
      <c r="E16" s="103">
        <f t="shared" si="2"/>
        <v>0</v>
      </c>
      <c r="F16" s="103">
        <f t="shared" si="3"/>
        <v>16</v>
      </c>
      <c r="G16" s="103">
        <f t="shared" si="4"/>
        <v>16</v>
      </c>
      <c r="H16" s="103">
        <f t="shared" si="5"/>
        <v>0</v>
      </c>
      <c r="I16" s="103">
        <f t="shared" si="6"/>
        <v>0</v>
      </c>
      <c r="J16" s="182">
        <f t="shared" si="7"/>
        <v>0</v>
      </c>
      <c r="L16" s="84"/>
      <c r="M16" s="84"/>
      <c r="N16" s="84"/>
    </row>
    <row r="17" spans="1:14" ht="15" customHeight="1">
      <c r="A17" s="53" t="s">
        <v>38</v>
      </c>
      <c r="B17" s="83" t="s">
        <v>988</v>
      </c>
      <c r="C17" s="116">
        <f t="shared" si="0"/>
        <v>44</v>
      </c>
      <c r="D17" s="138">
        <f t="shared" si="1"/>
        <v>30</v>
      </c>
      <c r="E17" s="103">
        <f t="shared" si="2"/>
        <v>16</v>
      </c>
      <c r="F17" s="103">
        <f t="shared" si="3"/>
        <v>14</v>
      </c>
      <c r="G17" s="103">
        <f t="shared" si="4"/>
        <v>14</v>
      </c>
      <c r="H17" s="103">
        <f t="shared" si="5"/>
        <v>0</v>
      </c>
      <c r="I17" s="103">
        <f t="shared" si="6"/>
        <v>0</v>
      </c>
      <c r="J17" s="176">
        <f t="shared" si="7"/>
        <v>0</v>
      </c>
      <c r="L17" s="84"/>
      <c r="M17" s="84"/>
      <c r="N17" s="84"/>
    </row>
    <row r="18" spans="1:14" ht="15" customHeight="1">
      <c r="A18" s="53" t="s">
        <v>38</v>
      </c>
      <c r="B18" s="83" t="s">
        <v>705</v>
      </c>
      <c r="C18" s="116">
        <f t="shared" si="0"/>
        <v>24</v>
      </c>
      <c r="D18" s="138">
        <f t="shared" si="1"/>
        <v>24</v>
      </c>
      <c r="E18" s="103">
        <f t="shared" si="2"/>
        <v>24</v>
      </c>
      <c r="F18" s="103">
        <f t="shared" si="3"/>
        <v>0</v>
      </c>
      <c r="G18" s="103">
        <f t="shared" si="4"/>
        <v>0</v>
      </c>
      <c r="H18" s="103">
        <f t="shared" si="5"/>
        <v>0</v>
      </c>
      <c r="I18" s="103">
        <f t="shared" si="6"/>
        <v>0</v>
      </c>
      <c r="J18" s="176">
        <f t="shared" si="7"/>
        <v>0</v>
      </c>
      <c r="L18" s="84"/>
      <c r="M18" s="84"/>
      <c r="N18" s="84"/>
    </row>
    <row r="19" spans="1:14" ht="15" customHeight="1">
      <c r="A19" s="53" t="s">
        <v>38</v>
      </c>
      <c r="B19" s="83" t="s">
        <v>984</v>
      </c>
      <c r="C19" s="116">
        <f t="shared" si="0"/>
        <v>24</v>
      </c>
      <c r="D19" s="138">
        <f t="shared" si="1"/>
        <v>24</v>
      </c>
      <c r="E19" s="103">
        <f t="shared" si="2"/>
        <v>0</v>
      </c>
      <c r="F19" s="103">
        <f t="shared" si="3"/>
        <v>0</v>
      </c>
      <c r="G19" s="103">
        <f t="shared" si="4"/>
        <v>24</v>
      </c>
      <c r="H19" s="103">
        <f t="shared" si="5"/>
        <v>0</v>
      </c>
      <c r="I19" s="103">
        <f t="shared" si="6"/>
        <v>0</v>
      </c>
      <c r="J19" s="176">
        <f t="shared" si="7"/>
        <v>0</v>
      </c>
      <c r="L19" s="84"/>
      <c r="M19" s="84"/>
      <c r="N19" s="84"/>
    </row>
    <row r="20" spans="1:14" ht="15" customHeight="1">
      <c r="A20" s="53" t="s">
        <v>38</v>
      </c>
      <c r="B20" s="83" t="s">
        <v>1157</v>
      </c>
      <c r="C20" s="116">
        <f t="shared" si="0"/>
        <v>22</v>
      </c>
      <c r="D20" s="138">
        <f t="shared" si="1"/>
        <v>22</v>
      </c>
      <c r="E20" s="103">
        <f t="shared" si="2"/>
        <v>0</v>
      </c>
      <c r="F20" s="103">
        <f t="shared" si="3"/>
        <v>0</v>
      </c>
      <c r="G20" s="103">
        <f t="shared" si="4"/>
        <v>22</v>
      </c>
      <c r="H20" s="103">
        <f t="shared" si="5"/>
        <v>0</v>
      </c>
      <c r="I20" s="103">
        <f t="shared" si="6"/>
        <v>0</v>
      </c>
      <c r="J20" s="182">
        <f t="shared" si="7"/>
        <v>0</v>
      </c>
      <c r="L20" s="84"/>
      <c r="M20" s="84"/>
      <c r="N20" s="84"/>
    </row>
    <row r="21" spans="1:14" ht="15" customHeight="1">
      <c r="A21" s="53" t="s">
        <v>38</v>
      </c>
      <c r="B21" s="83" t="s">
        <v>720</v>
      </c>
      <c r="C21" s="116">
        <f t="shared" si="0"/>
        <v>21</v>
      </c>
      <c r="D21" s="138">
        <f t="shared" si="1"/>
        <v>21</v>
      </c>
      <c r="E21" s="103">
        <f t="shared" si="2"/>
        <v>21</v>
      </c>
      <c r="F21" s="103">
        <f t="shared" si="3"/>
        <v>0</v>
      </c>
      <c r="G21" s="103">
        <f t="shared" si="4"/>
        <v>0</v>
      </c>
      <c r="H21" s="103">
        <f t="shared" si="5"/>
        <v>0</v>
      </c>
      <c r="I21" s="103">
        <f t="shared" si="6"/>
        <v>0</v>
      </c>
      <c r="J21" s="176">
        <f t="shared" si="7"/>
        <v>0</v>
      </c>
      <c r="L21" s="84"/>
      <c r="M21" s="84"/>
      <c r="N21" s="84"/>
    </row>
    <row r="22" spans="1:14" ht="15" customHeight="1">
      <c r="A22" s="53"/>
      <c r="B22" s="83"/>
      <c r="C22" s="116">
        <f t="shared" si="0"/>
        <v>0</v>
      </c>
      <c r="D22" s="138">
        <f t="shared" si="1"/>
        <v>0</v>
      </c>
      <c r="E22" s="103">
        <f t="shared" si="2"/>
        <v>0</v>
      </c>
      <c r="F22" s="103">
        <f t="shared" si="3"/>
        <v>0</v>
      </c>
      <c r="G22" s="103">
        <f t="shared" si="4"/>
        <v>0</v>
      </c>
      <c r="H22" s="103">
        <f t="shared" si="5"/>
        <v>0</v>
      </c>
      <c r="I22" s="103">
        <f t="shared" si="6"/>
        <v>0</v>
      </c>
      <c r="J22" s="176">
        <f t="shared" si="7"/>
        <v>0</v>
      </c>
      <c r="L22" s="84"/>
      <c r="M22" s="84"/>
      <c r="N22" s="84"/>
    </row>
    <row r="23" spans="1:14" ht="15" customHeight="1">
      <c r="A23" s="53"/>
      <c r="B23" s="83"/>
      <c r="C23" s="116">
        <f t="shared" si="0"/>
        <v>0</v>
      </c>
      <c r="D23" s="138">
        <f t="shared" si="1"/>
        <v>0</v>
      </c>
      <c r="E23" s="103">
        <f t="shared" si="2"/>
        <v>0</v>
      </c>
      <c r="F23" s="103">
        <f t="shared" si="3"/>
        <v>0</v>
      </c>
      <c r="G23" s="103">
        <f t="shared" si="4"/>
        <v>0</v>
      </c>
      <c r="H23" s="103">
        <f t="shared" si="5"/>
        <v>0</v>
      </c>
      <c r="I23" s="103">
        <f t="shared" si="6"/>
        <v>0</v>
      </c>
      <c r="J23" s="176">
        <f t="shared" si="7"/>
        <v>0</v>
      </c>
      <c r="L23" s="84"/>
      <c r="M23" s="84"/>
      <c r="N23" s="84"/>
    </row>
    <row r="24" spans="1:14" ht="15" customHeight="1">
      <c r="A24" s="53"/>
      <c r="B24" s="83"/>
      <c r="C24" s="116">
        <f t="shared" si="0"/>
        <v>0</v>
      </c>
      <c r="D24" s="138">
        <f t="shared" si="1"/>
        <v>0</v>
      </c>
      <c r="E24" s="103">
        <f t="shared" si="2"/>
        <v>0</v>
      </c>
      <c r="F24" s="103">
        <f t="shared" si="3"/>
        <v>0</v>
      </c>
      <c r="G24" s="103">
        <f t="shared" si="4"/>
        <v>0</v>
      </c>
      <c r="H24" s="103">
        <f t="shared" si="5"/>
        <v>0</v>
      </c>
      <c r="I24" s="103">
        <f t="shared" si="6"/>
        <v>0</v>
      </c>
      <c r="J24" s="176">
        <f t="shared" si="7"/>
        <v>0</v>
      </c>
      <c r="L24" s="84"/>
      <c r="M24" s="84"/>
      <c r="N24" s="84"/>
    </row>
    <row r="25" spans="1:14" ht="15" customHeight="1">
      <c r="A25" s="53"/>
      <c r="B25" s="83"/>
      <c r="C25" s="116">
        <f t="shared" si="0"/>
        <v>0</v>
      </c>
      <c r="D25" s="138">
        <f t="shared" si="1"/>
        <v>0</v>
      </c>
      <c r="E25" s="103">
        <f t="shared" si="2"/>
        <v>0</v>
      </c>
      <c r="F25" s="103">
        <f t="shared" si="3"/>
        <v>0</v>
      </c>
      <c r="G25" s="103">
        <f t="shared" si="4"/>
        <v>0</v>
      </c>
      <c r="H25" s="103">
        <f t="shared" si="5"/>
        <v>0</v>
      </c>
      <c r="I25" s="103">
        <f t="shared" si="6"/>
        <v>0</v>
      </c>
      <c r="J25" s="176">
        <f t="shared" si="7"/>
        <v>0</v>
      </c>
      <c r="L25" s="84"/>
      <c r="M25" s="84"/>
      <c r="N25" s="84"/>
    </row>
    <row r="26" spans="1:14" ht="15" customHeight="1">
      <c r="A26" s="53"/>
      <c r="B26" s="83"/>
      <c r="C26" s="116">
        <f t="shared" si="0"/>
        <v>0</v>
      </c>
      <c r="D26" s="138">
        <f t="shared" si="1"/>
        <v>0</v>
      </c>
      <c r="E26" s="103">
        <f t="shared" si="2"/>
        <v>0</v>
      </c>
      <c r="F26" s="103">
        <f t="shared" si="3"/>
        <v>0</v>
      </c>
      <c r="G26" s="103">
        <f t="shared" si="4"/>
        <v>0</v>
      </c>
      <c r="H26" s="103">
        <f t="shared" si="5"/>
        <v>0</v>
      </c>
      <c r="I26" s="103">
        <f t="shared" si="6"/>
        <v>0</v>
      </c>
      <c r="J26" s="176">
        <f t="shared" si="7"/>
        <v>0</v>
      </c>
      <c r="L26" s="84"/>
      <c r="M26" s="84"/>
      <c r="N26" s="84"/>
    </row>
    <row r="27" spans="1:14" ht="15" customHeight="1">
      <c r="A27" s="53"/>
      <c r="B27" s="83"/>
      <c r="C27" s="116">
        <f t="shared" si="0"/>
        <v>0</v>
      </c>
      <c r="D27" s="138">
        <f t="shared" si="1"/>
        <v>0</v>
      </c>
      <c r="E27" s="103">
        <f t="shared" si="2"/>
        <v>0</v>
      </c>
      <c r="F27" s="103">
        <f t="shared" si="3"/>
        <v>0</v>
      </c>
      <c r="G27" s="103">
        <f t="shared" si="4"/>
        <v>0</v>
      </c>
      <c r="H27" s="103">
        <f t="shared" si="5"/>
        <v>0</v>
      </c>
      <c r="I27" s="103">
        <f t="shared" si="6"/>
        <v>0</v>
      </c>
      <c r="J27" s="176">
        <f t="shared" si="7"/>
        <v>0</v>
      </c>
      <c r="L27" s="84"/>
      <c r="M27" s="84"/>
      <c r="N27" s="84"/>
    </row>
    <row r="28" spans="1:14" ht="15" customHeight="1">
      <c r="A28" s="53"/>
      <c r="B28" s="83"/>
      <c r="C28" s="116">
        <f t="shared" si="0"/>
        <v>0</v>
      </c>
      <c r="D28" s="138">
        <f t="shared" si="1"/>
        <v>0</v>
      </c>
      <c r="E28" s="103">
        <f t="shared" si="2"/>
        <v>0</v>
      </c>
      <c r="F28" s="103">
        <f t="shared" si="3"/>
        <v>0</v>
      </c>
      <c r="G28" s="103">
        <f t="shared" si="4"/>
        <v>0</v>
      </c>
      <c r="H28" s="103">
        <f t="shared" si="5"/>
        <v>0</v>
      </c>
      <c r="I28" s="103">
        <f t="shared" si="6"/>
        <v>0</v>
      </c>
      <c r="J28" s="176">
        <f t="shared" si="7"/>
        <v>0</v>
      </c>
      <c r="L28" s="84"/>
      <c r="M28" s="84"/>
      <c r="N28" s="84"/>
    </row>
    <row r="29" spans="1:14" ht="15" customHeight="1">
      <c r="A29" s="53"/>
      <c r="B29" s="83"/>
      <c r="C29" s="116">
        <f t="shared" si="0"/>
        <v>0</v>
      </c>
      <c r="D29" s="138">
        <f t="shared" si="1"/>
        <v>0</v>
      </c>
      <c r="E29" s="103">
        <f t="shared" si="2"/>
        <v>0</v>
      </c>
      <c r="F29" s="103">
        <f t="shared" si="3"/>
        <v>0</v>
      </c>
      <c r="G29" s="103">
        <f t="shared" si="4"/>
        <v>0</v>
      </c>
      <c r="H29" s="103">
        <f t="shared" si="5"/>
        <v>0</v>
      </c>
      <c r="I29" s="103">
        <f t="shared" si="6"/>
        <v>0</v>
      </c>
      <c r="J29" s="176">
        <f t="shared" si="7"/>
        <v>0</v>
      </c>
      <c r="L29" s="84"/>
      <c r="M29" s="84"/>
      <c r="N29" s="84"/>
    </row>
    <row r="30" spans="1:14" ht="15" customHeight="1">
      <c r="A30" s="53"/>
      <c r="B30" s="83"/>
      <c r="C30" s="116">
        <f t="shared" si="0"/>
        <v>0</v>
      </c>
      <c r="D30" s="138">
        <f t="shared" si="1"/>
        <v>0</v>
      </c>
      <c r="E30" s="103">
        <f t="shared" si="2"/>
        <v>0</v>
      </c>
      <c r="F30" s="103">
        <f t="shared" si="3"/>
        <v>0</v>
      </c>
      <c r="G30" s="103">
        <f t="shared" si="4"/>
        <v>0</v>
      </c>
      <c r="H30" s="103">
        <f t="shared" si="5"/>
        <v>0</v>
      </c>
      <c r="I30" s="103">
        <f t="shared" si="6"/>
        <v>0</v>
      </c>
      <c r="J30" s="176">
        <f t="shared" si="7"/>
        <v>0</v>
      </c>
      <c r="L30" s="84"/>
      <c r="M30" s="84"/>
      <c r="N30" s="84"/>
    </row>
    <row r="31" spans="1:14" ht="15" hidden="1" customHeight="1">
      <c r="A31" s="53"/>
      <c r="B31" s="83"/>
      <c r="C31" s="116">
        <f t="shared" ref="C31:C37" si="8">SUM(E31:K31)</f>
        <v>0</v>
      </c>
      <c r="D31" s="138">
        <f t="shared" ref="D31:D70" si="9">SUM(E31:J31)-MIN(E31:G31)</f>
        <v>0</v>
      </c>
      <c r="E31" s="103">
        <f t="shared" ref="E31:E37" si="10">IFERROR(VLOOKUP(B31,$B$93:$C$134,2,FALSE),0)</f>
        <v>0</v>
      </c>
      <c r="F31" s="103">
        <f t="shared" ref="F31:F37" si="11">IFERROR(VLOOKUP(B31,$F$93:$G$134,2,FALSE),0)</f>
        <v>0</v>
      </c>
      <c r="G31" s="103">
        <f t="shared" ref="G31:G69" si="12">IFERROR(VLOOKUP(B31,$J$93:$K$134,2,FALSE),0)</f>
        <v>0</v>
      </c>
      <c r="H31" s="103">
        <f t="shared" ref="H31:H37" si="13">IFERROR(VLOOKUP(B31,$N$93:$O$134,2,FALSE),0)</f>
        <v>0</v>
      </c>
      <c r="I31" s="103">
        <f t="shared" ref="I31:I37" si="14">IFERROR(VLOOKUP(B31,$R$93:$S$134,2,FALSE),0)</f>
        <v>0</v>
      </c>
      <c r="J31" s="176">
        <f t="shared" ref="J31:J37" si="15">IFERROR(VLOOKUP(B31,$V$93:$W$134,2,FALSE),0)</f>
        <v>0</v>
      </c>
      <c r="L31" s="84"/>
      <c r="M31" s="84"/>
      <c r="N31" s="84"/>
    </row>
    <row r="32" spans="1:14" ht="15" hidden="1" customHeight="1">
      <c r="A32" s="53"/>
      <c r="B32" s="83"/>
      <c r="C32" s="116">
        <f t="shared" si="8"/>
        <v>0</v>
      </c>
      <c r="D32" s="138">
        <f t="shared" si="9"/>
        <v>0</v>
      </c>
      <c r="E32" s="103">
        <f t="shared" si="10"/>
        <v>0</v>
      </c>
      <c r="F32" s="103">
        <f t="shared" si="11"/>
        <v>0</v>
      </c>
      <c r="G32" s="103">
        <f t="shared" si="12"/>
        <v>0</v>
      </c>
      <c r="H32" s="103">
        <f t="shared" si="13"/>
        <v>0</v>
      </c>
      <c r="I32" s="103">
        <f t="shared" si="14"/>
        <v>0</v>
      </c>
      <c r="J32" s="182">
        <f t="shared" si="15"/>
        <v>0</v>
      </c>
      <c r="L32" s="84"/>
      <c r="M32" s="84"/>
      <c r="N32" s="84"/>
    </row>
    <row r="33" spans="1:14" ht="15" hidden="1" customHeight="1">
      <c r="A33" s="53"/>
      <c r="B33" s="83"/>
      <c r="C33" s="116">
        <f t="shared" si="8"/>
        <v>0</v>
      </c>
      <c r="D33" s="138">
        <f t="shared" si="9"/>
        <v>0</v>
      </c>
      <c r="E33" s="103">
        <f t="shared" si="10"/>
        <v>0</v>
      </c>
      <c r="F33" s="103">
        <f t="shared" si="11"/>
        <v>0</v>
      </c>
      <c r="G33" s="103">
        <f t="shared" si="12"/>
        <v>0</v>
      </c>
      <c r="H33" s="103">
        <f t="shared" si="13"/>
        <v>0</v>
      </c>
      <c r="I33" s="103">
        <f t="shared" si="14"/>
        <v>0</v>
      </c>
      <c r="J33" s="176">
        <f t="shared" si="15"/>
        <v>0</v>
      </c>
      <c r="L33" s="84"/>
      <c r="M33" s="84"/>
      <c r="N33" s="84"/>
    </row>
    <row r="34" spans="1:14" ht="15" hidden="1" customHeight="1">
      <c r="A34" s="80"/>
      <c r="B34" s="83"/>
      <c r="C34" s="116">
        <f t="shared" si="8"/>
        <v>0</v>
      </c>
      <c r="D34" s="138">
        <f t="shared" si="9"/>
        <v>0</v>
      </c>
      <c r="E34" s="103">
        <f t="shared" si="10"/>
        <v>0</v>
      </c>
      <c r="F34" s="103">
        <f t="shared" si="11"/>
        <v>0</v>
      </c>
      <c r="G34" s="103">
        <f t="shared" si="12"/>
        <v>0</v>
      </c>
      <c r="H34" s="103">
        <f t="shared" si="13"/>
        <v>0</v>
      </c>
      <c r="I34" s="103">
        <f t="shared" si="14"/>
        <v>0</v>
      </c>
      <c r="J34" s="176">
        <f t="shared" si="15"/>
        <v>0</v>
      </c>
      <c r="L34" s="84"/>
      <c r="M34" s="84"/>
      <c r="N34" s="84"/>
    </row>
    <row r="35" spans="1:14" ht="15" hidden="1" customHeight="1">
      <c r="A35" s="53"/>
      <c r="B35" s="83"/>
      <c r="C35" s="116">
        <f t="shared" si="8"/>
        <v>0</v>
      </c>
      <c r="D35" s="138">
        <f t="shared" si="9"/>
        <v>0</v>
      </c>
      <c r="E35" s="103">
        <f t="shared" si="10"/>
        <v>0</v>
      </c>
      <c r="F35" s="103">
        <f t="shared" si="11"/>
        <v>0</v>
      </c>
      <c r="G35" s="103">
        <f t="shared" si="12"/>
        <v>0</v>
      </c>
      <c r="H35" s="103">
        <f t="shared" si="13"/>
        <v>0</v>
      </c>
      <c r="I35" s="103">
        <f t="shared" si="14"/>
        <v>0</v>
      </c>
      <c r="J35" s="176">
        <f t="shared" si="15"/>
        <v>0</v>
      </c>
      <c r="L35" s="84"/>
      <c r="M35" s="84"/>
      <c r="N35" s="84"/>
    </row>
    <row r="36" spans="1:14" ht="15" hidden="1" customHeight="1">
      <c r="A36" s="53"/>
      <c r="B36" s="83"/>
      <c r="C36" s="116">
        <f t="shared" si="8"/>
        <v>0</v>
      </c>
      <c r="D36" s="138">
        <f t="shared" si="9"/>
        <v>0</v>
      </c>
      <c r="E36" s="103">
        <f t="shared" si="10"/>
        <v>0</v>
      </c>
      <c r="F36" s="103">
        <f t="shared" si="11"/>
        <v>0</v>
      </c>
      <c r="G36" s="103">
        <f t="shared" si="12"/>
        <v>0</v>
      </c>
      <c r="H36" s="103">
        <f t="shared" si="13"/>
        <v>0</v>
      </c>
      <c r="I36" s="103">
        <f t="shared" si="14"/>
        <v>0</v>
      </c>
      <c r="J36" s="182">
        <f t="shared" si="15"/>
        <v>0</v>
      </c>
      <c r="L36" s="84"/>
      <c r="M36" s="84"/>
      <c r="N36" s="84"/>
    </row>
    <row r="37" spans="1:14" ht="15" hidden="1" customHeight="1">
      <c r="A37" s="53"/>
      <c r="B37" s="83"/>
      <c r="C37" s="116">
        <f t="shared" si="8"/>
        <v>0</v>
      </c>
      <c r="D37" s="138">
        <f t="shared" si="9"/>
        <v>0</v>
      </c>
      <c r="E37" s="103">
        <f t="shared" si="10"/>
        <v>0</v>
      </c>
      <c r="F37" s="103">
        <f t="shared" si="11"/>
        <v>0</v>
      </c>
      <c r="G37" s="103">
        <f t="shared" si="12"/>
        <v>0</v>
      </c>
      <c r="H37" s="103">
        <f t="shared" si="13"/>
        <v>0</v>
      </c>
      <c r="I37" s="103">
        <f t="shared" si="14"/>
        <v>0</v>
      </c>
      <c r="J37" s="182">
        <f t="shared" si="15"/>
        <v>0</v>
      </c>
      <c r="L37" s="84"/>
      <c r="M37" s="84"/>
      <c r="N37" s="84"/>
    </row>
    <row r="38" spans="1:14" ht="15" hidden="1" customHeight="1">
      <c r="A38" s="53"/>
      <c r="B38" s="83"/>
      <c r="C38" s="116">
        <f t="shared" ref="C38:C69" si="16">SUM(E38:K38)</f>
        <v>0</v>
      </c>
      <c r="D38" s="138">
        <f t="shared" si="9"/>
        <v>0</v>
      </c>
      <c r="E38" s="103">
        <f t="shared" ref="E38:E69" si="17">IFERROR(VLOOKUP(B38,$B$93:$C$134,2,FALSE),0)</f>
        <v>0</v>
      </c>
      <c r="F38" s="103">
        <f t="shared" ref="F38:F69" si="18">IFERROR(VLOOKUP(B38,$F$93:$G$134,2,FALSE),0)</f>
        <v>0</v>
      </c>
      <c r="G38" s="103">
        <f t="shared" si="12"/>
        <v>0</v>
      </c>
      <c r="H38" s="103">
        <f t="shared" ref="H38:H69" si="19">IFERROR(VLOOKUP(B38,$N$93:$O$134,2,FALSE),0)</f>
        <v>0</v>
      </c>
      <c r="I38" s="103">
        <f t="shared" ref="I38:I69" si="20">IFERROR(VLOOKUP(B38,$R$93:$S$134,2,FALSE),0)</f>
        <v>0</v>
      </c>
      <c r="J38" s="182">
        <f t="shared" ref="J38:J69" si="21">IFERROR(VLOOKUP(B38,$V$93:$W$134,2,FALSE),0)</f>
        <v>0</v>
      </c>
      <c r="L38" s="84"/>
      <c r="M38" s="84"/>
      <c r="N38" s="84"/>
    </row>
    <row r="39" spans="1:14" ht="15" hidden="1" customHeight="1">
      <c r="A39" s="53"/>
      <c r="B39" s="83"/>
      <c r="C39" s="116">
        <f t="shared" si="16"/>
        <v>0</v>
      </c>
      <c r="D39" s="138">
        <f t="shared" si="9"/>
        <v>0</v>
      </c>
      <c r="E39" s="103">
        <f t="shared" si="17"/>
        <v>0</v>
      </c>
      <c r="F39" s="103">
        <f t="shared" si="18"/>
        <v>0</v>
      </c>
      <c r="G39" s="103">
        <f t="shared" si="12"/>
        <v>0</v>
      </c>
      <c r="H39" s="103">
        <f t="shared" si="19"/>
        <v>0</v>
      </c>
      <c r="I39" s="103">
        <f t="shared" si="20"/>
        <v>0</v>
      </c>
      <c r="J39" s="182">
        <f t="shared" si="21"/>
        <v>0</v>
      </c>
      <c r="L39" s="84"/>
      <c r="M39" s="84"/>
      <c r="N39" s="84"/>
    </row>
    <row r="40" spans="1:14" ht="15" hidden="1" customHeight="1">
      <c r="A40" s="53"/>
      <c r="B40" s="83"/>
      <c r="C40" s="116">
        <f t="shared" si="16"/>
        <v>0</v>
      </c>
      <c r="D40" s="138">
        <f t="shared" si="9"/>
        <v>0</v>
      </c>
      <c r="E40" s="103">
        <f t="shared" si="17"/>
        <v>0</v>
      </c>
      <c r="F40" s="103">
        <f t="shared" si="18"/>
        <v>0</v>
      </c>
      <c r="G40" s="103">
        <f t="shared" si="12"/>
        <v>0</v>
      </c>
      <c r="H40" s="103">
        <f t="shared" si="19"/>
        <v>0</v>
      </c>
      <c r="I40" s="103">
        <f t="shared" si="20"/>
        <v>0</v>
      </c>
      <c r="J40" s="182">
        <f t="shared" si="21"/>
        <v>0</v>
      </c>
      <c r="L40" s="84"/>
      <c r="M40" s="84"/>
      <c r="N40" s="84"/>
    </row>
    <row r="41" spans="1:14" ht="15" hidden="1" customHeight="1">
      <c r="A41" s="53"/>
      <c r="B41" s="83"/>
      <c r="C41" s="116">
        <f t="shared" si="16"/>
        <v>0</v>
      </c>
      <c r="D41" s="138">
        <f t="shared" si="9"/>
        <v>0</v>
      </c>
      <c r="E41" s="103">
        <f t="shared" si="17"/>
        <v>0</v>
      </c>
      <c r="F41" s="103">
        <f t="shared" si="18"/>
        <v>0</v>
      </c>
      <c r="G41" s="103">
        <f t="shared" si="12"/>
        <v>0</v>
      </c>
      <c r="H41" s="103">
        <f t="shared" si="19"/>
        <v>0</v>
      </c>
      <c r="I41" s="103">
        <f t="shared" si="20"/>
        <v>0</v>
      </c>
      <c r="J41" s="182">
        <f t="shared" si="21"/>
        <v>0</v>
      </c>
      <c r="L41" s="84"/>
      <c r="M41" s="84"/>
      <c r="N41" s="84"/>
    </row>
    <row r="42" spans="1:14" ht="15" hidden="1" customHeight="1">
      <c r="A42" s="53"/>
      <c r="B42" s="83"/>
      <c r="C42" s="116">
        <f t="shared" si="16"/>
        <v>0</v>
      </c>
      <c r="D42" s="138">
        <f t="shared" si="9"/>
        <v>0</v>
      </c>
      <c r="E42" s="103">
        <f t="shared" si="17"/>
        <v>0</v>
      </c>
      <c r="F42" s="103">
        <f t="shared" si="18"/>
        <v>0</v>
      </c>
      <c r="G42" s="103">
        <f t="shared" si="12"/>
        <v>0</v>
      </c>
      <c r="H42" s="103">
        <f t="shared" si="19"/>
        <v>0</v>
      </c>
      <c r="I42" s="103">
        <f t="shared" si="20"/>
        <v>0</v>
      </c>
      <c r="J42" s="182">
        <f t="shared" si="21"/>
        <v>0</v>
      </c>
      <c r="L42" s="84"/>
      <c r="M42" s="84"/>
      <c r="N42" s="84"/>
    </row>
    <row r="43" spans="1:14" ht="13" hidden="1">
      <c r="A43" s="53"/>
      <c r="B43" s="83"/>
      <c r="C43" s="116">
        <f t="shared" si="16"/>
        <v>0</v>
      </c>
      <c r="D43" s="138">
        <f t="shared" si="9"/>
        <v>0</v>
      </c>
      <c r="E43" s="103">
        <f t="shared" si="17"/>
        <v>0</v>
      </c>
      <c r="F43" s="103">
        <f t="shared" si="18"/>
        <v>0</v>
      </c>
      <c r="G43" s="103">
        <f t="shared" si="12"/>
        <v>0</v>
      </c>
      <c r="H43" s="103">
        <f t="shared" si="19"/>
        <v>0</v>
      </c>
      <c r="I43" s="103">
        <f t="shared" si="20"/>
        <v>0</v>
      </c>
      <c r="J43" s="176">
        <f t="shared" si="21"/>
        <v>0</v>
      </c>
      <c r="L43" s="84"/>
      <c r="M43" s="84"/>
      <c r="N43" s="84"/>
    </row>
    <row r="44" spans="1:14" ht="13" hidden="1">
      <c r="A44" s="53"/>
      <c r="B44" s="83"/>
      <c r="C44" s="116">
        <f t="shared" si="16"/>
        <v>0</v>
      </c>
      <c r="D44" s="138">
        <f t="shared" si="9"/>
        <v>0</v>
      </c>
      <c r="E44" s="103">
        <f t="shared" si="17"/>
        <v>0</v>
      </c>
      <c r="F44" s="103">
        <f t="shared" si="18"/>
        <v>0</v>
      </c>
      <c r="G44" s="103">
        <f t="shared" si="12"/>
        <v>0</v>
      </c>
      <c r="H44" s="103">
        <f t="shared" si="19"/>
        <v>0</v>
      </c>
      <c r="I44" s="103">
        <f t="shared" si="20"/>
        <v>0</v>
      </c>
      <c r="J44" s="182">
        <f t="shared" si="21"/>
        <v>0</v>
      </c>
      <c r="L44" s="84"/>
      <c r="M44" s="84"/>
      <c r="N44" s="84"/>
    </row>
    <row r="45" spans="1:14" ht="13" hidden="1">
      <c r="A45" s="53"/>
      <c r="B45" s="83"/>
      <c r="C45" s="116">
        <f t="shared" si="16"/>
        <v>0</v>
      </c>
      <c r="D45" s="138">
        <f t="shared" si="9"/>
        <v>0</v>
      </c>
      <c r="E45" s="103">
        <f t="shared" si="17"/>
        <v>0</v>
      </c>
      <c r="F45" s="103">
        <f t="shared" si="18"/>
        <v>0</v>
      </c>
      <c r="G45" s="103">
        <f t="shared" si="12"/>
        <v>0</v>
      </c>
      <c r="H45" s="103">
        <f t="shared" si="19"/>
        <v>0</v>
      </c>
      <c r="I45" s="103">
        <f t="shared" si="20"/>
        <v>0</v>
      </c>
      <c r="J45" s="182">
        <f t="shared" si="21"/>
        <v>0</v>
      </c>
      <c r="L45" s="84"/>
      <c r="M45" s="84"/>
      <c r="N45" s="84"/>
    </row>
    <row r="46" spans="1:14" ht="13" hidden="1">
      <c r="A46" s="53"/>
      <c r="B46" s="83"/>
      <c r="C46" s="116">
        <f t="shared" si="16"/>
        <v>0</v>
      </c>
      <c r="D46" s="138">
        <f t="shared" si="9"/>
        <v>0</v>
      </c>
      <c r="E46" s="103">
        <f t="shared" si="17"/>
        <v>0</v>
      </c>
      <c r="F46" s="103">
        <f t="shared" si="18"/>
        <v>0</v>
      </c>
      <c r="G46" s="103">
        <f t="shared" si="12"/>
        <v>0</v>
      </c>
      <c r="H46" s="103">
        <f t="shared" si="19"/>
        <v>0</v>
      </c>
      <c r="I46" s="103">
        <f t="shared" si="20"/>
        <v>0</v>
      </c>
      <c r="J46" s="182">
        <f t="shared" si="21"/>
        <v>0</v>
      </c>
      <c r="L46" s="84"/>
      <c r="M46" s="84"/>
      <c r="N46" s="84"/>
    </row>
    <row r="47" spans="1:14" ht="13" hidden="1">
      <c r="A47" s="53"/>
      <c r="B47" s="83"/>
      <c r="C47" s="116">
        <f t="shared" si="16"/>
        <v>0</v>
      </c>
      <c r="D47" s="138">
        <f t="shared" si="9"/>
        <v>0</v>
      </c>
      <c r="E47" s="103">
        <f t="shared" si="17"/>
        <v>0</v>
      </c>
      <c r="F47" s="103">
        <f t="shared" si="18"/>
        <v>0</v>
      </c>
      <c r="G47" s="103">
        <f t="shared" si="12"/>
        <v>0</v>
      </c>
      <c r="H47" s="103">
        <f t="shared" si="19"/>
        <v>0</v>
      </c>
      <c r="I47" s="103">
        <f t="shared" si="20"/>
        <v>0</v>
      </c>
      <c r="J47" s="182">
        <f t="shared" si="21"/>
        <v>0</v>
      </c>
      <c r="L47" s="84"/>
      <c r="M47" s="84"/>
      <c r="N47" s="84"/>
    </row>
    <row r="48" spans="1:14" ht="13" hidden="1">
      <c r="A48" s="53"/>
      <c r="B48" s="83"/>
      <c r="C48" s="116">
        <f t="shared" si="16"/>
        <v>0</v>
      </c>
      <c r="D48" s="138">
        <f t="shared" si="9"/>
        <v>0</v>
      </c>
      <c r="E48" s="103">
        <f t="shared" si="17"/>
        <v>0</v>
      </c>
      <c r="F48" s="103">
        <f t="shared" si="18"/>
        <v>0</v>
      </c>
      <c r="G48" s="103">
        <f t="shared" si="12"/>
        <v>0</v>
      </c>
      <c r="H48" s="103">
        <f t="shared" si="19"/>
        <v>0</v>
      </c>
      <c r="I48" s="103">
        <f t="shared" si="20"/>
        <v>0</v>
      </c>
      <c r="J48" s="182">
        <f t="shared" si="21"/>
        <v>0</v>
      </c>
      <c r="L48" s="84"/>
      <c r="M48" s="84"/>
      <c r="N48" s="84"/>
    </row>
    <row r="49" spans="1:14" ht="13" hidden="1">
      <c r="A49" s="53"/>
      <c r="B49" s="83"/>
      <c r="C49" s="116">
        <f t="shared" si="16"/>
        <v>0</v>
      </c>
      <c r="D49" s="138">
        <f t="shared" si="9"/>
        <v>0</v>
      </c>
      <c r="E49" s="103">
        <f t="shared" si="17"/>
        <v>0</v>
      </c>
      <c r="F49" s="103">
        <f t="shared" si="18"/>
        <v>0</v>
      </c>
      <c r="G49" s="103">
        <f t="shared" si="12"/>
        <v>0</v>
      </c>
      <c r="H49" s="103">
        <f t="shared" si="19"/>
        <v>0</v>
      </c>
      <c r="I49" s="103">
        <f t="shared" si="20"/>
        <v>0</v>
      </c>
      <c r="J49" s="182">
        <f t="shared" si="21"/>
        <v>0</v>
      </c>
      <c r="L49" s="84"/>
      <c r="M49" s="84"/>
      <c r="N49" s="84"/>
    </row>
    <row r="50" spans="1:14" ht="13" hidden="1">
      <c r="A50" s="53"/>
      <c r="B50" s="83"/>
      <c r="C50" s="116">
        <f t="shared" si="16"/>
        <v>0</v>
      </c>
      <c r="D50" s="138">
        <f t="shared" si="9"/>
        <v>0</v>
      </c>
      <c r="E50" s="103">
        <f t="shared" si="17"/>
        <v>0</v>
      </c>
      <c r="F50" s="103">
        <f t="shared" si="18"/>
        <v>0</v>
      </c>
      <c r="G50" s="103">
        <f t="shared" si="12"/>
        <v>0</v>
      </c>
      <c r="H50" s="103">
        <f t="shared" si="19"/>
        <v>0</v>
      </c>
      <c r="I50" s="103">
        <f t="shared" si="20"/>
        <v>0</v>
      </c>
      <c r="J50" s="182">
        <f t="shared" si="21"/>
        <v>0</v>
      </c>
      <c r="L50" s="84"/>
      <c r="M50" s="84"/>
      <c r="N50" s="84"/>
    </row>
    <row r="51" spans="1:14" ht="13" hidden="1">
      <c r="A51" s="53"/>
      <c r="B51" s="83"/>
      <c r="C51" s="116">
        <f t="shared" si="16"/>
        <v>0</v>
      </c>
      <c r="D51" s="138">
        <f t="shared" si="9"/>
        <v>0</v>
      </c>
      <c r="E51" s="103">
        <f t="shared" si="17"/>
        <v>0</v>
      </c>
      <c r="F51" s="103">
        <f t="shared" si="18"/>
        <v>0</v>
      </c>
      <c r="G51" s="103">
        <f t="shared" si="12"/>
        <v>0</v>
      </c>
      <c r="H51" s="103">
        <f t="shared" si="19"/>
        <v>0</v>
      </c>
      <c r="I51" s="103">
        <f t="shared" si="20"/>
        <v>0</v>
      </c>
      <c r="J51" s="182">
        <f t="shared" si="21"/>
        <v>0</v>
      </c>
      <c r="L51" s="84"/>
      <c r="M51" s="84"/>
      <c r="N51" s="84"/>
    </row>
    <row r="52" spans="1:14" ht="13" hidden="1">
      <c r="A52" s="53"/>
      <c r="B52" s="83"/>
      <c r="C52" s="116">
        <f t="shared" si="16"/>
        <v>0</v>
      </c>
      <c r="D52" s="138">
        <f t="shared" si="9"/>
        <v>0</v>
      </c>
      <c r="E52" s="103">
        <f t="shared" si="17"/>
        <v>0</v>
      </c>
      <c r="F52" s="103">
        <f t="shared" si="18"/>
        <v>0</v>
      </c>
      <c r="G52" s="103">
        <f t="shared" si="12"/>
        <v>0</v>
      </c>
      <c r="H52" s="103">
        <f t="shared" si="19"/>
        <v>0</v>
      </c>
      <c r="I52" s="103">
        <f t="shared" si="20"/>
        <v>0</v>
      </c>
      <c r="J52" s="182">
        <f t="shared" si="21"/>
        <v>0</v>
      </c>
      <c r="L52" s="84"/>
      <c r="M52" s="84"/>
      <c r="N52" s="84"/>
    </row>
    <row r="53" spans="1:14" ht="13" hidden="1">
      <c r="A53" s="53"/>
      <c r="B53" s="83"/>
      <c r="C53" s="116">
        <f t="shared" si="16"/>
        <v>0</v>
      </c>
      <c r="D53" s="138">
        <f t="shared" si="9"/>
        <v>0</v>
      </c>
      <c r="E53" s="103">
        <f t="shared" si="17"/>
        <v>0</v>
      </c>
      <c r="F53" s="103">
        <f t="shared" si="18"/>
        <v>0</v>
      </c>
      <c r="G53" s="103">
        <f t="shared" si="12"/>
        <v>0</v>
      </c>
      <c r="H53" s="103">
        <f t="shared" si="19"/>
        <v>0</v>
      </c>
      <c r="I53" s="103">
        <f t="shared" si="20"/>
        <v>0</v>
      </c>
      <c r="J53" s="182">
        <f t="shared" si="21"/>
        <v>0</v>
      </c>
      <c r="L53" s="84"/>
      <c r="M53" s="84"/>
      <c r="N53" s="84"/>
    </row>
    <row r="54" spans="1:14" ht="13" hidden="1">
      <c r="A54" s="53"/>
      <c r="B54" s="83"/>
      <c r="C54" s="116">
        <f t="shared" si="16"/>
        <v>0</v>
      </c>
      <c r="D54" s="138">
        <f t="shared" si="9"/>
        <v>0</v>
      </c>
      <c r="E54" s="103">
        <f t="shared" si="17"/>
        <v>0</v>
      </c>
      <c r="F54" s="103">
        <f t="shared" si="18"/>
        <v>0</v>
      </c>
      <c r="G54" s="103">
        <f t="shared" si="12"/>
        <v>0</v>
      </c>
      <c r="H54" s="103">
        <f t="shared" si="19"/>
        <v>0</v>
      </c>
      <c r="I54" s="103">
        <f t="shared" si="20"/>
        <v>0</v>
      </c>
      <c r="J54" s="182">
        <f t="shared" si="21"/>
        <v>0</v>
      </c>
      <c r="L54" s="84"/>
      <c r="M54" s="84"/>
      <c r="N54" s="84"/>
    </row>
    <row r="55" spans="1:14" ht="13" hidden="1">
      <c r="A55" s="53"/>
      <c r="B55" s="83"/>
      <c r="C55" s="116">
        <f t="shared" si="16"/>
        <v>0</v>
      </c>
      <c r="D55" s="138">
        <f t="shared" si="9"/>
        <v>0</v>
      </c>
      <c r="E55" s="103">
        <f t="shared" si="17"/>
        <v>0</v>
      </c>
      <c r="F55" s="103">
        <f t="shared" si="18"/>
        <v>0</v>
      </c>
      <c r="G55" s="103">
        <f t="shared" si="12"/>
        <v>0</v>
      </c>
      <c r="H55" s="103">
        <f t="shared" si="19"/>
        <v>0</v>
      </c>
      <c r="I55" s="103">
        <f t="shared" si="20"/>
        <v>0</v>
      </c>
      <c r="J55" s="182">
        <f t="shared" si="21"/>
        <v>0</v>
      </c>
      <c r="L55" s="84"/>
      <c r="M55" s="84"/>
      <c r="N55" s="84"/>
    </row>
    <row r="56" spans="1:14" ht="13" hidden="1">
      <c r="A56" s="53"/>
      <c r="B56" s="83"/>
      <c r="C56" s="116">
        <f t="shared" si="16"/>
        <v>0</v>
      </c>
      <c r="D56" s="138">
        <f t="shared" si="9"/>
        <v>0</v>
      </c>
      <c r="E56" s="103">
        <f t="shared" si="17"/>
        <v>0</v>
      </c>
      <c r="F56" s="103">
        <f t="shared" si="18"/>
        <v>0</v>
      </c>
      <c r="G56" s="103">
        <f t="shared" si="12"/>
        <v>0</v>
      </c>
      <c r="H56" s="103">
        <f t="shared" si="19"/>
        <v>0</v>
      </c>
      <c r="I56" s="103">
        <f t="shared" si="20"/>
        <v>0</v>
      </c>
      <c r="J56" s="182">
        <f t="shared" si="21"/>
        <v>0</v>
      </c>
      <c r="L56" s="84"/>
      <c r="M56" s="84"/>
      <c r="N56" s="84"/>
    </row>
    <row r="57" spans="1:14" ht="13" hidden="1">
      <c r="A57" s="53"/>
      <c r="B57" s="79"/>
      <c r="C57" s="116">
        <f t="shared" si="16"/>
        <v>0</v>
      </c>
      <c r="D57" s="138">
        <f t="shared" si="9"/>
        <v>0</v>
      </c>
      <c r="E57" s="103">
        <f t="shared" si="17"/>
        <v>0</v>
      </c>
      <c r="F57" s="103">
        <f t="shared" si="18"/>
        <v>0</v>
      </c>
      <c r="G57" s="103">
        <f t="shared" si="12"/>
        <v>0</v>
      </c>
      <c r="H57" s="103">
        <f t="shared" si="19"/>
        <v>0</v>
      </c>
      <c r="I57" s="103">
        <f t="shared" si="20"/>
        <v>0</v>
      </c>
      <c r="J57" s="182">
        <f t="shared" si="21"/>
        <v>0</v>
      </c>
      <c r="L57" s="84"/>
      <c r="M57" s="84"/>
      <c r="N57" s="84"/>
    </row>
    <row r="58" spans="1:14" ht="13" hidden="1">
      <c r="A58" s="53"/>
      <c r="B58" s="79"/>
      <c r="C58" s="116">
        <f t="shared" si="16"/>
        <v>0</v>
      </c>
      <c r="D58" s="138">
        <f t="shared" si="9"/>
        <v>0</v>
      </c>
      <c r="E58" s="103">
        <f t="shared" si="17"/>
        <v>0</v>
      </c>
      <c r="F58" s="103">
        <f t="shared" si="18"/>
        <v>0</v>
      </c>
      <c r="G58" s="103">
        <f t="shared" si="12"/>
        <v>0</v>
      </c>
      <c r="H58" s="103">
        <f t="shared" si="19"/>
        <v>0</v>
      </c>
      <c r="I58" s="103">
        <f t="shared" si="20"/>
        <v>0</v>
      </c>
      <c r="J58" s="182">
        <f t="shared" si="21"/>
        <v>0</v>
      </c>
      <c r="L58" s="84"/>
      <c r="M58" s="84"/>
      <c r="N58" s="84"/>
    </row>
    <row r="59" spans="1:14" ht="13" hidden="1">
      <c r="A59" s="53"/>
      <c r="B59" s="79"/>
      <c r="C59" s="116">
        <f t="shared" si="16"/>
        <v>0</v>
      </c>
      <c r="D59" s="138">
        <f t="shared" si="9"/>
        <v>0</v>
      </c>
      <c r="E59" s="103">
        <f t="shared" si="17"/>
        <v>0</v>
      </c>
      <c r="F59" s="103">
        <f t="shared" si="18"/>
        <v>0</v>
      </c>
      <c r="G59" s="103">
        <f t="shared" si="12"/>
        <v>0</v>
      </c>
      <c r="H59" s="103">
        <f t="shared" si="19"/>
        <v>0</v>
      </c>
      <c r="I59" s="103">
        <f t="shared" si="20"/>
        <v>0</v>
      </c>
      <c r="J59" s="182">
        <f t="shared" si="21"/>
        <v>0</v>
      </c>
      <c r="L59" s="84"/>
      <c r="M59" s="84"/>
      <c r="N59" s="84"/>
    </row>
    <row r="60" spans="1:14" ht="13" hidden="1">
      <c r="A60" s="53"/>
      <c r="B60" s="79"/>
      <c r="C60" s="116">
        <f t="shared" si="16"/>
        <v>0</v>
      </c>
      <c r="D60" s="138">
        <f t="shared" si="9"/>
        <v>0</v>
      </c>
      <c r="E60" s="103">
        <f t="shared" si="17"/>
        <v>0</v>
      </c>
      <c r="F60" s="103">
        <f t="shared" si="18"/>
        <v>0</v>
      </c>
      <c r="G60" s="103">
        <f t="shared" si="12"/>
        <v>0</v>
      </c>
      <c r="H60" s="103">
        <f t="shared" si="19"/>
        <v>0</v>
      </c>
      <c r="I60" s="103">
        <f t="shared" si="20"/>
        <v>0</v>
      </c>
      <c r="J60" s="182">
        <f t="shared" si="21"/>
        <v>0</v>
      </c>
      <c r="L60" s="84"/>
      <c r="M60" s="84"/>
      <c r="N60" s="84"/>
    </row>
    <row r="61" spans="1:14" ht="13" hidden="1">
      <c r="A61" s="53"/>
      <c r="B61" s="79"/>
      <c r="C61" s="116">
        <f t="shared" si="16"/>
        <v>0</v>
      </c>
      <c r="D61" s="138">
        <f t="shared" si="9"/>
        <v>0</v>
      </c>
      <c r="E61" s="103">
        <f t="shared" si="17"/>
        <v>0</v>
      </c>
      <c r="F61" s="103">
        <f t="shared" si="18"/>
        <v>0</v>
      </c>
      <c r="G61" s="103">
        <f t="shared" si="12"/>
        <v>0</v>
      </c>
      <c r="H61" s="103">
        <f t="shared" si="19"/>
        <v>0</v>
      </c>
      <c r="I61" s="103">
        <f t="shared" si="20"/>
        <v>0</v>
      </c>
      <c r="J61" s="182">
        <f t="shared" si="21"/>
        <v>0</v>
      </c>
      <c r="L61" s="84"/>
      <c r="M61" s="84"/>
      <c r="N61" s="84"/>
    </row>
    <row r="62" spans="1:14" ht="13" hidden="1">
      <c r="A62" s="53"/>
      <c r="B62" s="79"/>
      <c r="C62" s="116">
        <f t="shared" si="16"/>
        <v>0</v>
      </c>
      <c r="D62" s="138">
        <f t="shared" si="9"/>
        <v>0</v>
      </c>
      <c r="E62" s="103">
        <f t="shared" si="17"/>
        <v>0</v>
      </c>
      <c r="F62" s="103">
        <f t="shared" si="18"/>
        <v>0</v>
      </c>
      <c r="G62" s="103">
        <f t="shared" si="12"/>
        <v>0</v>
      </c>
      <c r="H62" s="103">
        <f t="shared" si="19"/>
        <v>0</v>
      </c>
      <c r="I62" s="103">
        <f t="shared" si="20"/>
        <v>0</v>
      </c>
      <c r="J62" s="182">
        <f t="shared" si="21"/>
        <v>0</v>
      </c>
      <c r="L62" s="84"/>
      <c r="M62" s="84"/>
      <c r="N62" s="84"/>
    </row>
    <row r="63" spans="1:14" ht="13" hidden="1">
      <c r="A63" s="53"/>
      <c r="B63" s="79"/>
      <c r="C63" s="116">
        <f t="shared" si="16"/>
        <v>0</v>
      </c>
      <c r="D63" s="138">
        <f t="shared" si="9"/>
        <v>0</v>
      </c>
      <c r="E63" s="103">
        <f t="shared" si="17"/>
        <v>0</v>
      </c>
      <c r="F63" s="103">
        <f t="shared" si="18"/>
        <v>0</v>
      </c>
      <c r="G63" s="103">
        <f t="shared" si="12"/>
        <v>0</v>
      </c>
      <c r="H63" s="103">
        <f t="shared" si="19"/>
        <v>0</v>
      </c>
      <c r="I63" s="103">
        <f t="shared" si="20"/>
        <v>0</v>
      </c>
      <c r="J63" s="182">
        <f t="shared" si="21"/>
        <v>0</v>
      </c>
      <c r="L63" s="84"/>
      <c r="M63" s="84"/>
      <c r="N63" s="84"/>
    </row>
    <row r="64" spans="1:14" ht="13" hidden="1">
      <c r="A64" s="53"/>
      <c r="B64" s="79"/>
      <c r="C64" s="116">
        <f t="shared" si="16"/>
        <v>0</v>
      </c>
      <c r="D64" s="138">
        <f t="shared" si="9"/>
        <v>0</v>
      </c>
      <c r="E64" s="103">
        <f t="shared" si="17"/>
        <v>0</v>
      </c>
      <c r="F64" s="103">
        <f t="shared" si="18"/>
        <v>0</v>
      </c>
      <c r="G64" s="103">
        <f t="shared" si="12"/>
        <v>0</v>
      </c>
      <c r="H64" s="103">
        <f t="shared" si="19"/>
        <v>0</v>
      </c>
      <c r="I64" s="103">
        <f t="shared" si="20"/>
        <v>0</v>
      </c>
      <c r="J64" s="182">
        <f t="shared" si="21"/>
        <v>0</v>
      </c>
      <c r="L64" s="84"/>
      <c r="M64" s="84"/>
      <c r="N64" s="84"/>
    </row>
    <row r="65" spans="1:14" ht="13" hidden="1">
      <c r="A65" s="53"/>
      <c r="B65" s="79"/>
      <c r="C65" s="116">
        <f t="shared" si="16"/>
        <v>0</v>
      </c>
      <c r="D65" s="138">
        <f t="shared" si="9"/>
        <v>0</v>
      </c>
      <c r="E65" s="103">
        <f t="shared" si="17"/>
        <v>0</v>
      </c>
      <c r="F65" s="103">
        <f t="shared" si="18"/>
        <v>0</v>
      </c>
      <c r="G65" s="103">
        <f t="shared" si="12"/>
        <v>0</v>
      </c>
      <c r="H65" s="103">
        <f t="shared" si="19"/>
        <v>0</v>
      </c>
      <c r="I65" s="103">
        <f t="shared" si="20"/>
        <v>0</v>
      </c>
      <c r="J65" s="182">
        <f t="shared" si="21"/>
        <v>0</v>
      </c>
      <c r="L65" s="84"/>
      <c r="M65" s="84"/>
      <c r="N65" s="84"/>
    </row>
    <row r="66" spans="1:14" ht="13" hidden="1">
      <c r="A66" s="53"/>
      <c r="B66" s="79"/>
      <c r="C66" s="116">
        <f t="shared" si="16"/>
        <v>0</v>
      </c>
      <c r="D66" s="138">
        <f t="shared" si="9"/>
        <v>0</v>
      </c>
      <c r="E66" s="103">
        <f t="shared" si="17"/>
        <v>0</v>
      </c>
      <c r="F66" s="103">
        <f t="shared" si="18"/>
        <v>0</v>
      </c>
      <c r="G66" s="103">
        <f t="shared" si="12"/>
        <v>0</v>
      </c>
      <c r="H66" s="103">
        <f t="shared" si="19"/>
        <v>0</v>
      </c>
      <c r="I66" s="103">
        <f t="shared" si="20"/>
        <v>0</v>
      </c>
      <c r="J66" s="182">
        <f t="shared" si="21"/>
        <v>0</v>
      </c>
      <c r="L66" s="84"/>
      <c r="M66" s="84"/>
      <c r="N66" s="84"/>
    </row>
    <row r="67" spans="1:14" ht="13" hidden="1">
      <c r="A67" s="53"/>
      <c r="B67" s="79"/>
      <c r="C67" s="116">
        <f t="shared" si="16"/>
        <v>0</v>
      </c>
      <c r="D67" s="138">
        <f t="shared" si="9"/>
        <v>0</v>
      </c>
      <c r="E67" s="103">
        <f t="shared" si="17"/>
        <v>0</v>
      </c>
      <c r="F67" s="103">
        <f t="shared" si="18"/>
        <v>0</v>
      </c>
      <c r="G67" s="103">
        <f t="shared" si="12"/>
        <v>0</v>
      </c>
      <c r="H67" s="103">
        <f t="shared" si="19"/>
        <v>0</v>
      </c>
      <c r="I67" s="103">
        <f t="shared" si="20"/>
        <v>0</v>
      </c>
      <c r="J67" s="182">
        <f t="shared" si="21"/>
        <v>0</v>
      </c>
      <c r="L67" s="84"/>
      <c r="M67" s="84"/>
      <c r="N67" s="84"/>
    </row>
    <row r="68" spans="1:14" ht="13" hidden="1">
      <c r="A68" s="53"/>
      <c r="B68" s="79"/>
      <c r="C68" s="116">
        <f t="shared" si="16"/>
        <v>0</v>
      </c>
      <c r="D68" s="138">
        <f t="shared" si="9"/>
        <v>0</v>
      </c>
      <c r="E68" s="103">
        <f t="shared" si="17"/>
        <v>0</v>
      </c>
      <c r="F68" s="103">
        <f t="shared" si="18"/>
        <v>0</v>
      </c>
      <c r="G68" s="103">
        <f t="shared" si="12"/>
        <v>0</v>
      </c>
      <c r="H68" s="103">
        <f t="shared" si="19"/>
        <v>0</v>
      </c>
      <c r="I68" s="103">
        <f t="shared" si="20"/>
        <v>0</v>
      </c>
      <c r="J68" s="182">
        <f t="shared" si="21"/>
        <v>0</v>
      </c>
      <c r="L68" s="84"/>
      <c r="M68" s="84"/>
      <c r="N68" s="84"/>
    </row>
    <row r="69" spans="1:14" ht="13" hidden="1">
      <c r="A69" s="53"/>
      <c r="B69" s="79"/>
      <c r="C69" s="116">
        <f t="shared" si="16"/>
        <v>0</v>
      </c>
      <c r="D69" s="138">
        <f t="shared" si="9"/>
        <v>0</v>
      </c>
      <c r="E69" s="103">
        <f t="shared" si="17"/>
        <v>0</v>
      </c>
      <c r="F69" s="103">
        <f t="shared" si="18"/>
        <v>0</v>
      </c>
      <c r="G69" s="103">
        <f t="shared" si="12"/>
        <v>0</v>
      </c>
      <c r="H69" s="103">
        <f t="shared" si="19"/>
        <v>0</v>
      </c>
      <c r="I69" s="103">
        <f t="shared" si="20"/>
        <v>0</v>
      </c>
      <c r="J69" s="182">
        <f t="shared" si="21"/>
        <v>0</v>
      </c>
      <c r="L69" s="84"/>
      <c r="M69" s="84"/>
      <c r="N69" s="84"/>
    </row>
    <row r="70" spans="1:14" ht="13" hidden="1">
      <c r="A70" s="53"/>
      <c r="B70" s="79"/>
      <c r="C70" s="116">
        <f t="shared" ref="C70:C84" si="22">SUM(E70:K70)</f>
        <v>0</v>
      </c>
      <c r="D70" s="138">
        <f t="shared" si="9"/>
        <v>0</v>
      </c>
      <c r="E70" s="103">
        <f t="shared" ref="E70:E84" si="23">IFERROR(VLOOKUP(B70,$B$93:$C$134,2,FALSE),0)</f>
        <v>0</v>
      </c>
      <c r="F70" s="103">
        <f t="shared" ref="F70:F84" si="24">IFERROR(VLOOKUP(B70,$F$93:$G$134,2,FALSE),0)</f>
        <v>0</v>
      </c>
      <c r="G70" s="103">
        <f t="shared" ref="G70:G84" si="25">IFERROR(VLOOKUP(B70,$J$93:$K$134,2,FALSE),0)</f>
        <v>0</v>
      </c>
      <c r="H70" s="103">
        <f t="shared" ref="H70:H84" si="26">IFERROR(VLOOKUP(B70,$N$93:$O$134,2,FALSE),0)</f>
        <v>0</v>
      </c>
      <c r="I70" s="103">
        <f t="shared" ref="I70:I84" si="27">IFERROR(VLOOKUP(B70,$R$93:$S$134,2,FALSE),0)</f>
        <v>0</v>
      </c>
      <c r="J70" s="182">
        <f t="shared" ref="J70:J84" si="28">IFERROR(VLOOKUP(B70,$V$93:$W$134,2,FALSE),0)</f>
        <v>0</v>
      </c>
      <c r="L70" s="84"/>
      <c r="M70" s="84"/>
      <c r="N70" s="84"/>
    </row>
    <row r="71" spans="1:14" ht="13" hidden="1">
      <c r="A71" s="53"/>
      <c r="B71" s="79"/>
      <c r="C71" s="116">
        <f t="shared" si="22"/>
        <v>0</v>
      </c>
      <c r="D71" s="138">
        <f t="shared" ref="D71:D84" si="29">SUM(E71:J71)-MIN(E71:G71)</f>
        <v>0</v>
      </c>
      <c r="E71" s="103">
        <f t="shared" si="23"/>
        <v>0</v>
      </c>
      <c r="F71" s="103">
        <f t="shared" si="24"/>
        <v>0</v>
      </c>
      <c r="G71" s="103">
        <f t="shared" si="25"/>
        <v>0</v>
      </c>
      <c r="H71" s="103">
        <f t="shared" si="26"/>
        <v>0</v>
      </c>
      <c r="I71" s="103">
        <f t="shared" si="27"/>
        <v>0</v>
      </c>
      <c r="J71" s="182">
        <f t="shared" si="28"/>
        <v>0</v>
      </c>
      <c r="L71" s="84"/>
      <c r="M71" s="84"/>
      <c r="N71" s="84"/>
    </row>
    <row r="72" spans="1:14" ht="13" hidden="1">
      <c r="A72" s="53"/>
      <c r="B72" s="79"/>
      <c r="C72" s="116">
        <f t="shared" si="22"/>
        <v>0</v>
      </c>
      <c r="D72" s="138">
        <f t="shared" si="29"/>
        <v>0</v>
      </c>
      <c r="E72" s="103">
        <f t="shared" si="23"/>
        <v>0</v>
      </c>
      <c r="F72" s="103">
        <f t="shared" si="24"/>
        <v>0</v>
      </c>
      <c r="G72" s="103">
        <f t="shared" si="25"/>
        <v>0</v>
      </c>
      <c r="H72" s="103">
        <f t="shared" si="26"/>
        <v>0</v>
      </c>
      <c r="I72" s="103">
        <f t="shared" si="27"/>
        <v>0</v>
      </c>
      <c r="J72" s="182">
        <f t="shared" si="28"/>
        <v>0</v>
      </c>
      <c r="L72" s="84"/>
      <c r="M72" s="84"/>
      <c r="N72" s="84"/>
    </row>
    <row r="73" spans="1:14" ht="13" hidden="1">
      <c r="A73" s="53"/>
      <c r="B73" s="79"/>
      <c r="C73" s="116">
        <f t="shared" si="22"/>
        <v>0</v>
      </c>
      <c r="D73" s="138">
        <f t="shared" si="29"/>
        <v>0</v>
      </c>
      <c r="E73" s="103">
        <f t="shared" si="23"/>
        <v>0</v>
      </c>
      <c r="F73" s="103">
        <f t="shared" si="24"/>
        <v>0</v>
      </c>
      <c r="G73" s="103">
        <f t="shared" si="25"/>
        <v>0</v>
      </c>
      <c r="H73" s="103">
        <f t="shared" si="26"/>
        <v>0</v>
      </c>
      <c r="I73" s="103">
        <f t="shared" si="27"/>
        <v>0</v>
      </c>
      <c r="J73" s="182">
        <f t="shared" si="28"/>
        <v>0</v>
      </c>
      <c r="L73" s="84"/>
      <c r="M73" s="84"/>
      <c r="N73" s="84"/>
    </row>
    <row r="74" spans="1:14" ht="13" hidden="1">
      <c r="A74" s="53"/>
      <c r="B74" s="79"/>
      <c r="C74" s="116">
        <f t="shared" si="22"/>
        <v>0</v>
      </c>
      <c r="D74" s="138">
        <f t="shared" si="29"/>
        <v>0</v>
      </c>
      <c r="E74" s="103">
        <f t="shared" si="23"/>
        <v>0</v>
      </c>
      <c r="F74" s="103">
        <f t="shared" si="24"/>
        <v>0</v>
      </c>
      <c r="G74" s="103">
        <f t="shared" si="25"/>
        <v>0</v>
      </c>
      <c r="H74" s="103">
        <f t="shared" si="26"/>
        <v>0</v>
      </c>
      <c r="I74" s="103">
        <f t="shared" si="27"/>
        <v>0</v>
      </c>
      <c r="J74" s="182">
        <f t="shared" si="28"/>
        <v>0</v>
      </c>
      <c r="L74" s="84"/>
      <c r="M74" s="84"/>
      <c r="N74" s="84"/>
    </row>
    <row r="75" spans="1:14" ht="13" hidden="1">
      <c r="A75" s="53"/>
      <c r="B75" s="79"/>
      <c r="C75" s="116">
        <f t="shared" si="22"/>
        <v>0</v>
      </c>
      <c r="D75" s="138">
        <f t="shared" si="29"/>
        <v>0</v>
      </c>
      <c r="E75" s="103">
        <f t="shared" si="23"/>
        <v>0</v>
      </c>
      <c r="F75" s="103">
        <f t="shared" si="24"/>
        <v>0</v>
      </c>
      <c r="G75" s="103">
        <f t="shared" si="25"/>
        <v>0</v>
      </c>
      <c r="H75" s="103">
        <f t="shared" si="26"/>
        <v>0</v>
      </c>
      <c r="I75" s="103">
        <f t="shared" si="27"/>
        <v>0</v>
      </c>
      <c r="J75" s="182">
        <f t="shared" si="28"/>
        <v>0</v>
      </c>
      <c r="L75" s="84"/>
      <c r="M75" s="84"/>
      <c r="N75" s="84"/>
    </row>
    <row r="76" spans="1:14" ht="15.5" hidden="1">
      <c r="A76" s="53"/>
      <c r="B76" s="63"/>
      <c r="C76" s="116">
        <f t="shared" si="22"/>
        <v>0</v>
      </c>
      <c r="D76" s="138">
        <f t="shared" si="29"/>
        <v>0</v>
      </c>
      <c r="E76" s="103">
        <f t="shared" si="23"/>
        <v>0</v>
      </c>
      <c r="F76" s="103">
        <f t="shared" si="24"/>
        <v>0</v>
      </c>
      <c r="G76" s="103">
        <f t="shared" si="25"/>
        <v>0</v>
      </c>
      <c r="H76" s="103">
        <f t="shared" si="26"/>
        <v>0</v>
      </c>
      <c r="I76" s="103">
        <f t="shared" si="27"/>
        <v>0</v>
      </c>
      <c r="J76" s="182">
        <f t="shared" si="28"/>
        <v>0</v>
      </c>
      <c r="L76" s="84"/>
      <c r="M76" s="84"/>
      <c r="N76" s="84"/>
    </row>
    <row r="77" spans="1:14" ht="15.5" hidden="1">
      <c r="A77" s="53"/>
      <c r="B77" s="63"/>
      <c r="C77" s="116">
        <f t="shared" si="22"/>
        <v>0</v>
      </c>
      <c r="D77" s="138">
        <f t="shared" si="29"/>
        <v>0</v>
      </c>
      <c r="E77" s="103">
        <f t="shared" si="23"/>
        <v>0</v>
      </c>
      <c r="F77" s="103">
        <f t="shared" si="24"/>
        <v>0</v>
      </c>
      <c r="G77" s="103">
        <f t="shared" si="25"/>
        <v>0</v>
      </c>
      <c r="H77" s="103">
        <f t="shared" si="26"/>
        <v>0</v>
      </c>
      <c r="I77" s="103">
        <f t="shared" si="27"/>
        <v>0</v>
      </c>
      <c r="J77" s="182">
        <f t="shared" si="28"/>
        <v>0</v>
      </c>
      <c r="L77" s="84"/>
      <c r="M77" s="84"/>
      <c r="N77" s="84"/>
    </row>
    <row r="78" spans="1:14" ht="15.5" hidden="1">
      <c r="A78" s="53"/>
      <c r="B78" s="63"/>
      <c r="C78" s="116">
        <f t="shared" si="22"/>
        <v>0</v>
      </c>
      <c r="D78" s="138">
        <f t="shared" si="29"/>
        <v>0</v>
      </c>
      <c r="E78" s="103">
        <f t="shared" si="23"/>
        <v>0</v>
      </c>
      <c r="F78" s="103">
        <f t="shared" si="24"/>
        <v>0</v>
      </c>
      <c r="G78" s="103">
        <f t="shared" si="25"/>
        <v>0</v>
      </c>
      <c r="H78" s="103">
        <f t="shared" si="26"/>
        <v>0</v>
      </c>
      <c r="I78" s="103">
        <f t="shared" si="27"/>
        <v>0</v>
      </c>
      <c r="J78" s="182">
        <f t="shared" si="28"/>
        <v>0</v>
      </c>
      <c r="L78" s="84"/>
      <c r="M78" s="84"/>
      <c r="N78" s="84"/>
    </row>
    <row r="79" spans="1:14" ht="15.5" hidden="1">
      <c r="A79" s="53"/>
      <c r="B79" s="63"/>
      <c r="C79" s="116">
        <f t="shared" si="22"/>
        <v>0</v>
      </c>
      <c r="D79" s="138">
        <f t="shared" si="29"/>
        <v>0</v>
      </c>
      <c r="E79" s="103">
        <f t="shared" si="23"/>
        <v>0</v>
      </c>
      <c r="F79" s="103">
        <f t="shared" si="24"/>
        <v>0</v>
      </c>
      <c r="G79" s="103">
        <f t="shared" si="25"/>
        <v>0</v>
      </c>
      <c r="H79" s="103">
        <f t="shared" si="26"/>
        <v>0</v>
      </c>
      <c r="I79" s="103">
        <f t="shared" si="27"/>
        <v>0</v>
      </c>
      <c r="J79" s="182">
        <f t="shared" si="28"/>
        <v>0</v>
      </c>
      <c r="L79" s="84"/>
      <c r="M79" s="84"/>
      <c r="N79" s="84"/>
    </row>
    <row r="80" spans="1:14" ht="15.5" hidden="1">
      <c r="A80" s="53"/>
      <c r="B80" s="63"/>
      <c r="C80" s="116">
        <f t="shared" si="22"/>
        <v>0</v>
      </c>
      <c r="D80" s="138">
        <f t="shared" si="29"/>
        <v>0</v>
      </c>
      <c r="E80" s="103">
        <f t="shared" si="23"/>
        <v>0</v>
      </c>
      <c r="F80" s="103">
        <f t="shared" si="24"/>
        <v>0</v>
      </c>
      <c r="G80" s="103">
        <f t="shared" si="25"/>
        <v>0</v>
      </c>
      <c r="H80" s="103">
        <f t="shared" si="26"/>
        <v>0</v>
      </c>
      <c r="I80" s="103">
        <f t="shared" si="27"/>
        <v>0</v>
      </c>
      <c r="J80" s="182">
        <f t="shared" si="28"/>
        <v>0</v>
      </c>
      <c r="L80" s="84"/>
      <c r="M80" s="84"/>
      <c r="N80" s="84"/>
    </row>
    <row r="81" spans="1:24" ht="15.5" hidden="1">
      <c r="A81" s="53"/>
      <c r="B81" s="63"/>
      <c r="C81" s="116">
        <f t="shared" si="22"/>
        <v>0</v>
      </c>
      <c r="D81" s="138">
        <f t="shared" si="29"/>
        <v>0</v>
      </c>
      <c r="E81" s="103">
        <f t="shared" si="23"/>
        <v>0</v>
      </c>
      <c r="F81" s="103">
        <f t="shared" si="24"/>
        <v>0</v>
      </c>
      <c r="G81" s="103">
        <f t="shared" si="25"/>
        <v>0</v>
      </c>
      <c r="H81" s="103">
        <f t="shared" si="26"/>
        <v>0</v>
      </c>
      <c r="I81" s="103">
        <f t="shared" si="27"/>
        <v>0</v>
      </c>
      <c r="J81" s="182">
        <f t="shared" si="28"/>
        <v>0</v>
      </c>
      <c r="L81" s="84"/>
      <c r="M81" s="84"/>
      <c r="N81" s="84"/>
    </row>
    <row r="82" spans="1:24" ht="15.5" hidden="1">
      <c r="A82" s="53"/>
      <c r="B82" s="63"/>
      <c r="C82" s="116">
        <f t="shared" si="22"/>
        <v>0</v>
      </c>
      <c r="D82" s="138">
        <f t="shared" si="29"/>
        <v>0</v>
      </c>
      <c r="E82" s="103">
        <f t="shared" si="23"/>
        <v>0</v>
      </c>
      <c r="F82" s="103">
        <f t="shared" si="24"/>
        <v>0</v>
      </c>
      <c r="G82" s="103">
        <f t="shared" si="25"/>
        <v>0</v>
      </c>
      <c r="H82" s="103">
        <f t="shared" si="26"/>
        <v>0</v>
      </c>
      <c r="I82" s="103">
        <f t="shared" si="27"/>
        <v>0</v>
      </c>
      <c r="J82" s="182">
        <f t="shared" si="28"/>
        <v>0</v>
      </c>
      <c r="L82" s="84"/>
      <c r="M82" s="84"/>
      <c r="N82" s="84"/>
    </row>
    <row r="83" spans="1:24" ht="15.5" hidden="1">
      <c r="A83" s="53"/>
      <c r="B83" s="63"/>
      <c r="C83" s="116">
        <f t="shared" si="22"/>
        <v>0</v>
      </c>
      <c r="D83" s="138">
        <f t="shared" si="29"/>
        <v>0</v>
      </c>
      <c r="E83" s="103">
        <f t="shared" si="23"/>
        <v>0</v>
      </c>
      <c r="F83" s="103">
        <f t="shared" si="24"/>
        <v>0</v>
      </c>
      <c r="G83" s="103">
        <f t="shared" si="25"/>
        <v>0</v>
      </c>
      <c r="H83" s="103">
        <f t="shared" si="26"/>
        <v>0</v>
      </c>
      <c r="I83" s="103">
        <f t="shared" si="27"/>
        <v>0</v>
      </c>
      <c r="J83" s="182">
        <f t="shared" si="28"/>
        <v>0</v>
      </c>
      <c r="L83" s="84"/>
      <c r="M83" s="84"/>
      <c r="N83" s="84"/>
    </row>
    <row r="84" spans="1:24" ht="15.5" hidden="1">
      <c r="A84" s="49"/>
      <c r="B84" s="63"/>
      <c r="C84" s="116">
        <f t="shared" si="22"/>
        <v>0</v>
      </c>
      <c r="D84" s="138">
        <f t="shared" si="29"/>
        <v>0</v>
      </c>
      <c r="E84" s="103">
        <f t="shared" si="23"/>
        <v>0</v>
      </c>
      <c r="F84" s="103">
        <f t="shared" si="24"/>
        <v>0</v>
      </c>
      <c r="G84" s="103">
        <f t="shared" si="25"/>
        <v>0</v>
      </c>
      <c r="H84" s="103">
        <f t="shared" si="26"/>
        <v>0</v>
      </c>
      <c r="I84" s="103">
        <f t="shared" si="27"/>
        <v>0</v>
      </c>
      <c r="J84" s="182">
        <f t="shared" si="28"/>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15</v>
      </c>
      <c r="C92" s="120"/>
      <c r="D92" s="94"/>
      <c r="E92" s="95"/>
      <c r="F92" s="96">
        <f>COUNTA(F93:F136)</f>
        <v>13</v>
      </c>
      <c r="H92" s="94"/>
      <c r="I92" s="95"/>
      <c r="J92" s="96">
        <f>COUNTA(J93:J136)</f>
        <v>16</v>
      </c>
      <c r="L92" s="94"/>
      <c r="M92" s="95"/>
      <c r="N92" s="96">
        <f>COUNTA(N93:N136)</f>
        <v>0</v>
      </c>
      <c r="O92" s="120"/>
      <c r="P92" s="126"/>
      <c r="Q92" s="125"/>
      <c r="R92" s="89">
        <f>COUNTA(R93:R136)</f>
        <v>0</v>
      </c>
      <c r="S92" s="120"/>
      <c r="T92" s="126"/>
      <c r="U92" s="125"/>
      <c r="V92" s="89">
        <f>COUNTA(V93:V136)</f>
        <v>0</v>
      </c>
      <c r="W92" s="120"/>
      <c r="X92" s="126"/>
    </row>
    <row r="93" spans="1:24">
      <c r="A93" s="87">
        <v>1</v>
      </c>
      <c r="B93" s="84" t="s">
        <v>718</v>
      </c>
      <c r="C93" s="93">
        <f>VLOOKUP(B92,'POINTS SCORE'!$B$8:$AK$37,2,FALSE)</f>
        <v>40</v>
      </c>
      <c r="D93" s="93">
        <f>VLOOKUP(B92,'POINTS SCORE'!$B$37:$AK$78,2,FALSE)</f>
        <v>40</v>
      </c>
      <c r="E93" s="95">
        <v>1</v>
      </c>
      <c r="F93" s="84" t="s">
        <v>718</v>
      </c>
      <c r="G93" s="93">
        <f>VLOOKUP(F92,'POINTS SCORE'!$B$8:$AK$37,2,FALSE)</f>
        <v>39</v>
      </c>
      <c r="H93" s="93">
        <f>VLOOKUP(F92,'POINTS SCORE'!$B$37:$AK$78,2,FALSE)</f>
        <v>40</v>
      </c>
      <c r="I93" s="95">
        <v>1</v>
      </c>
      <c r="J93" s="84" t="s">
        <v>717</v>
      </c>
      <c r="K93" s="93">
        <f>VLOOKUP(J92,'POINTS SCORE'!$B$8:$AK$37,2,FALSE)</f>
        <v>40</v>
      </c>
      <c r="L93" s="93">
        <f>VLOOKUP(J92,'POINTS SCORE'!$B$37:$AK$78,2,FALSE)</f>
        <v>40</v>
      </c>
      <c r="M93" s="95">
        <v>1</v>
      </c>
      <c r="N93" s="84"/>
      <c r="O93" s="84">
        <v>0</v>
      </c>
      <c r="P93" s="88">
        <v>0</v>
      </c>
      <c r="Q93" s="87">
        <v>1</v>
      </c>
      <c r="S93" s="84">
        <v>0</v>
      </c>
      <c r="T93" s="88">
        <v>0</v>
      </c>
      <c r="U93" s="87">
        <v>1</v>
      </c>
      <c r="W93" s="84">
        <v>0</v>
      </c>
      <c r="X93" s="88">
        <v>0</v>
      </c>
    </row>
    <row r="94" spans="1:24">
      <c r="A94" s="87">
        <v>2</v>
      </c>
      <c r="B94" s="84" t="s">
        <v>770</v>
      </c>
      <c r="C94" s="93">
        <v>0</v>
      </c>
      <c r="D94" s="93">
        <v>0</v>
      </c>
      <c r="E94" s="95">
        <v>2</v>
      </c>
      <c r="F94" s="84" t="s">
        <v>723</v>
      </c>
      <c r="G94" s="93">
        <f>VLOOKUP(F92,'POINTS SCORE'!$B$8:$AK$37,3,FALSE)</f>
        <v>36</v>
      </c>
      <c r="H94" s="93">
        <f>VLOOKUP(F92,'POINTS SCORE'!$B$37:$AK$78,3,FALSE)</f>
        <v>39</v>
      </c>
      <c r="I94" s="95">
        <v>2</v>
      </c>
      <c r="J94" s="84" t="s">
        <v>1094</v>
      </c>
      <c r="K94" s="93">
        <f>VLOOKUP(J92,'POINTS SCORE'!$B$8:$AK$37,3,FALSE)</f>
        <v>37</v>
      </c>
      <c r="L94" s="93">
        <f>VLOOKUP(J92,'POINTS SCORE'!$B$37:$AK$78,3,FALSE)</f>
        <v>39</v>
      </c>
      <c r="M94" s="95">
        <v>2</v>
      </c>
      <c r="N94" s="84"/>
      <c r="O94" s="93" t="e">
        <f>VLOOKUP(N92,'POINTS SCORE'!$B$8:$AK$37,3,FALSE)</f>
        <v>#N/A</v>
      </c>
      <c r="P94" s="93" t="e">
        <f>VLOOKUP(N92,'POINTS SCORE'!$B$37:$AK$78,3,FALSE)</f>
        <v>#N/A</v>
      </c>
      <c r="Q94" s="87">
        <v>2</v>
      </c>
      <c r="S94" s="93" t="e">
        <f>VLOOKUP(R92,'POINTS SCORE'!$B$8:$AK$37,3,FALSE)</f>
        <v>#N/A</v>
      </c>
      <c r="T94" s="93" t="e">
        <f>VLOOKUP(R92,'POINTS SCORE'!$B$37:$AK$78,3,FALSE)</f>
        <v>#N/A</v>
      </c>
      <c r="U94" s="87">
        <v>2</v>
      </c>
      <c r="W94" s="93" t="e">
        <f>VLOOKUP(V92,'POINTS SCORE'!$B$8:$AK$37,3,FALSE)</f>
        <v>#N/A</v>
      </c>
      <c r="X94" s="94" t="e">
        <f>VLOOKUP(V92,'POINTS SCORE'!$B$37:$AK$78,3,FALSE)</f>
        <v>#N/A</v>
      </c>
    </row>
    <row r="95" spans="1:24">
      <c r="A95" s="87">
        <v>3</v>
      </c>
      <c r="B95" s="84" t="s">
        <v>717</v>
      </c>
      <c r="C95" s="93">
        <f>VLOOKUP(B92,'POINTS SCORE'!$B$8:$AK$37,4,FALSE)</f>
        <v>33</v>
      </c>
      <c r="D95" s="93">
        <f>VLOOKUP(B92,'POINTS SCORE'!$B$37:$AK$78,4,FALSE)</f>
        <v>38</v>
      </c>
      <c r="E95" s="95">
        <v>3</v>
      </c>
      <c r="F95" s="84" t="s">
        <v>711</v>
      </c>
      <c r="G95" s="93">
        <f>VLOOKUP(F92,'POINTS SCORE'!$B$8:$AK$37,4,FALSE)</f>
        <v>32</v>
      </c>
      <c r="H95" s="93">
        <f>VLOOKUP(F92,'POINTS SCORE'!$B$37:$AK$78,4,FALSE)</f>
        <v>38</v>
      </c>
      <c r="I95" s="95">
        <v>3</v>
      </c>
      <c r="J95" s="84" t="s">
        <v>718</v>
      </c>
      <c r="K95" s="93">
        <f>VLOOKUP(J92,'POINTS SCORE'!$B$8:$AK$37,4,FALSE)</f>
        <v>33</v>
      </c>
      <c r="L95" s="93">
        <f>VLOOKUP(J92,'POINTS SCORE'!$B$37:$AK$78,4,FALSE)</f>
        <v>38</v>
      </c>
      <c r="M95" s="95">
        <v>3</v>
      </c>
      <c r="N95" s="84"/>
      <c r="O95" s="93" t="e">
        <f>VLOOKUP(N92,'POINTS SCORE'!$B$8:$AK$37,4,FALSE)</f>
        <v>#N/A</v>
      </c>
      <c r="P95" s="93" t="e">
        <f>VLOOKUP(N92,'POINTS SCORE'!$B$37:$AK$78,4,FALSE)</f>
        <v>#N/A</v>
      </c>
      <c r="Q95" s="87">
        <v>3</v>
      </c>
      <c r="S95" s="93" t="e">
        <f>VLOOKUP(R92,'POINTS SCORE'!$B$8:$AK$37,4,FALSE)</f>
        <v>#N/A</v>
      </c>
      <c r="T95" s="93" t="e">
        <f>VLOOKUP(R92,'POINTS SCORE'!$B$37:$AK$78,4,FALSE)</f>
        <v>#N/A</v>
      </c>
      <c r="U95" s="87">
        <v>3</v>
      </c>
      <c r="W95" s="84" t="e">
        <f>VLOOKUP(V92,'POINTS SCORE'!$B$8:$AK$37,4,FALSE)</f>
        <v>#N/A</v>
      </c>
      <c r="X95" s="88" t="e">
        <f>VLOOKUP(V92,'POINTS SCORE'!$B$37:$AK$78,4,FALSE)</f>
        <v>#N/A</v>
      </c>
    </row>
    <row r="96" spans="1:24">
      <c r="A96" s="87">
        <v>4</v>
      </c>
      <c r="B96" s="84" t="s">
        <v>987</v>
      </c>
      <c r="C96" s="84">
        <f>VLOOKUP(B92,'POINTS SCORE'!$B$8:$AK$37,5,FALSE)</f>
        <v>29</v>
      </c>
      <c r="D96" s="93">
        <f>VLOOKUP(B92,'POINTS SCORE'!$B$37:$AK$78,5,FALSE)</f>
        <v>37</v>
      </c>
      <c r="E96" s="95">
        <v>4</v>
      </c>
      <c r="F96" s="84" t="s">
        <v>719</v>
      </c>
      <c r="G96" s="93">
        <f>VLOOKUP(F92,'POINTS SCORE'!$B$8:$AK$37,5,FALSE)</f>
        <v>27</v>
      </c>
      <c r="H96" s="93">
        <f>VLOOKUP(F92,'POINTS SCORE'!$B$37:$AK$78,5,FALSE)</f>
        <v>37</v>
      </c>
      <c r="I96" s="95">
        <v>4</v>
      </c>
      <c r="J96" s="84" t="s">
        <v>1156</v>
      </c>
      <c r="K96" s="93">
        <v>0</v>
      </c>
      <c r="L96" s="93">
        <v>0</v>
      </c>
      <c r="M96" s="95">
        <v>4</v>
      </c>
      <c r="N96" s="84"/>
      <c r="O96" s="93" t="e">
        <f>VLOOKUP(N92,'POINTS SCORE'!$B$8:$AK$37,5,FALSE)</f>
        <v>#N/A</v>
      </c>
      <c r="P96" s="93" t="e">
        <f>VLOOKUP(N92,'POINTS SCORE'!$B$37:$AK$78,5,FALSE)</f>
        <v>#N/A</v>
      </c>
      <c r="Q96" s="87">
        <v>4</v>
      </c>
      <c r="S96" s="93" t="e">
        <f>VLOOKUP(R92,'POINTS SCORE'!$B$8:$AK$37,5,FALSE)</f>
        <v>#N/A</v>
      </c>
      <c r="T96" s="93" t="e">
        <f>VLOOKUP(R92,'POINTS SCORE'!$B$37:$AK$78,5,FALSE)</f>
        <v>#N/A</v>
      </c>
      <c r="U96" s="87">
        <v>4</v>
      </c>
      <c r="W96" s="93">
        <v>0</v>
      </c>
      <c r="X96" s="94">
        <v>0</v>
      </c>
    </row>
    <row r="97" spans="1:24">
      <c r="A97" s="87">
        <v>5</v>
      </c>
      <c r="B97" s="84" t="s">
        <v>711</v>
      </c>
      <c r="C97" s="93">
        <f>VLOOKUP(B92,'POINTS SCORE'!$B$8:$AK$37,6,FALSE)</f>
        <v>26</v>
      </c>
      <c r="D97" s="93">
        <f>VLOOKUP(B92,'POINTS SCORE'!$B$37:$AK$78,6,FALSE)</f>
        <v>36</v>
      </c>
      <c r="E97" s="95">
        <v>5</v>
      </c>
      <c r="F97" s="84" t="s">
        <v>1094</v>
      </c>
      <c r="G97" s="93">
        <f>VLOOKUP(F92,'POINTS SCORE'!$B$8:$AK$37,6,FALSE)</f>
        <v>24</v>
      </c>
      <c r="H97" s="93">
        <f>VLOOKUP(F92,'POINTS SCORE'!$B$37:$AK$78,6,FALSE)</f>
        <v>36</v>
      </c>
      <c r="I97" s="95">
        <v>5</v>
      </c>
      <c r="J97" s="84" t="s">
        <v>716</v>
      </c>
      <c r="K97" s="93">
        <f>VLOOKUP(J92,'POINTS SCORE'!$B$8:$AK$37,6,FALSE)</f>
        <v>27</v>
      </c>
      <c r="L97" s="93">
        <f>VLOOKUP(J92,'POINTS SCORE'!$B$37:$AK$78,6,FALSE)</f>
        <v>36</v>
      </c>
      <c r="M97" s="95">
        <v>5</v>
      </c>
      <c r="N97" s="84"/>
      <c r="O97" s="84">
        <v>0</v>
      </c>
      <c r="P97" s="88">
        <v>0</v>
      </c>
      <c r="Q97" s="87">
        <v>5</v>
      </c>
      <c r="S97" s="84">
        <v>0</v>
      </c>
      <c r="T97" s="88">
        <v>0</v>
      </c>
      <c r="U97" s="87">
        <v>5</v>
      </c>
      <c r="W97" s="84" t="e">
        <f>VLOOKUP(V92,'POINTS SCORE'!$B$8:$AK$37,6,FALSE)</f>
        <v>#N/A</v>
      </c>
      <c r="X97" s="88" t="e">
        <f>VLOOKUP(V92,'POINTS SCORE'!$B$37:$AK$78,6,FALSE)</f>
        <v>#N/A</v>
      </c>
    </row>
    <row r="98" spans="1:24">
      <c r="A98" s="87">
        <v>6</v>
      </c>
      <c r="B98" s="84" t="s">
        <v>705</v>
      </c>
      <c r="C98" s="84">
        <f>VLOOKUP(B92,'POINTS SCORE'!$B$8:$AK$37,7,FALSE)</f>
        <v>24</v>
      </c>
      <c r="D98" s="93">
        <f>VLOOKUP(B92,'POINTS SCORE'!$B$37:$AK$78,7,FALSE)</f>
        <v>35</v>
      </c>
      <c r="E98" s="95">
        <v>6</v>
      </c>
      <c r="F98" s="84" t="s">
        <v>895</v>
      </c>
      <c r="G98" s="93">
        <f>VLOOKUP(F92,'POINTS SCORE'!$B$8:$AK$37,7,FALSE)</f>
        <v>22</v>
      </c>
      <c r="H98" s="93">
        <f>VLOOKUP(F92,'POINTS SCORE'!$B$37:$AK$78,7,FALSE)</f>
        <v>35</v>
      </c>
      <c r="I98" s="95">
        <v>6</v>
      </c>
      <c r="J98" s="84" t="s">
        <v>723</v>
      </c>
      <c r="K98" s="93">
        <f>VLOOKUP(J92,'POINTS SCORE'!$B$8:$AK$37,7,FALSE)</f>
        <v>25</v>
      </c>
      <c r="L98" s="93">
        <f>VLOOKUP(J92,'POINTS SCORE'!$B$37:$AK$78,7,FALSE)</f>
        <v>35</v>
      </c>
      <c r="M98" s="95">
        <v>6</v>
      </c>
      <c r="N98" s="84"/>
      <c r="O98" s="93" t="e">
        <f>VLOOKUP(N92,'POINTS SCORE'!$B$8:$AK$37,7,FALSE)</f>
        <v>#N/A</v>
      </c>
      <c r="P98" s="93" t="e">
        <f>VLOOKUP(N92,'POINTS SCORE'!$B$37:$AK$78,7,FALSE)</f>
        <v>#N/A</v>
      </c>
      <c r="Q98" s="87">
        <v>6</v>
      </c>
      <c r="S98" s="93">
        <v>0</v>
      </c>
      <c r="T98" s="93">
        <v>0</v>
      </c>
      <c r="U98" s="87">
        <v>6</v>
      </c>
      <c r="W98" s="93" t="e">
        <f>VLOOKUP(V92,'POINTS SCORE'!$B$8:$AK$37,7,FALSE)</f>
        <v>#N/A</v>
      </c>
      <c r="X98" s="94" t="e">
        <f>VLOOKUP(V92,'POINTS SCORE'!$B$37:$AK$78,7,FALSE)</f>
        <v>#N/A</v>
      </c>
    </row>
    <row r="99" spans="1:24">
      <c r="A99" s="87">
        <v>7</v>
      </c>
      <c r="B99" s="98" t="s">
        <v>723</v>
      </c>
      <c r="C99" s="93">
        <f>VLOOKUP(B92,'POINTS SCORE'!$B$8:$AK$37,8,FALSE)</f>
        <v>23</v>
      </c>
      <c r="D99" s="93">
        <f>VLOOKUP(B92,'POINTS SCORE'!$B$37:$AK$78,8,FALSE)</f>
        <v>34</v>
      </c>
      <c r="E99" s="95">
        <v>7</v>
      </c>
      <c r="F99" s="84" t="s">
        <v>987</v>
      </c>
      <c r="G99" s="93">
        <f>VLOOKUP(F92,'POINTS SCORE'!$B$8:$AK$37,8,FALSE)</f>
        <v>21</v>
      </c>
      <c r="H99" s="93">
        <f>VLOOKUP(F92,'POINTS SCORE'!$B$37:$AK$78,8,FALSE)</f>
        <v>34</v>
      </c>
      <c r="I99" s="95">
        <v>7</v>
      </c>
      <c r="J99" s="84" t="s">
        <v>984</v>
      </c>
      <c r="K99" s="93">
        <f>VLOOKUP(J92,'POINTS SCORE'!$B$8:$AK$37,8,FALSE)</f>
        <v>24</v>
      </c>
      <c r="L99" s="93">
        <f>VLOOKUP(J92,'POINTS SCORE'!$B$37:$AK$78,8,FALSE)</f>
        <v>34</v>
      </c>
      <c r="M99" s="95">
        <v>7</v>
      </c>
      <c r="N99" s="84"/>
      <c r="O99" s="93" t="e">
        <f>VLOOKUP(N92,'POINTS SCORE'!$B$8:$AK$37,8,FALSE)</f>
        <v>#N/A</v>
      </c>
      <c r="P99" s="93" t="e">
        <f>VLOOKUP(N92,'POINTS SCORE'!$B$37:$AK$78,8,FALSE)</f>
        <v>#N/A</v>
      </c>
      <c r="Q99" s="87">
        <v>7</v>
      </c>
      <c r="S99" s="93" t="e">
        <f>VLOOKUP(R92,'POINTS SCORE'!$B$8:$AK$37,8,FALSE)</f>
        <v>#N/A</v>
      </c>
      <c r="T99" s="93" t="e">
        <f>VLOOKUP(R92,'POINTS SCORE'!$B$37:$AK$78,8,FALSE)</f>
        <v>#N/A</v>
      </c>
      <c r="U99" s="87">
        <v>7</v>
      </c>
      <c r="W99" s="93">
        <v>0</v>
      </c>
      <c r="X99" s="94">
        <v>0</v>
      </c>
    </row>
    <row r="100" spans="1:24">
      <c r="A100" s="87">
        <v>8</v>
      </c>
      <c r="B100" s="98" t="s">
        <v>716</v>
      </c>
      <c r="C100" s="84">
        <f>VLOOKUP(B92,'POINTS SCORE'!$B$8:$AK$37,9,FALSE)</f>
        <v>22</v>
      </c>
      <c r="D100" s="93">
        <f>VLOOKUP(B92,'POINTS SCORE'!$B$37:$AK$78,9,FALSE)</f>
        <v>33</v>
      </c>
      <c r="E100" s="95">
        <v>8</v>
      </c>
      <c r="F100" s="84" t="s">
        <v>716</v>
      </c>
      <c r="G100" s="84">
        <f>VLOOKUP(F92,'POINTS SCORE'!$B$8:$AK$37,9,FALSE)</f>
        <v>20</v>
      </c>
      <c r="H100" s="93">
        <f>VLOOKUP(F92,'POINTS SCORE'!$B$37:$AK$78,9,FALSE)</f>
        <v>33</v>
      </c>
      <c r="I100" s="95">
        <v>8</v>
      </c>
      <c r="J100" s="84" t="s">
        <v>719</v>
      </c>
      <c r="K100" s="84">
        <f>VLOOKUP(J92,'POINTS SCORE'!$B$8:$AK$37,9,FALSE)</f>
        <v>23</v>
      </c>
      <c r="L100" s="93">
        <f>VLOOKUP(J92,'POINTS SCORE'!$B$37:$AK$78,9,FALSE)</f>
        <v>33</v>
      </c>
      <c r="M100" s="95">
        <v>8</v>
      </c>
      <c r="N100" s="84"/>
      <c r="O100" s="93" t="e">
        <f>VLOOKUP(N92,'POINTS SCORE'!$B$8:$AK$37,9,FALSE)</f>
        <v>#N/A</v>
      </c>
      <c r="P100" s="93" t="e">
        <f>VLOOKUP(N92,'POINTS SCORE'!$B$37:$AK$78,9,FALSE)</f>
        <v>#N/A</v>
      </c>
      <c r="Q100" s="87">
        <v>8</v>
      </c>
      <c r="S100" s="93" t="e">
        <f>VLOOKUP(R92,'POINTS SCORE'!$B$8:$AK$37,9,FALSE)</f>
        <v>#N/A</v>
      </c>
      <c r="T100" s="93" t="e">
        <f>VLOOKUP(R92,'POINTS SCORE'!$B$37:$AK$78,9,FALSE)</f>
        <v>#N/A</v>
      </c>
      <c r="U100" s="87">
        <v>8</v>
      </c>
      <c r="W100" s="93" t="e">
        <f>VLOOKUP(V92,'POINTS SCORE'!$B$8:$AK$37,9,FALSE)</f>
        <v>#N/A</v>
      </c>
      <c r="X100" s="94" t="e">
        <f>VLOOKUP(V92,'POINTS SCORE'!$B$37:$AK$78,9,FALSE)</f>
        <v>#N/A</v>
      </c>
    </row>
    <row r="101" spans="1:24">
      <c r="A101" s="87">
        <v>9</v>
      </c>
      <c r="B101" s="98" t="s">
        <v>720</v>
      </c>
      <c r="C101" s="84">
        <f>VLOOKUP(B92,'POINTS SCORE'!$B$8:$AK$37,10,FALSE)</f>
        <v>21</v>
      </c>
      <c r="D101" s="93">
        <f>VLOOKUP(B92,'POINTS SCORE'!$B$37:$AK$78,10,FALSE)</f>
        <v>32</v>
      </c>
      <c r="E101" s="95">
        <v>9</v>
      </c>
      <c r="F101" s="84" t="s">
        <v>771</v>
      </c>
      <c r="G101" s="84">
        <f>VLOOKUP(F92,'POINTS SCORE'!$B$8:$AK$37,10,FALSE)</f>
        <v>19</v>
      </c>
      <c r="H101" s="93">
        <f>VLOOKUP(F92,'POINTS SCORE'!$B$37:$AK$78,10,FALSE)</f>
        <v>32</v>
      </c>
      <c r="I101" s="95">
        <v>9</v>
      </c>
      <c r="J101" s="84" t="s">
        <v>1157</v>
      </c>
      <c r="K101" s="84">
        <f>VLOOKUP(J92,'POINTS SCORE'!$B$8:$AK$37,10,FALSE)</f>
        <v>22</v>
      </c>
      <c r="L101" s="93">
        <f>VLOOKUP(J92,'POINTS SCORE'!$B$37:$AK$78,10,FALSE)</f>
        <v>32</v>
      </c>
      <c r="M101" s="95">
        <v>9</v>
      </c>
      <c r="N101" s="84"/>
      <c r="O101" s="84" t="e">
        <f>VLOOKUP(N92,'POINTS SCORE'!$B$8:$AK$37,10,FALSE)</f>
        <v>#N/A</v>
      </c>
      <c r="P101" s="93" t="e">
        <f>VLOOKUP(N92,'POINTS SCORE'!$B$37:$AK$78,10,FALSE)</f>
        <v>#N/A</v>
      </c>
      <c r="Q101" s="87">
        <v>9</v>
      </c>
      <c r="S101" s="84" t="e">
        <f>VLOOKUP(R92,'POINTS SCORE'!$B$8:$AK$37,10,FALSE)</f>
        <v>#N/A</v>
      </c>
      <c r="T101" s="93" t="e">
        <f>VLOOKUP(R92,'POINTS SCORE'!$B$37:$AK$78,10,FALSE)</f>
        <v>#N/A</v>
      </c>
      <c r="U101" s="87">
        <v>9</v>
      </c>
      <c r="W101" s="84" t="e">
        <f>VLOOKUP(V92,'POINTS SCORE'!$B$8:$AK$37,10,FALSE)</f>
        <v>#N/A</v>
      </c>
      <c r="X101" s="94" t="e">
        <f>VLOOKUP(V92,'POINTS SCORE'!$B$37:$AK$78,10,FALSE)</f>
        <v>#N/A</v>
      </c>
    </row>
    <row r="102" spans="1:24">
      <c r="A102" s="87">
        <v>10</v>
      </c>
      <c r="B102" s="98" t="s">
        <v>719</v>
      </c>
      <c r="C102" s="84">
        <f>VLOOKUP(B92,'POINTS SCORE'!$B$8:$AK$37,11,FALSE)</f>
        <v>20</v>
      </c>
      <c r="D102" s="93">
        <f>VLOOKUP(B92,'POINTS SCORE'!$B$37:$AK$78,11,FALSE)</f>
        <v>31</v>
      </c>
      <c r="E102" s="95">
        <v>10</v>
      </c>
      <c r="F102" s="84" t="s">
        <v>842</v>
      </c>
      <c r="G102" s="93">
        <v>0</v>
      </c>
      <c r="H102" s="93">
        <v>0</v>
      </c>
      <c r="I102" s="95">
        <v>10</v>
      </c>
      <c r="J102" s="84" t="s">
        <v>895</v>
      </c>
      <c r="K102" s="93">
        <f>VLOOKUP(J92,'POINTS SCORE'!$B$8:$AK$37,11,FALSE)</f>
        <v>21</v>
      </c>
      <c r="L102" s="93">
        <f>VLOOKUP(J92,'POINTS SCORE'!$B$37:$AK$78,11,FALSE)</f>
        <v>31</v>
      </c>
      <c r="M102" s="95">
        <v>10</v>
      </c>
      <c r="N102" s="84"/>
      <c r="O102" s="93" t="e">
        <f>VLOOKUP(N92,'POINTS SCORE'!$B$8:$AK$37,11,FALSE)</f>
        <v>#N/A</v>
      </c>
      <c r="P102" s="93" t="e">
        <f>VLOOKUP(N92,'POINTS SCORE'!$B$37:$AK$78,11,FALSE)</f>
        <v>#N/A</v>
      </c>
      <c r="Q102" s="87">
        <v>10</v>
      </c>
      <c r="S102" s="93" t="e">
        <f>VLOOKUP(R92,'POINTS SCORE'!$B$8:$AK$37,11,FALSE)</f>
        <v>#N/A</v>
      </c>
      <c r="T102" s="93" t="e">
        <f>VLOOKUP(R92,'POINTS SCORE'!$B$37:$AK$78,11,FALSE)</f>
        <v>#N/A</v>
      </c>
      <c r="U102" s="87">
        <v>10</v>
      </c>
      <c r="W102" s="93" t="e">
        <f>VLOOKUP(V92,'POINTS SCORE'!$B$8:$AK$37,11,FALSE)</f>
        <v>#N/A</v>
      </c>
      <c r="X102" s="94" t="e">
        <f>VLOOKUP(V92,'POINTS SCORE'!$B$37:$AK$78,11,FALSE)</f>
        <v>#N/A</v>
      </c>
    </row>
    <row r="103" spans="1:24">
      <c r="A103" s="87">
        <v>11</v>
      </c>
      <c r="B103" s="98" t="s">
        <v>725</v>
      </c>
      <c r="C103" s="93">
        <v>0</v>
      </c>
      <c r="D103" s="93">
        <v>0</v>
      </c>
      <c r="E103" s="95">
        <v>11</v>
      </c>
      <c r="F103" s="84" t="s">
        <v>1095</v>
      </c>
      <c r="G103" s="93">
        <v>0</v>
      </c>
      <c r="H103" s="93">
        <v>0</v>
      </c>
      <c r="I103" s="95">
        <v>11</v>
      </c>
      <c r="J103" s="84" t="s">
        <v>842</v>
      </c>
      <c r="K103" s="93">
        <v>0</v>
      </c>
      <c r="L103" s="93">
        <v>0</v>
      </c>
      <c r="M103" s="95">
        <v>11</v>
      </c>
      <c r="N103" s="84"/>
      <c r="O103" s="93" t="e">
        <f>VLOOKUP(N92,'POINTS SCORE'!$B$8:$AK$37,12,FALSE)</f>
        <v>#N/A</v>
      </c>
      <c r="P103" s="93" t="e">
        <f>VLOOKUP(N92,'POINTS SCORE'!$B$37:$AK$78,12,FALSE)</f>
        <v>#N/A</v>
      </c>
      <c r="Q103" s="87">
        <v>11</v>
      </c>
      <c r="S103" s="93" t="e">
        <f>VLOOKUP(R92,'POINTS SCORE'!$B$8:$AK$37,12,FALSE)</f>
        <v>#N/A</v>
      </c>
      <c r="T103" s="93" t="e">
        <f>VLOOKUP(R92,'POINTS SCORE'!$B$37:$AK$78,12,FALSE)</f>
        <v>#N/A</v>
      </c>
      <c r="U103" s="87">
        <v>11</v>
      </c>
      <c r="W103" s="93">
        <v>0</v>
      </c>
      <c r="X103" s="94">
        <v>0</v>
      </c>
    </row>
    <row r="104" spans="1:24">
      <c r="A104" s="87">
        <v>12</v>
      </c>
      <c r="B104" s="98" t="s">
        <v>895</v>
      </c>
      <c r="C104" s="84">
        <f>VLOOKUP(B92,'POINTS SCORE'!$B$8:$AK$37,13,FALSE)</f>
        <v>18</v>
      </c>
      <c r="D104" s="93">
        <f>VLOOKUP(B92,'POINTS SCORE'!$B$37:$AK$78,13,FALSE)</f>
        <v>29</v>
      </c>
      <c r="E104" s="95">
        <v>12</v>
      </c>
      <c r="F104" s="84" t="s">
        <v>1096</v>
      </c>
      <c r="G104" s="93">
        <f>VLOOKUP(F92,'POINTS SCORE'!$B$8:$AK$37,13,FALSE)</f>
        <v>16</v>
      </c>
      <c r="H104" s="93">
        <f>VLOOKUP(F92,'POINTS SCORE'!$B$37:$AK$78,13,FALSE)</f>
        <v>29</v>
      </c>
      <c r="I104" s="95">
        <v>12</v>
      </c>
      <c r="J104" s="84" t="s">
        <v>1158</v>
      </c>
      <c r="K104" s="93">
        <v>0</v>
      </c>
      <c r="L104" s="93">
        <v>0</v>
      </c>
      <c r="M104" s="95">
        <v>12</v>
      </c>
      <c r="N104" s="84"/>
      <c r="O104" s="93" t="e">
        <f>VLOOKUP(N92,'POINTS SCORE'!$B$8:$AK$37,13,FALSE)</f>
        <v>#N/A</v>
      </c>
      <c r="P104" s="93" t="e">
        <f>VLOOKUP(N92,'POINTS SCORE'!$B$37:$AK$78,13,FALSE)</f>
        <v>#N/A</v>
      </c>
      <c r="Q104" s="87">
        <v>12</v>
      </c>
      <c r="S104" s="93" t="e">
        <f>VLOOKUP(R92,'POINTS SCORE'!$B$8:$AK$37,13,FALSE)</f>
        <v>#N/A</v>
      </c>
      <c r="T104" s="93" t="e">
        <f>VLOOKUP(R92,'POINTS SCORE'!$B$37:$AK$78,13,FALSE)</f>
        <v>#N/A</v>
      </c>
      <c r="U104" s="87">
        <v>12</v>
      </c>
      <c r="W104" s="84" t="e">
        <f>VLOOKUP(V92,'POINTS SCORE'!$B$8:$AK$37,13,FALSE)</f>
        <v>#N/A</v>
      </c>
      <c r="X104" s="88" t="e">
        <f>VLOOKUP(V92,'POINTS SCORE'!$B$37:$AK$78,13,FALSE)</f>
        <v>#N/A</v>
      </c>
    </row>
    <row r="105" spans="1:24">
      <c r="A105" s="87">
        <v>13</v>
      </c>
      <c r="B105" s="98" t="s">
        <v>771</v>
      </c>
      <c r="C105" s="84">
        <f>VLOOKUP(B92,'POINTS SCORE'!$B$8:$AK$37,14,FALSE)</f>
        <v>17</v>
      </c>
      <c r="D105" s="93">
        <f>VLOOKUP(B92,'POINTS SCORE'!$B$37:$AK$78,14,FALSE)</f>
        <v>28</v>
      </c>
      <c r="E105" s="95">
        <v>13</v>
      </c>
      <c r="F105" s="84"/>
      <c r="G105" s="93">
        <f>VLOOKUP(F92,'POINTS SCORE'!$B$8:$AK$37,14,FALSE)</f>
        <v>16</v>
      </c>
      <c r="H105" s="93">
        <f>VLOOKUP(F92,'POINTS SCORE'!$B$37:$AK$78,14,FALSE)</f>
        <v>28</v>
      </c>
      <c r="I105" s="95">
        <v>13</v>
      </c>
      <c r="J105" s="84" t="s">
        <v>771</v>
      </c>
      <c r="K105" s="93">
        <f>VLOOKUP(J92,'POINTS SCORE'!$B$8:$AK$37,14,FALSE)</f>
        <v>18</v>
      </c>
      <c r="L105" s="93">
        <f>VLOOKUP(J92,'POINTS SCORE'!$B$37:$AK$78,14,FALSE)</f>
        <v>28</v>
      </c>
      <c r="M105" s="95">
        <v>13</v>
      </c>
      <c r="N105" s="84"/>
      <c r="O105" s="93" t="e">
        <f>VLOOKUP(N92,'POINTS SCORE'!$B$8:$AK$37,14,FALSE)</f>
        <v>#N/A</v>
      </c>
      <c r="P105" s="93" t="e">
        <f>VLOOKUP(N92,'POINTS SCORE'!$B$37:$AK$78,14,FALSE)</f>
        <v>#N/A</v>
      </c>
      <c r="Q105" s="87">
        <v>13</v>
      </c>
      <c r="S105" s="93" t="e">
        <f>VLOOKUP(R92,'POINTS SCORE'!$B$8:$AK$37,14,FALSE)</f>
        <v>#N/A</v>
      </c>
      <c r="T105" s="93" t="e">
        <f>VLOOKUP(R92,'POINTS SCORE'!$B$37:$AK$78,14,FALSE)</f>
        <v>#N/A</v>
      </c>
      <c r="U105" s="87">
        <v>13</v>
      </c>
      <c r="W105" s="84" t="e">
        <f>VLOOKUP(V92,'POINTS SCORE'!$B$8:$AK$37,14,FALSE)</f>
        <v>#N/A</v>
      </c>
      <c r="X105" s="88" t="e">
        <f>VLOOKUP(V92,'POINTS SCORE'!$B$37:$AK$78,14,FALSE)</f>
        <v>#N/A</v>
      </c>
    </row>
    <row r="106" spans="1:24">
      <c r="A106" s="87">
        <v>14</v>
      </c>
      <c r="B106" s="98" t="s">
        <v>842</v>
      </c>
      <c r="C106" s="84">
        <v>0</v>
      </c>
      <c r="D106" s="93">
        <v>0</v>
      </c>
      <c r="E106" s="95">
        <v>14</v>
      </c>
      <c r="F106" s="84"/>
      <c r="G106" s="84">
        <f>VLOOKUP(F92,'POINTS SCORE'!$B$8:$AK$37,15,FALSE)</f>
        <v>0</v>
      </c>
      <c r="H106" s="93">
        <f>VLOOKUP(F92,'POINTS SCORE'!$B$37:$AK$78,15,FALSE)</f>
        <v>0</v>
      </c>
      <c r="I106" s="95">
        <v>14</v>
      </c>
      <c r="J106" s="84" t="s">
        <v>1095</v>
      </c>
      <c r="K106" s="93">
        <v>0</v>
      </c>
      <c r="L106" s="93">
        <v>0</v>
      </c>
      <c r="M106" s="95">
        <v>14</v>
      </c>
      <c r="N106" s="84"/>
      <c r="O106" s="93" t="e">
        <f>VLOOKUP(N92,'POINTS SCORE'!$B$8:$AK$37,15,FALSE)</f>
        <v>#N/A</v>
      </c>
      <c r="P106" s="93" t="e">
        <f>VLOOKUP(N92,'POINTS SCORE'!$B$37:$AK$78,15,FALSE)</f>
        <v>#N/A</v>
      </c>
      <c r="Q106" s="87">
        <v>14</v>
      </c>
      <c r="S106" s="93" t="e">
        <f>VLOOKUP(R92,'POINTS SCORE'!$B$8:$AK$37,15,FALSE)</f>
        <v>#N/A</v>
      </c>
      <c r="T106" s="93" t="e">
        <f>VLOOKUP(R92,'POINTS SCORE'!$B$37:$AK$78,15,FALSE)</f>
        <v>#N/A</v>
      </c>
      <c r="U106" s="87">
        <v>14</v>
      </c>
      <c r="W106" s="93" t="e">
        <f>VLOOKUP(V92,'POINTS SCORE'!$B$8:$AK$37,15,FALSE)</f>
        <v>#N/A</v>
      </c>
      <c r="X106" s="94" t="e">
        <f>VLOOKUP(V92,'POINTS SCORE'!$B$37:$AK$78,15,FALSE)</f>
        <v>#N/A</v>
      </c>
    </row>
    <row r="107" spans="1:24">
      <c r="A107" s="87">
        <v>15</v>
      </c>
      <c r="B107" s="98" t="s">
        <v>988</v>
      </c>
      <c r="C107" s="84">
        <f>VLOOKUP(B92,'POINTS SCORE'!$B$8:$AK$37,16,FALSE)</f>
        <v>16</v>
      </c>
      <c r="D107" s="93">
        <f>VLOOKUP(B92,'POINTS SCORE'!$B$37:$AK$78,16,FALSE)</f>
        <v>26</v>
      </c>
      <c r="E107" s="95">
        <v>15</v>
      </c>
      <c r="F107" s="84"/>
      <c r="G107" s="93">
        <f>VLOOKUP(F92,'POINTS SCORE'!$B$8:$AK$37,16,FALSE)</f>
        <v>0</v>
      </c>
      <c r="H107" s="93">
        <f>VLOOKUP(F92,'POINTS SCORE'!$B$37:$AK$78,16,FALSE)</f>
        <v>0</v>
      </c>
      <c r="I107" s="95">
        <v>15</v>
      </c>
      <c r="J107" s="84" t="s">
        <v>1096</v>
      </c>
      <c r="K107" s="84">
        <f>VLOOKUP(J92,'POINTS SCORE'!$B$8:$AK$37,16,FALSE)</f>
        <v>16</v>
      </c>
      <c r="L107" s="93">
        <f>VLOOKUP(J92,'POINTS SCORE'!$B$37:$AK$78,16,FALSE)</f>
        <v>26</v>
      </c>
      <c r="M107" s="95">
        <v>15</v>
      </c>
      <c r="N107" s="84"/>
      <c r="O107" s="93" t="e">
        <f>VLOOKUP(N92,'POINTS SCORE'!$B$8:$AK$37,16,FALSE)</f>
        <v>#N/A</v>
      </c>
      <c r="P107" s="93" t="e">
        <f>VLOOKUP(N92,'POINTS SCORE'!$B$37:$AK$78,16,FALSE)</f>
        <v>#N/A</v>
      </c>
      <c r="Q107" s="87">
        <v>15</v>
      </c>
      <c r="S107" s="93" t="e">
        <f>VLOOKUP(R92,'POINTS SCORE'!$B$8:$AK$37,16,FALSE)</f>
        <v>#N/A</v>
      </c>
      <c r="T107" s="93"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f>VLOOKUP(J92,'POINTS SCORE'!$B$8:$AK$37,17,FALSE)</f>
        <v>16</v>
      </c>
      <c r="L108" s="93">
        <f>VLOOKUP(J92,'POINTS SCORE'!$B$37:$AK$78,17,FALSE)</f>
        <v>25</v>
      </c>
      <c r="M108" s="95">
        <v>16</v>
      </c>
      <c r="N108" s="84"/>
      <c r="O108" s="93" t="e">
        <f>VLOOKUP(N92,'POINTS SCORE'!$B$8:$AK$37,17,FALSE)</f>
        <v>#N/A</v>
      </c>
      <c r="P108" s="93" t="e">
        <f>VLOOKUP(N92,'POINTS SCORE'!$B$37:$AK$78,17,FALSE)</f>
        <v>#N/A</v>
      </c>
      <c r="Q108" s="87">
        <v>16</v>
      </c>
      <c r="S108" s="93" t="e">
        <f>VLOOKUP(R92,'POINTS SCORE'!$B$8:$AK$37,17,FALSE)</f>
        <v>#N/A</v>
      </c>
      <c r="T108" s="93" t="e">
        <f>VLOOKUP(R92,'POINTS SCORE'!$B$37:$AK$78,17,FALSE)</f>
        <v>#N/A</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f>VLOOKUP(J92,'POINTS SCORE'!$B$8:$AK$37,18,FALSE)</f>
        <v>0</v>
      </c>
      <c r="L109" s="93">
        <f>VLOOKUP(J92,'POINTS SCORE'!$B$37:$AK$78,18,FALSE)</f>
        <v>0</v>
      </c>
      <c r="M109" s="95">
        <v>17</v>
      </c>
      <c r="N109" s="84"/>
      <c r="O109" s="93" t="e">
        <f>VLOOKUP(N92,'POINTS SCORE'!$B$8:$AK$37,18,FALSE)</f>
        <v>#N/A</v>
      </c>
      <c r="P109" s="93" t="e">
        <f>VLOOKUP(N92,'POINTS SCORE'!$B$37:$AK$78,18,FALSE)</f>
        <v>#N/A</v>
      </c>
      <c r="Q109" s="87">
        <v>17</v>
      </c>
      <c r="S109" s="93" t="e">
        <f>VLOOKUP(R92,'POINTS SCORE'!$B$8:$AK$37,18,FALSE)</f>
        <v>#N/A</v>
      </c>
      <c r="T109" s="93" t="e">
        <f>VLOOKUP(R92,'POINTS SCORE'!$B$37:$AK$78,18,FALSE)</f>
        <v>#N/A</v>
      </c>
      <c r="U109" s="87">
        <v>17</v>
      </c>
      <c r="W109" s="84" t="e">
        <f>VLOOKUP(V92,'POINTS SCORE'!$B$8:$AK$37,18,FALSE)</f>
        <v>#N/A</v>
      </c>
      <c r="X109" s="88" t="e">
        <f>VLOOKUP(V92,'POINTS SCORE'!$B$37:$AK$78,18,FALSE)</f>
        <v>#N/A</v>
      </c>
    </row>
    <row r="110" spans="1:24">
      <c r="A110" s="87">
        <v>18</v>
      </c>
      <c r="B110" s="98"/>
      <c r="C110" s="84">
        <v>0</v>
      </c>
      <c r="D110" s="93">
        <v>0</v>
      </c>
      <c r="E110" s="95">
        <v>18</v>
      </c>
      <c r="F110" s="84"/>
      <c r="G110" s="93">
        <f>VLOOKUP(F92,'POINTS SCORE'!$B$8:$AK$37,19,FALSE)</f>
        <v>0</v>
      </c>
      <c r="H110" s="93">
        <f>VLOOKUP(F92,'POINTS SCORE'!$B$37:$AK$78,19,FALSE)</f>
        <v>0</v>
      </c>
      <c r="I110" s="95">
        <v>18</v>
      </c>
      <c r="J110" s="84"/>
      <c r="K110" s="93">
        <f>VLOOKUP(J92,'POINTS SCORE'!$B$8:$AK$37,19,FALSE)</f>
        <v>0</v>
      </c>
      <c r="L110" s="93">
        <f>VLOOKUP(J92,'POINTS SCORE'!$B$37:$AK$78,19,FALSE)</f>
        <v>0</v>
      </c>
      <c r="M110" s="95">
        <v>18</v>
      </c>
      <c r="N110" s="84"/>
      <c r="O110" s="93" t="e">
        <f>VLOOKUP(N92,'POINTS SCORE'!$B$8:$AK$37,19,FALSE)</f>
        <v>#N/A</v>
      </c>
      <c r="P110" s="93" t="e">
        <f>VLOOKUP(N92,'POINTS SCORE'!$B$37:$AK$78,19,FALSE)</f>
        <v>#N/A</v>
      </c>
      <c r="Q110" s="87">
        <v>18</v>
      </c>
      <c r="S110" s="93" t="e">
        <f>VLOOKUP(R92,'POINTS SCORE'!$B$8:$AK$37,19,FALSE)</f>
        <v>#N/A</v>
      </c>
      <c r="T110" s="93"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f>VLOOKUP(J92,'POINTS SCORE'!$B$8:$AK$37,20,FALSE)</f>
        <v>0</v>
      </c>
      <c r="L111" s="93">
        <f>VLOOKUP(J92,'POINTS SCORE'!$B$37:$AK$78,20,FALSE)</f>
        <v>0</v>
      </c>
      <c r="M111" s="95">
        <v>19</v>
      </c>
      <c r="N111" s="84"/>
      <c r="O111" s="93" t="e">
        <f>VLOOKUP(N92,'POINTS SCORE'!$B$8:$AK$37,20,FALSE)</f>
        <v>#N/A</v>
      </c>
      <c r="P111" s="93" t="e">
        <f>VLOOKUP(N92,'POINTS SCORE'!$B$37:$AK$78,20,FALSE)</f>
        <v>#N/A</v>
      </c>
      <c r="Q111" s="87">
        <v>19</v>
      </c>
      <c r="S111" s="93" t="e">
        <f>VLOOKUP(R92,'POINTS SCORE'!$B$8:$AK$37,20,FALSE)</f>
        <v>#N/A</v>
      </c>
      <c r="T111" s="93" t="e">
        <f>VLOOKUP(R92,'POINTS SCORE'!$B$37:$AK$78,20,FALSE)</f>
        <v>#N/A</v>
      </c>
      <c r="U111" s="87">
        <v>19</v>
      </c>
      <c r="W111" s="84" t="e">
        <f>VLOOKUP(V92,'POINTS SCORE'!$B$8:$AK$37,20,FALSE)</f>
        <v>#N/A</v>
      </c>
      <c r="X111" s="88" t="e">
        <f>VLOOKUP(V92,'POINTS SCORE'!$B$37:$AK$78,20,FALSE)</f>
        <v>#N/A</v>
      </c>
    </row>
    <row r="112" spans="1:24">
      <c r="A112" s="87">
        <v>20</v>
      </c>
      <c r="B112" s="98"/>
      <c r="C112" s="84">
        <v>0</v>
      </c>
      <c r="D112" s="93">
        <v>0</v>
      </c>
      <c r="E112" s="95">
        <v>20</v>
      </c>
      <c r="F112" s="84"/>
      <c r="G112" s="93">
        <v>0</v>
      </c>
      <c r="H112" s="93">
        <v>0</v>
      </c>
      <c r="I112" s="95">
        <v>20</v>
      </c>
      <c r="J112" s="84"/>
      <c r="K112" s="93">
        <f>VLOOKUP(J92,'POINTS SCORE'!$B$8:$AK$37,21,FALSE)</f>
        <v>0</v>
      </c>
      <c r="L112" s="93">
        <f>VLOOKUP(J92,'POINTS SCORE'!$B$37:$AK$78,21,FALSE)</f>
        <v>0</v>
      </c>
      <c r="M112" s="95">
        <v>20</v>
      </c>
      <c r="N112" s="84"/>
      <c r="O112" s="93" t="e">
        <f>VLOOKUP(N92,'POINTS SCORE'!$B$8:$AK$37,21,FALSE)</f>
        <v>#N/A</v>
      </c>
      <c r="P112" s="93" t="e">
        <f>VLOOKUP(N92,'POINTS SCORE'!$B$37:$AK$78,21,FALSE)</f>
        <v>#N/A</v>
      </c>
      <c r="Q112" s="87">
        <v>20</v>
      </c>
      <c r="S112" s="93" t="e">
        <f>VLOOKUP(R92,'POINTS SCORE'!$B$8:$AK$37,21,FALSE)</f>
        <v>#N/A</v>
      </c>
      <c r="T112" s="93" t="e">
        <f>VLOOKUP(R92,'POINTS SCORE'!$B$37:$AK$78,21,FALSE)</f>
        <v>#N/A</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f>VLOOKUP(J92,'POINTS SCORE'!$B$8:$AK$37,22,FALSE)</f>
        <v>0</v>
      </c>
      <c r="L113" s="93">
        <f>VLOOKUP(J92,'POINTS SCORE'!$B$37:$AK$78,22,FALSE)</f>
        <v>0</v>
      </c>
      <c r="M113" s="95">
        <v>21</v>
      </c>
      <c r="N113" s="84"/>
      <c r="O113" s="93" t="e">
        <f>VLOOKUP(N92,'POINTS SCORE'!$B$8:$AK$37,22,FALSE)</f>
        <v>#N/A</v>
      </c>
      <c r="P113" s="93" t="e">
        <f>VLOOKUP(N92,'POINTS SCORE'!$B$37:$AK$78,22,FALSE)</f>
        <v>#N/A</v>
      </c>
      <c r="Q113" s="87">
        <v>21</v>
      </c>
      <c r="S113" s="93" t="e">
        <f>VLOOKUP(R92,'POINTS SCORE'!$B$8:$AK$37,22,FALSE)</f>
        <v>#N/A</v>
      </c>
      <c r="T113" s="93" t="e">
        <f>VLOOKUP(R92,'POINTS SCORE'!$B$37:$AK$78,22,FALSE)</f>
        <v>#N/A</v>
      </c>
      <c r="U113" s="87">
        <v>21</v>
      </c>
      <c r="W113" s="84" t="e">
        <f>VLOOKUP(V92,'POINTS SCORE'!$B$8:$AK$37,22,FALSE)</f>
        <v>#N/A</v>
      </c>
      <c r="X113" s="88" t="e">
        <f>VLOOKUP(V92,'POINTS SCORE'!$B$37:$AK$78,22,FALSE)</f>
        <v>#N/A</v>
      </c>
    </row>
    <row r="114" spans="1:24">
      <c r="A114" s="87">
        <v>22</v>
      </c>
      <c r="B114" s="98"/>
      <c r="C114" s="84">
        <f>VLOOKUP(B92,'POINTS SCORE'!$B$8:$AK$37,23,FALSE)</f>
        <v>0</v>
      </c>
      <c r="D114" s="93">
        <f>VLOOKUP(B92,'POINTS SCORE'!$B$37:$AK$78,23,FALSE)</f>
        <v>0</v>
      </c>
      <c r="E114" s="95">
        <v>22</v>
      </c>
      <c r="F114" s="84"/>
      <c r="G114" s="93">
        <f>VLOOKUP(F92,'POINTS SCORE'!$B$8:$AK$37,23,FALSE)</f>
        <v>0</v>
      </c>
      <c r="H114" s="93">
        <f>VLOOKUP(F92,'POINTS SCORE'!$B$37:$AK$78,23,FALSE)</f>
        <v>0</v>
      </c>
      <c r="I114" s="95">
        <v>22</v>
      </c>
      <c r="J114" s="84"/>
      <c r="K114" s="93">
        <f>VLOOKUP(J92,'POINTS SCORE'!$B$8:$AK$37,23,FALSE)</f>
        <v>0</v>
      </c>
      <c r="L114" s="93">
        <f>VLOOKUP(J92,'POINTS SCORE'!$B$37:$AK$78,23,FALSE)</f>
        <v>0</v>
      </c>
      <c r="M114" s="95">
        <v>22</v>
      </c>
      <c r="N114" s="84"/>
      <c r="O114" s="93" t="e">
        <f>VLOOKUP(N92,'POINTS SCORE'!$B$8:$AK$37,23,FALSE)</f>
        <v>#N/A</v>
      </c>
      <c r="P114" s="93" t="e">
        <f>VLOOKUP(N92,'POINTS SCORE'!$B$37:$AK$78,23,FALSE)</f>
        <v>#N/A</v>
      </c>
      <c r="Q114" s="87">
        <v>22</v>
      </c>
      <c r="S114" s="93" t="e">
        <f>VLOOKUP(R92,'POINTS SCORE'!$B$8:$AK$37,23,FALSE)</f>
        <v>#N/A</v>
      </c>
      <c r="T114" s="93"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f>VLOOKUP(J92,'POINTS SCORE'!$B$8:$AK$37,24,FALSE)</f>
        <v>0</v>
      </c>
      <c r="L115" s="93">
        <f>VLOOKUP(J92,'POINTS SCORE'!$B$37:$AK$78,24,FALSE)</f>
        <v>0</v>
      </c>
      <c r="M115" s="95">
        <v>23</v>
      </c>
      <c r="N115" s="84"/>
      <c r="O115" s="93" t="e">
        <f>VLOOKUP(N92,'POINTS SCORE'!$B$8:$AK$37,24,FALSE)</f>
        <v>#N/A</v>
      </c>
      <c r="P115" s="93" t="e">
        <f>VLOOKUP(N92,'POINTS SCORE'!$B$37:$AK$78,24,FALSE)</f>
        <v>#N/A</v>
      </c>
      <c r="Q115" s="87">
        <v>23</v>
      </c>
      <c r="S115" s="93" t="e">
        <f>VLOOKUP(R92,'POINTS SCORE'!$B$8:$AK$37,24,FALSE)</f>
        <v>#N/A</v>
      </c>
      <c r="T115" s="93"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f>VLOOKUP(J92,'POINTS SCORE'!$B$8:$AK$37,25,FALSE)</f>
        <v>0</v>
      </c>
      <c r="L116" s="93">
        <f>VLOOKUP(J92,'POINTS SCORE'!$B$37:$AK$78,25,FALSE)</f>
        <v>0</v>
      </c>
      <c r="M116" s="95">
        <v>24</v>
      </c>
      <c r="N116" s="84"/>
      <c r="O116" s="93" t="e">
        <f>VLOOKUP(N92,'POINTS SCORE'!$B$8:$AK$37,25,FALSE)</f>
        <v>#N/A</v>
      </c>
      <c r="P116" s="93" t="e">
        <f>VLOOKUP(N92,'POINTS SCORE'!$B$37:$AK$78,25,FALSE)</f>
        <v>#N/A</v>
      </c>
      <c r="Q116" s="87">
        <v>24</v>
      </c>
      <c r="S116" s="93" t="e">
        <f>VLOOKUP(R92,'POINTS SCORE'!$B$8:$AK$37,25,FALSE)</f>
        <v>#N/A</v>
      </c>
      <c r="T116" s="93"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f>VLOOKUP(J92,'POINTS SCORE'!$B$8:$AK$37,26,FALSE)</f>
        <v>0</v>
      </c>
      <c r="L117" s="93">
        <f>VLOOKUP(J92,'POINTS SCORE'!$B$37:$AK$78,26,FALSE)</f>
        <v>0</v>
      </c>
      <c r="M117" s="95">
        <v>25</v>
      </c>
      <c r="N117" s="84"/>
      <c r="O117" s="93" t="e">
        <f>VLOOKUP(N92,'POINTS SCORE'!$B$8:$AK$37,26,FALSE)</f>
        <v>#N/A</v>
      </c>
      <c r="P117" s="93" t="e">
        <f>VLOOKUP(N92,'POINTS SCORE'!$B$37:$AK$78,26,FALSE)</f>
        <v>#N/A</v>
      </c>
      <c r="Q117" s="87">
        <v>25</v>
      </c>
      <c r="S117" s="93" t="e">
        <f>VLOOKUP(R92,'POINTS SCORE'!$B$8:$AK$37,26,FALSE)</f>
        <v>#N/A</v>
      </c>
      <c r="T117" s="93" t="e">
        <f>VLOOKUP(R92,'POINTS SCORE'!$B$37:$AK$78,26,FALSE)</f>
        <v>#N/A</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f>VLOOKUP(J92,'POINTS SCORE'!$B$8:$AK$37,27,FALSE)</f>
        <v>0</v>
      </c>
      <c r="L118" s="93">
        <f>VLOOKUP(J92,'POINTS SCORE'!$B$37:$AK$78,27,FALSE)</f>
        <v>0</v>
      </c>
      <c r="M118" s="95">
        <v>26</v>
      </c>
      <c r="N118" s="84"/>
      <c r="O118" s="93" t="e">
        <f>VLOOKUP(N92,'POINTS SCORE'!$B$8:$AK$37,27,FALSE)</f>
        <v>#N/A</v>
      </c>
      <c r="P118" s="93" t="e">
        <f>VLOOKUP(N92,'POINTS SCORE'!$B$37:$AK$78,27,FALSE)</f>
        <v>#N/A</v>
      </c>
      <c r="Q118" s="87">
        <v>26</v>
      </c>
      <c r="S118" s="93" t="e">
        <f>VLOOKUP(R92,'POINTS SCORE'!$B$8:$AK$37,27,FALSE)</f>
        <v>#N/A</v>
      </c>
      <c r="T118" s="93"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f>VLOOKUP(J92,'POINTS SCORE'!$B$8:$AK$37,28,FALSE)</f>
        <v>0</v>
      </c>
      <c r="L119" s="93">
        <f>VLOOKUP(J92,'POINTS SCORE'!$B$37:$AK$78,28,FALSE)</f>
        <v>0</v>
      </c>
      <c r="M119" s="95">
        <v>27</v>
      </c>
      <c r="N119" s="84"/>
      <c r="O119" s="93" t="e">
        <f>VLOOKUP(N92,'POINTS SCORE'!$B$8:$AK$37,28,FALSE)</f>
        <v>#N/A</v>
      </c>
      <c r="P119" s="93" t="e">
        <f>VLOOKUP(N92,'POINTS SCORE'!$B$37:$AK$78,28,FALSE)</f>
        <v>#N/A</v>
      </c>
      <c r="Q119" s="87">
        <v>27</v>
      </c>
      <c r="S119" s="93" t="e">
        <f>VLOOKUP(R92,'POINTS SCORE'!$B$8:$AK$37,28,FALSE)</f>
        <v>#N/A</v>
      </c>
      <c r="T119" s="93"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f>VLOOKUP(J92,'POINTS SCORE'!$B$8:$AK$37,29,FALSE)</f>
        <v>0</v>
      </c>
      <c r="L120" s="93">
        <f>VLOOKUP(J92,'POINTS SCORE'!$B$37:$AK$78,29,FALSE)</f>
        <v>0</v>
      </c>
      <c r="M120" s="95">
        <v>28</v>
      </c>
      <c r="N120" s="84"/>
      <c r="O120" s="93" t="e">
        <f>VLOOKUP(N92,'POINTS SCORE'!$B$8:$AK$37,29,FALSE)</f>
        <v>#N/A</v>
      </c>
      <c r="P120" s="93" t="e">
        <f>VLOOKUP(N92,'POINTS SCORE'!$B$37:$AK$78,29,FALSE)</f>
        <v>#N/A</v>
      </c>
      <c r="Q120" s="87">
        <v>28</v>
      </c>
      <c r="S120" s="93" t="e">
        <f>VLOOKUP(R92,'POINTS SCORE'!$B$8:$AK$37,29,FALSE)</f>
        <v>#N/A</v>
      </c>
      <c r="T120" s="93" t="e">
        <f>VLOOKUP(R92,'POINTS SCORE'!$B$37:$AK$78,29,FALSE)</f>
        <v>#N/A</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f>VLOOKUP(J92,'POINTS SCORE'!$B$8:$AK$37,30,FALSE)</f>
        <v>0</v>
      </c>
      <c r="L121" s="93">
        <f>VLOOKUP(J92,'POINTS SCORE'!$B$37:$AK$78,30,FALSE)</f>
        <v>0</v>
      </c>
      <c r="M121" s="95">
        <v>29</v>
      </c>
      <c r="N121" s="84"/>
      <c r="O121" s="93" t="e">
        <f>VLOOKUP(N92,'POINTS SCORE'!$B$8:$AK$37,30,FALSE)</f>
        <v>#N/A</v>
      </c>
      <c r="P121" s="93" t="e">
        <f>VLOOKUP(N92,'POINTS SCORE'!$B$37:$AK$78,30,FALSE)</f>
        <v>#N/A</v>
      </c>
      <c r="Q121" s="87">
        <v>29</v>
      </c>
      <c r="S121" s="93" t="e">
        <f>VLOOKUP(R92,'POINTS SCORE'!$B$8:$AK$37,30,FALSE)</f>
        <v>#N/A</v>
      </c>
      <c r="T121" s="93"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v>30</v>
      </c>
      <c r="F122" s="84"/>
      <c r="G122" s="93">
        <f>VLOOKUP(F92,'POINTS SCORE'!$B$8:$AK$37,31,FALSE)</f>
        <v>0</v>
      </c>
      <c r="H122" s="93">
        <f>VLOOKUP(F92,'POINTS SCORE'!$B$37:$AK$78,31,FALSE)</f>
        <v>0</v>
      </c>
      <c r="I122" s="95">
        <v>30</v>
      </c>
      <c r="J122" s="84"/>
      <c r="K122" s="93">
        <f>VLOOKUP(J92,'POINTS SCORE'!$B$8:$AK$37,31,FALSE)</f>
        <v>0</v>
      </c>
      <c r="L122" s="93">
        <f>VLOOKUP(J92,'POINTS SCORE'!$B$37:$AK$78,31,FALSE)</f>
        <v>0</v>
      </c>
      <c r="M122" s="95">
        <v>30</v>
      </c>
      <c r="N122" s="84"/>
      <c r="O122" s="93" t="e">
        <f>VLOOKUP(N92,'POINTS SCORE'!$B$8:$AK$37,31,FALSE)</f>
        <v>#N/A</v>
      </c>
      <c r="P122" s="93" t="e">
        <f>VLOOKUP(N92,'POINTS SCORE'!$B$37:$AK$78,31,FALSE)</f>
        <v>#N/A</v>
      </c>
      <c r="Q122" s="87">
        <v>30</v>
      </c>
      <c r="S122" s="93" t="e">
        <f>VLOOKUP(R92,'POINTS SCORE'!$B$8:$AK$37,31,FALSE)</f>
        <v>#N/A</v>
      </c>
      <c r="T122" s="93" t="e">
        <f>VLOOKUP(R92,'POINTS SCORE'!$B$37:$AK$78,31,FALSE)</f>
        <v>#N/A</v>
      </c>
      <c r="U122" s="87">
        <v>30</v>
      </c>
      <c r="W122" s="84" t="e">
        <f>VLOOKUP(V92,'POINTS SCORE'!$B$8:$AK$37,31,FALSE)</f>
        <v>#N/A</v>
      </c>
      <c r="X122" s="88" t="e">
        <f>VLOOKUP(V92,'POINTS SCORE'!$B$37:$AK$78,31,FALSE)</f>
        <v>#N/A</v>
      </c>
    </row>
    <row r="123" spans="1:24">
      <c r="A123" s="87" t="s">
        <v>59</v>
      </c>
      <c r="B123" s="98"/>
      <c r="C123" s="84">
        <f>VLOOKUP(B92,'POINTS SCORE'!$B$8:$AK$37,34,FALSE)</f>
        <v>14</v>
      </c>
      <c r="D123" s="84">
        <f>VLOOKUP(B92,'POINTS SCORE'!$B$37:$AK$78,34,FALSE)</f>
        <v>14</v>
      </c>
      <c r="E123" s="95" t="s">
        <v>59</v>
      </c>
      <c r="F123" s="84" t="s">
        <v>988</v>
      </c>
      <c r="G123" s="84">
        <f>VLOOKUP(F92,'POINTS SCORE'!$B$8:$AK$37,34,FALSE)</f>
        <v>14</v>
      </c>
      <c r="H123" s="84">
        <f>VLOOKUP(F92,'POINTS SCORE'!$B$37:$AK$78,34,FALSE)</f>
        <v>14</v>
      </c>
      <c r="I123" s="95" t="s">
        <v>59</v>
      </c>
      <c r="J123" s="84" t="s">
        <v>988</v>
      </c>
      <c r="K123" s="84">
        <f>VLOOKUP(J92,'POINTS SCORE'!$B$8:$AK$37,34,FALSE)</f>
        <v>14</v>
      </c>
      <c r="L123" s="84">
        <f>VLOOKUP(J92,'POINTS SCORE'!$B$37:$AK$78,34,FALSE)</f>
        <v>14</v>
      </c>
      <c r="M123" s="95" t="s">
        <v>59</v>
      </c>
      <c r="N123" s="84"/>
      <c r="O123" s="84" t="e">
        <f>VLOOKUP(N92,'POINTS SCORE'!$B$8:$AK$37,34,FALSE)</f>
        <v>#N/A</v>
      </c>
      <c r="P123" s="84" t="e">
        <f>VLOOKUP(N92,'POINTS SCORE'!$B$37:$AK$78,34,FALSE)</f>
        <v>#N/A</v>
      </c>
      <c r="Q123" s="87" t="s">
        <v>59</v>
      </c>
      <c r="S123" s="84" t="e">
        <f>VLOOKUP(R92,'POINTS SCORE'!$B$8:$AK$37,34,FALSE)</f>
        <v>#N/A</v>
      </c>
      <c r="T123" s="84" t="e">
        <f>VLOOKUP(R92,'POINTS SCORE'!$B$37:$AK$78,34,FALSE)</f>
        <v>#N/A</v>
      </c>
      <c r="U123" s="87" t="s">
        <v>59</v>
      </c>
      <c r="W123" s="84" t="e">
        <f>VLOOKUP(V92,'POINTS SCORE'!$B$8:$AK$37,34,FALSE)</f>
        <v>#N/A</v>
      </c>
      <c r="X123" s="88" t="e">
        <f>VLOOKUP(V92,'POINTS SCORE'!$B$37:$AK$78,34,FALSE)</f>
        <v>#N/A</v>
      </c>
    </row>
    <row r="124" spans="1:24">
      <c r="A124" s="87" t="s">
        <v>59</v>
      </c>
      <c r="B124" s="98"/>
      <c r="C124" s="84">
        <f>VLOOKUP(B92,'POINTS SCORE'!$B$8:$AK$37,34,FALSE)</f>
        <v>14</v>
      </c>
      <c r="D124" s="84">
        <f>VLOOKUP(B92,'POINTS SCORE'!$B$37:$AK$78,34,FALSE)</f>
        <v>14</v>
      </c>
      <c r="E124" s="95" t="s">
        <v>59</v>
      </c>
      <c r="F124" s="84"/>
      <c r="G124" s="84">
        <f>VLOOKUP(F92,'POINTS SCORE'!$B$8:$AK$37,34,FALSE)</f>
        <v>14</v>
      </c>
      <c r="H124" s="84">
        <f>VLOOKUP(F92,'POINTS SCORE'!$B$37:$AK$78,34,FALSE)</f>
        <v>14</v>
      </c>
      <c r="I124" s="95" t="s">
        <v>59</v>
      </c>
      <c r="J124" s="84"/>
      <c r="K124" s="84">
        <f>VLOOKUP(J92,'POINTS SCORE'!$B$8:$AK$37,34,FALSE)</f>
        <v>14</v>
      </c>
      <c r="L124" s="84">
        <f>VLOOKUP(J92,'POINTS SCORE'!$B$37:$AK$78,34,FALSE)</f>
        <v>14</v>
      </c>
      <c r="M124" s="95" t="s">
        <v>59</v>
      </c>
      <c r="N124" s="84"/>
      <c r="O124" s="84" t="e">
        <f>VLOOKUP(N92,'POINTS SCORE'!$B$8:$AK$37,34,FALSE)</f>
        <v>#N/A</v>
      </c>
      <c r="P124" s="84" t="e">
        <f>VLOOKUP(N92,'POINTS SCORE'!$B$37:$AK$78,34,FALSE)</f>
        <v>#N/A</v>
      </c>
      <c r="Q124" s="87" t="s">
        <v>59</v>
      </c>
      <c r="S124" s="84" t="e">
        <f>VLOOKUP(R92,'POINTS SCORE'!$B$8:$AK$37,34,FALSE)</f>
        <v>#N/A</v>
      </c>
      <c r="T124" s="84" t="e">
        <f>VLOOKUP(R92,'POINTS SCORE'!$B$37:$AK$78,34,FALSE)</f>
        <v>#N/A</v>
      </c>
      <c r="U124" s="87" t="s">
        <v>59</v>
      </c>
      <c r="W124" s="84" t="e">
        <f>VLOOKUP(V92,'POINTS SCORE'!$B$8:$AK$37,34,FALSE)</f>
        <v>#N/A</v>
      </c>
      <c r="X124" s="88" t="e">
        <f>VLOOKUP(V92,'POINTS SCORE'!$B$37:$AK$78,34,FALSE)</f>
        <v>#N/A</v>
      </c>
    </row>
    <row r="125" spans="1:24">
      <c r="A125" s="87" t="s">
        <v>59</v>
      </c>
      <c r="B125" s="98"/>
      <c r="C125" s="84">
        <f>VLOOKUP(B92,'POINTS SCORE'!$B$8:$AK$37,34,FALSE)</f>
        <v>14</v>
      </c>
      <c r="D125" s="84">
        <f>VLOOKUP(B92,'POINTS SCORE'!$B$37:$AK$78,34,FALSE)</f>
        <v>14</v>
      </c>
      <c r="E125" s="95" t="s">
        <v>59</v>
      </c>
      <c r="F125" s="84"/>
      <c r="G125" s="84">
        <f>VLOOKUP(F92,'POINTS SCORE'!$B$8:$AK$37,34,FALSE)</f>
        <v>14</v>
      </c>
      <c r="H125" s="84">
        <f>VLOOKUP(F92,'POINTS SCORE'!$B$37:$AK$78,34,FALSE)</f>
        <v>14</v>
      </c>
      <c r="I125" s="95" t="s">
        <v>59</v>
      </c>
      <c r="J125" s="84"/>
      <c r="K125" s="84">
        <f>VLOOKUP(J92,'POINTS SCORE'!$B$8:$AK$37,34,FALSE)</f>
        <v>14</v>
      </c>
      <c r="L125" s="84">
        <f>VLOOKUP(J92,'POINTS SCORE'!$B$37:$AK$78,34,FALSE)</f>
        <v>14</v>
      </c>
      <c r="M125" s="95" t="s">
        <v>59</v>
      </c>
      <c r="N125" s="84"/>
      <c r="O125" s="84" t="e">
        <f>VLOOKUP(N92,'POINTS SCORE'!$B$8:$AK$37,34,FALSE)</f>
        <v>#N/A</v>
      </c>
      <c r="P125" s="84" t="e">
        <f>VLOOKUP(N92,'POINTS SCORE'!$B$37:$AK$78,34,FALSE)</f>
        <v>#N/A</v>
      </c>
      <c r="Q125" s="87" t="s">
        <v>59</v>
      </c>
      <c r="S125" s="84" t="e">
        <f>VLOOKUP(R92,'POINTS SCORE'!$B$8:$AK$37,34,FALSE)</f>
        <v>#N/A</v>
      </c>
      <c r="T125" s="84" t="e">
        <f>VLOOKUP(R92,'POINTS SCORE'!$B$37:$AK$78,34,FALSE)</f>
        <v>#N/A</v>
      </c>
      <c r="U125" s="87" t="s">
        <v>59</v>
      </c>
      <c r="W125" s="84" t="e">
        <f>VLOOKUP(V92,'POINTS SCORE'!$B$8:$AK$37,34,FALSE)</f>
        <v>#N/A</v>
      </c>
      <c r="X125" s="88" t="e">
        <f>VLOOKUP(V92,'POINTS SCORE'!$B$37:$AK$78,34,FALSE)</f>
        <v>#N/A</v>
      </c>
    </row>
    <row r="126" spans="1:24">
      <c r="A126" s="87" t="s">
        <v>59</v>
      </c>
      <c r="B126" s="98"/>
      <c r="C126" s="84">
        <f>VLOOKUP(B92,'POINTS SCORE'!$B$8:$AK$37,34,FALSE)</f>
        <v>14</v>
      </c>
      <c r="D126" s="84">
        <f>VLOOKUP(B92,'POINTS SCORE'!$B$37:$AK$78,34,FALSE)</f>
        <v>14</v>
      </c>
      <c r="E126" s="95" t="s">
        <v>59</v>
      </c>
      <c r="F126" s="84"/>
      <c r="G126" s="84">
        <f>VLOOKUP(F92,'POINTS SCORE'!$B$8:$AK$37,34,FALSE)</f>
        <v>14</v>
      </c>
      <c r="H126" s="84">
        <f>VLOOKUP(F92,'POINTS SCORE'!$B$37:$AK$78,34,FALSE)</f>
        <v>14</v>
      </c>
      <c r="I126" s="95" t="s">
        <v>59</v>
      </c>
      <c r="J126" s="84"/>
      <c r="K126" s="84">
        <f>VLOOKUP(J92,'POINTS SCORE'!$B$8:$AK$37,34,FALSE)</f>
        <v>14</v>
      </c>
      <c r="L126" s="84">
        <f>VLOOKUP(J92,'POINTS SCORE'!$B$37:$AK$78,34,FALSE)</f>
        <v>14</v>
      </c>
      <c r="M126" s="95" t="s">
        <v>59</v>
      </c>
      <c r="N126" s="84"/>
      <c r="O126" s="84">
        <v>0</v>
      </c>
      <c r="P126" s="84">
        <v>0</v>
      </c>
      <c r="Q126" s="87" t="s">
        <v>59</v>
      </c>
      <c r="S126" s="84" t="e">
        <f>VLOOKUP(R92,'POINTS SCORE'!$B$8:$AK$37,34,FALSE)</f>
        <v>#N/A</v>
      </c>
      <c r="T126" s="84" t="e">
        <f>VLOOKUP(R92,'POINTS SCORE'!$B$37:$AK$78,34,FALSE)</f>
        <v>#N/A</v>
      </c>
      <c r="U126" s="87" t="s">
        <v>59</v>
      </c>
      <c r="W126" s="84" t="e">
        <f>VLOOKUP(V92,'POINTS SCORE'!$B$8:$AK$37,34,FALSE)</f>
        <v>#N/A</v>
      </c>
      <c r="X126" s="88" t="e">
        <f>VLOOKUP(V92,'POINTS SCORE'!$B$37:$AK$78,34,FALSE)</f>
        <v>#N/A</v>
      </c>
    </row>
    <row r="127" spans="1:24">
      <c r="A127" s="87" t="s">
        <v>59</v>
      </c>
      <c r="B127" s="98"/>
      <c r="C127" s="84">
        <f>VLOOKUP(B92,'POINTS SCORE'!$B$8:$AK$37,34,FALSE)</f>
        <v>14</v>
      </c>
      <c r="D127" s="84">
        <f>VLOOKUP(B92,'POINTS SCORE'!$B$37:$AK$78,34,FALSE)</f>
        <v>14</v>
      </c>
      <c r="E127" s="95" t="s">
        <v>59</v>
      </c>
      <c r="F127" s="84"/>
      <c r="G127" s="84">
        <f>VLOOKUP(F92,'POINTS SCORE'!$B$8:$AK$37,34,FALSE)</f>
        <v>14</v>
      </c>
      <c r="H127" s="84">
        <f>VLOOKUP(F92,'POINTS SCORE'!$B$37:$AK$78,34,FALSE)</f>
        <v>14</v>
      </c>
      <c r="I127" s="95" t="s">
        <v>59</v>
      </c>
      <c r="J127" s="84"/>
      <c r="K127" s="84">
        <f>VLOOKUP(J92,'POINTS SCORE'!$B$8:$AK$37,34,FALSE)</f>
        <v>14</v>
      </c>
      <c r="L127" s="84">
        <f>VLOOKUP(J92,'POINTS SCORE'!$B$37:$AK$78,34,FALSE)</f>
        <v>14</v>
      </c>
      <c r="M127" s="95" t="s">
        <v>59</v>
      </c>
      <c r="N127" s="84"/>
      <c r="O127" s="84" t="e">
        <f>VLOOKUP(N92,'POINTS SCORE'!$B$8:$AK$37,34,FALSE)</f>
        <v>#N/A</v>
      </c>
      <c r="P127" s="84" t="e">
        <f>VLOOKUP(N92,'POINTS SCORE'!$B$37:$AK$78,34,FALSE)</f>
        <v>#N/A</v>
      </c>
      <c r="Q127" s="87" t="s">
        <v>59</v>
      </c>
      <c r="S127" s="84" t="e">
        <f>VLOOKUP(R92,'POINTS SCORE'!$B$8:$AK$37,34,FALSE)</f>
        <v>#N/A</v>
      </c>
      <c r="T127" s="84" t="e">
        <f>VLOOKUP(R92,'POINTS SCORE'!$B$37:$AK$78,34,FALSE)</f>
        <v>#N/A</v>
      </c>
      <c r="U127" s="87" t="s">
        <v>59</v>
      </c>
      <c r="W127" s="84" t="e">
        <f>VLOOKUP(V92,'POINTS SCORE'!$B$8:$AK$37,34,FALSE)</f>
        <v>#N/A</v>
      </c>
      <c r="X127" s="88" t="e">
        <f>VLOOKUP(V92,'POINTS SCORE'!$B$37:$AK$78,34,FALSE)</f>
        <v>#N/A</v>
      </c>
    </row>
    <row r="128" spans="1:24">
      <c r="A128" s="87" t="s">
        <v>59</v>
      </c>
      <c r="B128" s="98"/>
      <c r="C128" s="84">
        <f>VLOOKUP(B92,'POINTS SCORE'!$B$8:$AK$37,34,FALSE)</f>
        <v>14</v>
      </c>
      <c r="D128" s="84">
        <f>VLOOKUP(B92,'POINTS SCORE'!$B$37:$AK$78,34,FALSE)</f>
        <v>14</v>
      </c>
      <c r="E128" s="95" t="s">
        <v>59</v>
      </c>
      <c r="F128" s="84"/>
      <c r="G128" s="84">
        <f>VLOOKUP(F92,'POINTS SCORE'!$B$8:$AK$37,34,FALSE)</f>
        <v>14</v>
      </c>
      <c r="H128" s="84">
        <f>VLOOKUP(F92,'POINTS SCORE'!$B$37:$AK$78,34,FALSE)</f>
        <v>14</v>
      </c>
      <c r="I128" s="95" t="s">
        <v>59</v>
      </c>
      <c r="J128" s="84"/>
      <c r="K128" s="84">
        <f>VLOOKUP(J92,'POINTS SCORE'!$B$8:$AK$37,34,FALSE)</f>
        <v>14</v>
      </c>
      <c r="L128" s="84">
        <f>VLOOKUP(J92,'POINTS SCORE'!$B$37:$AK$78,34,FALSE)</f>
        <v>14</v>
      </c>
      <c r="M128" s="95" t="s">
        <v>59</v>
      </c>
      <c r="N128" s="84"/>
      <c r="O128" s="84" t="e">
        <f>VLOOKUP(N92,'POINTS SCORE'!$B$8:$AK$37,34,FALSE)</f>
        <v>#N/A</v>
      </c>
      <c r="P128" s="84" t="e">
        <f>VLOOKUP(N92,'POINTS SCORE'!$B$37:$AK$78,34,FALSE)</f>
        <v>#N/A</v>
      </c>
      <c r="Q128" s="87" t="s">
        <v>59</v>
      </c>
      <c r="S128" s="84" t="e">
        <f>VLOOKUP(R92,'POINTS SCORE'!$B$8:$AK$37,34,FALSE)</f>
        <v>#N/A</v>
      </c>
      <c r="T128" s="84" t="e">
        <f>VLOOKUP(R92,'POINTS SCORE'!$B$37:$AK$78,34,FALSE)</f>
        <v>#N/A</v>
      </c>
      <c r="U128" s="87" t="s">
        <v>59</v>
      </c>
      <c r="W128" s="84" t="e">
        <f>VLOOKUP(V92,'POINTS SCORE'!$B$8:$AK$37,34,FALSE)</f>
        <v>#N/A</v>
      </c>
      <c r="X128" s="88" t="e">
        <f>VLOOKUP(V92,'POINTS SCORE'!$B$37:$AK$78,34,FALSE)</f>
        <v>#N/A</v>
      </c>
    </row>
    <row r="129" spans="1:24">
      <c r="A129" s="87" t="s">
        <v>59</v>
      </c>
      <c r="B129" s="98"/>
      <c r="C129" s="84">
        <f>VLOOKUP(B92,'POINTS SCORE'!$B$8:$AK$37,34,FALSE)</f>
        <v>14</v>
      </c>
      <c r="D129" s="84">
        <f>VLOOKUP(B92,'POINTS SCORE'!$B$37:$AK$78,34,FALSE)</f>
        <v>14</v>
      </c>
      <c r="E129" s="95" t="s">
        <v>60</v>
      </c>
      <c r="F129" s="84"/>
      <c r="G129" s="84">
        <f>VLOOKUP(F92,'POINTS SCORE'!$B$8:$AK$37,34,FALSE)</f>
        <v>14</v>
      </c>
      <c r="H129" s="84">
        <f>VLOOKUP(F92,'POINTS SCORE'!$B$37:$AK$78,34,FALSE)</f>
        <v>14</v>
      </c>
      <c r="I129" s="95" t="s">
        <v>60</v>
      </c>
      <c r="J129" s="84"/>
      <c r="K129" s="84">
        <f>VLOOKUP(J92,'POINTS SCORE'!$B$8:$AK$37,34,FALSE)</f>
        <v>14</v>
      </c>
      <c r="L129" s="84">
        <f>VLOOKUP(J92,'POINTS SCORE'!$B$37:$AK$78,34,FALSE)</f>
        <v>14</v>
      </c>
      <c r="M129" s="95" t="s">
        <v>59</v>
      </c>
      <c r="N129" s="84"/>
      <c r="O129" s="84" t="e">
        <f>VLOOKUP(N92,'POINTS SCORE'!$B$8:$AK$37,34,FALSE)</f>
        <v>#N/A</v>
      </c>
      <c r="P129" s="84" t="e">
        <f>VLOOKUP(N92,'POINTS SCORE'!$B$37:$AK$78,34,FALSE)</f>
        <v>#N/A</v>
      </c>
      <c r="Q129" s="87" t="s">
        <v>60</v>
      </c>
      <c r="S129" s="84" t="e">
        <f>VLOOKUP(R92,'POINTS SCORE'!$B$8:$AK$37,34,FALSE)</f>
        <v>#N/A</v>
      </c>
      <c r="T129" s="84" t="e">
        <f>VLOOKUP(R92,'POINTS SCORE'!$B$37:$AK$78,34,FALSE)</f>
        <v>#N/A</v>
      </c>
      <c r="U129" s="87" t="s">
        <v>60</v>
      </c>
      <c r="W129" s="84" t="e">
        <f>VLOOKUP(V92,'POINTS SCORE'!$B$8:$AK$37,34,FALSE)</f>
        <v>#N/A</v>
      </c>
      <c r="X129" s="88" t="e">
        <f>VLOOKUP(V92,'POINTS SCORE'!$B$37:$AK$78,34,FALSE)</f>
        <v>#N/A</v>
      </c>
    </row>
    <row r="130" spans="1:24">
      <c r="A130" s="87" t="s">
        <v>59</v>
      </c>
      <c r="B130" s="98"/>
      <c r="C130" s="84">
        <f>VLOOKUP(B92,'POINTS SCORE'!$B$8:$AK$37,34,FALSE)</f>
        <v>14</v>
      </c>
      <c r="D130" s="84">
        <f>VLOOKUP(B92,'POINTS SCORE'!$B$37:$AK$78,34,FALSE)</f>
        <v>14</v>
      </c>
      <c r="E130" s="95" t="s">
        <v>60</v>
      </c>
      <c r="F130" s="84"/>
      <c r="G130" s="84">
        <f>VLOOKUP(F92,'POINTS SCORE'!$B$8:$AK$37,34,FALSE)</f>
        <v>14</v>
      </c>
      <c r="H130" s="84">
        <f>VLOOKUP(F92,'POINTS SCORE'!$B$37:$AK$78,34,FALSE)</f>
        <v>14</v>
      </c>
      <c r="I130" s="95" t="s">
        <v>60</v>
      </c>
      <c r="J130" s="84"/>
      <c r="K130" s="84">
        <f>VLOOKUP(J92,'POINTS SCORE'!$B$8:$AK$37,34,FALSE)</f>
        <v>14</v>
      </c>
      <c r="L130" s="84">
        <f>VLOOKUP(J92,'POINTS SCORE'!$B$37:$AK$78,34,FALSE)</f>
        <v>14</v>
      </c>
      <c r="M130" s="95" t="s">
        <v>60</v>
      </c>
      <c r="N130" s="84"/>
      <c r="O130" s="84" t="e">
        <f>VLOOKUP(N92,'POINTS SCORE'!$B$8:$AK$37,34,FALSE)</f>
        <v>#N/A</v>
      </c>
      <c r="P130" s="84" t="e">
        <f>VLOOKUP(N92,'POINTS SCORE'!$B$37:$AK$78,34,FALSE)</f>
        <v>#N/A</v>
      </c>
      <c r="Q130" s="87" t="s">
        <v>60</v>
      </c>
      <c r="S130" s="84" t="e">
        <f>VLOOKUP(R92,'POINTS SCORE'!$B$8:$AK$37,34,FALSE)</f>
        <v>#N/A</v>
      </c>
      <c r="T130" s="84" t="e">
        <f>VLOOKUP(R92,'POINTS SCORE'!$B$37:$AK$78,34,FALSE)</f>
        <v>#N/A</v>
      </c>
      <c r="U130" s="87" t="s">
        <v>60</v>
      </c>
      <c r="W130" s="84" t="e">
        <f>VLOOKUP(V92,'POINTS SCORE'!$B$8:$AK$37,34,FALSE)</f>
        <v>#N/A</v>
      </c>
      <c r="X130" s="88" t="e">
        <f>VLOOKUP(V92,'POINTS SCORE'!$B$37:$AK$78,34,FALSE)</f>
        <v>#N/A</v>
      </c>
    </row>
    <row r="131" spans="1:24">
      <c r="A131" s="87" t="s">
        <v>60</v>
      </c>
      <c r="B131" s="98"/>
      <c r="C131" s="84">
        <f>VLOOKUP(B92,'POINTS SCORE'!$B$8:$AK$37,34,FALSE)</f>
        <v>14</v>
      </c>
      <c r="D131" s="84">
        <f>VLOOKUP(B92,'POINTS SCORE'!$B$37:$AK$78,34,FALSE)</f>
        <v>14</v>
      </c>
      <c r="E131" s="95" t="s">
        <v>60</v>
      </c>
      <c r="F131" s="84"/>
      <c r="G131" s="84">
        <f>VLOOKUP(F92,'POINTS SCORE'!$B$8:$AK$37,34,FALSE)</f>
        <v>14</v>
      </c>
      <c r="H131" s="84">
        <f>VLOOKUP(F92,'POINTS SCORE'!$B$37:$AK$78,34,FALSE)</f>
        <v>14</v>
      </c>
      <c r="I131" s="95" t="s">
        <v>60</v>
      </c>
      <c r="J131" s="84"/>
      <c r="K131" s="84">
        <f>VLOOKUP(J92,'POINTS SCORE'!$B$8:$AK$37,34,FALSE)</f>
        <v>14</v>
      </c>
      <c r="L131" s="84">
        <f>VLOOKUP(J92,'POINTS SCORE'!$B$37:$AK$78,34,FALSE)</f>
        <v>14</v>
      </c>
      <c r="M131" s="95" t="s">
        <v>60</v>
      </c>
      <c r="N131" s="84"/>
      <c r="O131" s="84" t="e">
        <f>VLOOKUP(N92,'POINTS SCORE'!$B$8:$AK$37,34,FALSE)</f>
        <v>#N/A</v>
      </c>
      <c r="P131" s="84" t="e">
        <f>VLOOKUP(N92,'POINTS SCORE'!$B$37:$AK$78,34,FALSE)</f>
        <v>#N/A</v>
      </c>
      <c r="Q131" s="87" t="s">
        <v>60</v>
      </c>
      <c r="S131" s="84" t="e">
        <f>VLOOKUP(R92,'POINTS SCORE'!$B$8:$AK$37,34,FALSE)</f>
        <v>#N/A</v>
      </c>
      <c r="T131" s="84" t="e">
        <f>VLOOKUP(R92,'POINTS SCORE'!$B$37:$AK$78,34,FALSE)</f>
        <v>#N/A</v>
      </c>
      <c r="U131" s="87" t="s">
        <v>60</v>
      </c>
      <c r="W131" s="84" t="e">
        <f>VLOOKUP(V92,'POINTS SCORE'!$B$8:$AK$37,34,FALSE)</f>
        <v>#N/A</v>
      </c>
      <c r="X131" s="88" t="e">
        <f>VLOOKUP(V92,'POINTS SCORE'!$B$37:$AK$78,34,FALSE)</f>
        <v>#N/A</v>
      </c>
    </row>
    <row r="132" spans="1:24">
      <c r="A132" s="87" t="s">
        <v>61</v>
      </c>
      <c r="B132" s="98"/>
      <c r="C132" s="84">
        <f>VLOOKUP(B92,'POINTS SCORE'!$B$8:$AK$37,36,FALSE)</f>
        <v>0</v>
      </c>
      <c r="D132" s="84">
        <f>VLOOKUP(B92,'POINTS SCORE'!$B$37:$AK$78,36,FALSE)</f>
        <v>0</v>
      </c>
      <c r="E132" s="95" t="s">
        <v>61</v>
      </c>
      <c r="F132" s="84"/>
      <c r="G132" s="84">
        <f>VLOOKUP(F92,'POINTS SCORE'!$B$8:$AK$37,36,FALSE)</f>
        <v>0</v>
      </c>
      <c r="H132" s="84">
        <f>VLOOKUP(F92,'POINTS SCORE'!$B$37:$AK$78,36,FALSE)</f>
        <v>0</v>
      </c>
      <c r="I132" s="95" t="s">
        <v>61</v>
      </c>
      <c r="J132" s="84"/>
      <c r="K132" s="84">
        <f>VLOOKUP(J92,'POINTS SCORE'!$B$8:$AK$37,36,FALSE)</f>
        <v>0</v>
      </c>
      <c r="L132" s="84">
        <f>VLOOKUP(J92,'POINTS SCORE'!$B$37:$AK$78,36,FALSE)</f>
        <v>0</v>
      </c>
      <c r="M132" s="95" t="s">
        <v>61</v>
      </c>
      <c r="N132" s="84"/>
      <c r="O132" s="84" t="e">
        <f>VLOOKUP(N92,'POINTS SCORE'!$B$8:$AK$37,36,FALSE)</f>
        <v>#N/A</v>
      </c>
      <c r="P132" s="84" t="e">
        <f>VLOOKUP(N92,'POINTS SCORE'!$B$37:$AK$78,36,FALSE)</f>
        <v>#N/A</v>
      </c>
      <c r="Q132" s="87" t="s">
        <v>61</v>
      </c>
      <c r="S132" s="84">
        <v>0</v>
      </c>
      <c r="T132" s="84">
        <v>0</v>
      </c>
      <c r="U132" s="87" t="s">
        <v>61</v>
      </c>
      <c r="W132" s="84">
        <v>0</v>
      </c>
      <c r="X132" s="88">
        <v>0</v>
      </c>
    </row>
    <row r="133" spans="1:24">
      <c r="A133" s="87" t="s">
        <v>61</v>
      </c>
      <c r="B133" s="98"/>
      <c r="C133" s="84">
        <f>VLOOKUP(B92,'POINTS SCORE'!$B$8:$AK$37,36,FALSE)</f>
        <v>0</v>
      </c>
      <c r="D133" s="84">
        <f>VLOOKUP(B92,'POINTS SCORE'!$B$37:$AK$78,36,FALSE)</f>
        <v>0</v>
      </c>
      <c r="E133" s="95" t="s">
        <v>61</v>
      </c>
      <c r="F133" s="84"/>
      <c r="G133" s="84">
        <f>VLOOKUP(F92,'POINTS SCORE'!$B$8:$AK$37,36,FALSE)</f>
        <v>0</v>
      </c>
      <c r="H133" s="84">
        <f>VLOOKUP(F92,'POINTS SCORE'!$B$37:$AK$78,36,FALSE)</f>
        <v>0</v>
      </c>
      <c r="I133" s="95" t="s">
        <v>61</v>
      </c>
      <c r="J133" s="84"/>
      <c r="K133" s="84">
        <f>VLOOKUP(J92,'POINTS SCORE'!$B$8:$AK$37,36,FALSE)</f>
        <v>0</v>
      </c>
      <c r="L133" s="84">
        <f>VLOOKUP(J92,'POINTS SCORE'!$B$37:$AK$78,36,FALSE)</f>
        <v>0</v>
      </c>
      <c r="M133" s="95" t="s">
        <v>61</v>
      </c>
      <c r="N133" s="84"/>
      <c r="O133" s="84" t="e">
        <f>VLOOKUP(N92,'POINTS SCORE'!$B$8:$AK$37,36,FALSE)</f>
        <v>#N/A</v>
      </c>
      <c r="P133" s="84" t="e">
        <f>VLOOKUP(N92,'POINTS SCORE'!$B$37:$AK$78,36,FALSE)</f>
        <v>#N/A</v>
      </c>
      <c r="Q133" s="87" t="s">
        <v>61</v>
      </c>
      <c r="S133" s="84">
        <v>0</v>
      </c>
      <c r="T133" s="84">
        <v>0</v>
      </c>
      <c r="U133" s="87" t="s">
        <v>61</v>
      </c>
      <c r="W133" s="84">
        <v>0</v>
      </c>
      <c r="X133" s="88">
        <v>0</v>
      </c>
    </row>
    <row r="134" spans="1:24">
      <c r="A134" s="87" t="s">
        <v>61</v>
      </c>
      <c r="B134" s="98"/>
      <c r="C134" s="84">
        <f>VLOOKUP(B92,'POINTS SCORE'!$B$8:$AK$37,36,FALSE)</f>
        <v>0</v>
      </c>
      <c r="D134" s="84">
        <f>VLOOKUP(B92,'POINTS SCORE'!$B$37:$AK$78,36,FALSE)</f>
        <v>0</v>
      </c>
      <c r="E134" s="95" t="s">
        <v>61</v>
      </c>
      <c r="F134" s="84"/>
      <c r="G134" s="84">
        <f>VLOOKUP(F92,'POINTS SCORE'!$B$8:$AK$37,36,FALSE)</f>
        <v>0</v>
      </c>
      <c r="H134" s="84">
        <f>VLOOKUP(F92,'POINTS SCORE'!$B$37:$AK$78,36,FALSE)</f>
        <v>0</v>
      </c>
      <c r="I134" s="95" t="s">
        <v>61</v>
      </c>
      <c r="J134" s="84"/>
      <c r="K134" s="84">
        <f>VLOOKUP(J92,'POINTS SCORE'!$B$8:$AK$37,36,FALSE)</f>
        <v>0</v>
      </c>
      <c r="L134" s="84">
        <f>VLOOKUP(J92,'POINTS SCORE'!$B$37:$AK$78,36,FALSE)</f>
        <v>0</v>
      </c>
      <c r="M134" s="95" t="s">
        <v>61</v>
      </c>
      <c r="N134" s="84"/>
      <c r="O134" s="84" t="e">
        <f>VLOOKUP(N92,'POINTS SCORE'!$B$8:$AK$37,36,FALSE)</f>
        <v>#N/A</v>
      </c>
      <c r="P134" s="84" t="e">
        <f>VLOOKUP(N92,'POINTS SCORE'!$B$37:$AK$78,36,FALSE)</f>
        <v>#N/A</v>
      </c>
      <c r="Q134" s="87" t="s">
        <v>61</v>
      </c>
      <c r="S134" s="84">
        <v>0</v>
      </c>
      <c r="T134" s="84">
        <v>0</v>
      </c>
      <c r="U134" s="87" t="s">
        <v>61</v>
      </c>
      <c r="W134" s="84">
        <v>0</v>
      </c>
      <c r="X134" s="88">
        <v>0</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400-000000000000}">
    <sortState xmlns:xlrd2="http://schemas.microsoft.com/office/spreadsheetml/2017/richdata2" ref="A6:J30">
      <sortCondition descending="1" ref="D5:D84"/>
    </sortState>
  </autoFilter>
  <sortState xmlns:xlrd2="http://schemas.microsoft.com/office/spreadsheetml/2017/richdata2" ref="A6:AL19">
    <sortCondition descending="1" ref="D6:D19"/>
    <sortCondition descending="1" ref="C6:C19"/>
  </sortState>
  <mergeCells count="8">
    <mergeCell ref="Q89:T89"/>
    <mergeCell ref="U89:X89"/>
    <mergeCell ref="D2:E2"/>
    <mergeCell ref="A89:D89"/>
    <mergeCell ref="E89:H89"/>
    <mergeCell ref="I89:L89"/>
    <mergeCell ref="M89:P89"/>
    <mergeCell ref="B2:C2"/>
  </mergeCells>
  <phoneticPr fontId="0" type="noConversion"/>
  <pageMargins left="0.39370078740157483" right="0.35433070866141736" top="0.98425196850393704" bottom="0.98425196850393704" header="0.51181102362204722" footer="0.51181102362204722"/>
  <pageSetup paperSize="9" scale="61" orientation="landscape" horizontalDpi="4294967294" verticalDpi="4294967294"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3" id="{A791429B-85A5-4893-8594-A5443806141C}">
            <xm:f>VLOOKUP(B93,'Member list R1'!$D:$D,1,FALSE)=B93</xm:f>
            <x14:dxf>
              <fill>
                <patternFill>
                  <bgColor rgb="FFFFFF00"/>
                </patternFill>
              </fill>
            </x14:dxf>
          </x14:cfRule>
          <xm:sqref>B93:B134</xm:sqref>
        </x14:conditionalFormatting>
        <x14:conditionalFormatting xmlns:xm="http://schemas.microsoft.com/office/excel/2006/main">
          <x14:cfRule type="expression" priority="7" id="{1F3C3C48-C32A-4723-B043-656FDD4432EB}">
            <xm:f>VLOOKUP(F93,'Member list R2'!$D:$D,1,FALSE)=F93</xm:f>
            <x14:dxf>
              <fill>
                <patternFill>
                  <bgColor rgb="FFFFFF00"/>
                </patternFill>
              </fill>
            </x14:dxf>
          </x14:cfRule>
          <xm:sqref>F93:F134</xm:sqref>
        </x14:conditionalFormatting>
        <x14:conditionalFormatting xmlns:xm="http://schemas.microsoft.com/office/excel/2006/main">
          <x14:cfRule type="expression" priority="6" id="{08E9E542-D225-4A99-9863-DDAAEFC1BBA6}">
            <xm:f>VLOOKUP(J93,'Member list R3'!$D:$D,1,FALSE)=J93</xm:f>
            <x14:dxf>
              <fill>
                <patternFill>
                  <bgColor rgb="FFFFFF00"/>
                </patternFill>
              </fill>
            </x14:dxf>
          </x14:cfRule>
          <xm:sqref>J93:J134</xm:sqref>
        </x14:conditionalFormatting>
        <x14:conditionalFormatting xmlns:xm="http://schemas.microsoft.com/office/excel/2006/main">
          <x14:cfRule type="expression" priority="4" id="{EFE0CD7F-52CF-428B-A030-E512F109154B}">
            <xm:f>VLOOKUP(N93,'Member list R4'!$D:$D,1,FALSE)=N93</xm:f>
            <x14:dxf>
              <fill>
                <patternFill>
                  <bgColor rgb="FFFFFF00"/>
                </patternFill>
              </fill>
            </x14:dxf>
          </x14:cfRule>
          <xm:sqref>N93:N134</xm:sqref>
        </x14:conditionalFormatting>
        <x14:conditionalFormatting xmlns:xm="http://schemas.microsoft.com/office/excel/2006/main">
          <x14:cfRule type="expression" priority="3" id="{BC14D0AB-7106-4370-A2B3-E363B0721272}">
            <xm:f>VLOOKUP(R93,'Member list R5'!$D:$D,1,FALSE)=R93</xm:f>
            <x14:dxf>
              <fill>
                <patternFill>
                  <bgColor rgb="FFFFFF00"/>
                </patternFill>
              </fill>
            </x14:dxf>
          </x14:cfRule>
          <xm:sqref>R93:R134</xm:sqref>
        </x14:conditionalFormatting>
        <x14:conditionalFormatting xmlns:xm="http://schemas.microsoft.com/office/excel/2006/main">
          <x14:cfRule type="expression" priority="2" id="{B6F36501-8AFA-4749-ABD1-B7C03A43F5ED}">
            <xm:f>VLOOKUP(V93,'Member list R6'!$D:$D,1,FALSE)=V93</xm:f>
            <x14:dxf>
              <fill>
                <patternFill>
                  <bgColor rgb="FFFFFF00"/>
                </patternFill>
              </fill>
            </x14:dxf>
          </x14:cfRule>
          <xm:sqref>V93:V134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11111">
    <tabColor theme="5" tint="-0.249977111117893"/>
    <pageSetUpPr fitToPage="1"/>
  </sheetPr>
  <dimension ref="A1:X136"/>
  <sheetViews>
    <sheetView workbookViewId="0">
      <selection activeCell="B2" sqref="B2:C2"/>
    </sheetView>
  </sheetViews>
  <sheetFormatPr defaultColWidth="8.81640625" defaultRowHeight="12.5"/>
  <cols>
    <col min="1" max="1" width="15.54296875" style="84" customWidth="1"/>
    <col min="2" max="2" width="22.54296875" style="84" customWidth="1"/>
    <col min="3" max="3" width="19.453125" style="84" bestFit="1" customWidth="1"/>
    <col min="4" max="4" width="24.81640625" style="93" bestFit="1" customWidth="1"/>
    <col min="5" max="5" width="17.7265625" style="93" customWidth="1"/>
    <col min="6" max="6" width="20.54296875" style="93" bestFit="1" customWidth="1"/>
    <col min="7" max="7" width="16.1796875" style="93" customWidth="1"/>
    <col min="8" max="8" width="19.1796875" style="93" customWidth="1"/>
    <col min="9" max="9" width="19.54296875" style="93" customWidth="1"/>
    <col min="10" max="10" width="19.36328125" style="93" customWidth="1"/>
    <col min="11" max="11" width="15.81640625" style="93" customWidth="1"/>
    <col min="12" max="12" width="24.1796875" style="93" bestFit="1" customWidth="1"/>
    <col min="13" max="13" width="17.54296875" style="93" customWidth="1"/>
    <col min="14" max="14" width="20.54296875" style="93" bestFit="1" customWidth="1"/>
    <col min="15" max="15" width="16" style="84" bestFit="1" customWidth="1"/>
    <col min="16" max="16" width="18.81640625" style="84" bestFit="1" customWidth="1"/>
    <col min="17" max="17" width="12.54296875" style="84" customWidth="1"/>
    <col min="18" max="18" width="21.453125" style="84" bestFit="1" customWidth="1"/>
    <col min="19" max="19" width="12.54296875" style="84" customWidth="1"/>
    <col min="20" max="20" width="18.81640625" style="84" bestFit="1" customWidth="1"/>
    <col min="21" max="21" width="12.54296875" style="84" customWidth="1"/>
    <col min="22" max="22" width="18.54296875" style="84" customWidth="1"/>
    <col min="23" max="23" width="12.54296875" style="84" customWidth="1"/>
    <col min="24" max="24" width="18.81640625" style="84" bestFit="1" customWidth="1"/>
    <col min="25" max="40" width="12.54296875" style="84" customWidth="1"/>
    <col min="41" max="16384" width="8.81640625" style="84"/>
  </cols>
  <sheetData>
    <row r="1" spans="1:14" ht="15" customHeight="1"/>
    <row r="2" spans="1:14" s="89" customFormat="1" ht="15" customHeight="1">
      <c r="A2" s="173" t="s">
        <v>6</v>
      </c>
      <c r="B2" s="209" t="s">
        <v>53</v>
      </c>
      <c r="C2" s="209"/>
      <c r="D2" s="96"/>
      <c r="E2" s="217"/>
      <c r="F2" s="217"/>
      <c r="G2" s="96"/>
      <c r="H2" s="96"/>
      <c r="I2" s="96"/>
      <c r="J2" s="96"/>
      <c r="K2" s="96"/>
      <c r="L2" s="96"/>
      <c r="M2" s="96"/>
      <c r="N2" s="96"/>
    </row>
    <row r="3" spans="1:14" ht="15" customHeight="1">
      <c r="K3" s="96"/>
    </row>
    <row r="4" spans="1:14" ht="15" customHeight="1">
      <c r="A4" s="8"/>
      <c r="C4" s="120"/>
      <c r="K4" s="96"/>
    </row>
    <row r="5" spans="1:14" s="89" customFormat="1" ht="15" customHeight="1">
      <c r="A5" s="92" t="s">
        <v>8</v>
      </c>
      <c r="B5" s="65" t="s">
        <v>7</v>
      </c>
      <c r="C5" s="65" t="s">
        <v>5</v>
      </c>
      <c r="D5" s="92" t="s">
        <v>9</v>
      </c>
      <c r="E5" s="197" t="s">
        <v>62</v>
      </c>
      <c r="F5" s="134" t="s">
        <v>63</v>
      </c>
      <c r="G5" s="147" t="s">
        <v>42</v>
      </c>
      <c r="H5" s="140" t="s">
        <v>64</v>
      </c>
      <c r="I5" s="137" t="s">
        <v>65</v>
      </c>
      <c r="J5" s="175" t="s">
        <v>163</v>
      </c>
      <c r="K5" s="96"/>
    </row>
    <row r="6" spans="1:14" ht="15" customHeight="1">
      <c r="A6" s="53" t="s">
        <v>745</v>
      </c>
      <c r="B6" s="81" t="s">
        <v>743</v>
      </c>
      <c r="C6" s="146">
        <f t="shared" ref="C6:C30" si="0">SUM(E6:K6)</f>
        <v>104</v>
      </c>
      <c r="D6" s="138">
        <f t="shared" ref="D6:D30" si="1">SUM(E6:J6)-MIN(E6:G6)</f>
        <v>78</v>
      </c>
      <c r="E6" s="103">
        <f t="shared" ref="E6:E30" si="2">IFERROR(VLOOKUP(B6,$B$93:$C$134,2,FALSE),0)</f>
        <v>26</v>
      </c>
      <c r="F6" s="103">
        <f t="shared" ref="F6:F30" si="3">IFERROR(VLOOKUP(B6,$F$93:$G$134,2,FALSE),0)</f>
        <v>39</v>
      </c>
      <c r="G6" s="103">
        <f t="shared" ref="G6:G30" si="4">IFERROR(VLOOKUP(B6,$J$93:$K$134,2,FALSE),0)</f>
        <v>39</v>
      </c>
      <c r="H6" s="103">
        <f t="shared" ref="H6:H30" si="5">IFERROR(VLOOKUP(B6,$N$93:$O$134,2,FALSE),0)</f>
        <v>0</v>
      </c>
      <c r="I6" s="103">
        <f t="shared" ref="I6:I30" si="6">IFERROR(VLOOKUP(B6,$R$93:$S$134,2,FALSE),0)</f>
        <v>0</v>
      </c>
      <c r="J6" s="176">
        <f t="shared" ref="J6:J30" si="7">IFERROR(VLOOKUP(B6,$V$93:$W$134,2,FALSE),0)</f>
        <v>0</v>
      </c>
      <c r="K6" s="96"/>
      <c r="L6" s="84"/>
      <c r="M6" s="84"/>
      <c r="N6" s="84"/>
    </row>
    <row r="7" spans="1:14" ht="15" customHeight="1">
      <c r="A7" s="53" t="s">
        <v>745</v>
      </c>
      <c r="B7" s="81" t="s">
        <v>742</v>
      </c>
      <c r="C7" s="146">
        <f t="shared" si="0"/>
        <v>97</v>
      </c>
      <c r="D7" s="138">
        <f t="shared" si="1"/>
        <v>75</v>
      </c>
      <c r="E7" s="103">
        <f t="shared" si="2"/>
        <v>39</v>
      </c>
      <c r="F7" s="103">
        <f t="shared" si="3"/>
        <v>22</v>
      </c>
      <c r="G7" s="103">
        <f t="shared" si="4"/>
        <v>36</v>
      </c>
      <c r="H7" s="103">
        <f t="shared" si="5"/>
        <v>0</v>
      </c>
      <c r="I7" s="103">
        <f t="shared" si="6"/>
        <v>0</v>
      </c>
      <c r="J7" s="176">
        <f t="shared" si="7"/>
        <v>0</v>
      </c>
      <c r="K7" s="96"/>
      <c r="L7" s="84"/>
      <c r="M7" s="84"/>
      <c r="N7" s="84"/>
    </row>
    <row r="8" spans="1:14" ht="15" customHeight="1">
      <c r="A8" s="53" t="s">
        <v>38</v>
      </c>
      <c r="B8" s="81" t="s">
        <v>721</v>
      </c>
      <c r="C8" s="146">
        <f t="shared" si="0"/>
        <v>98</v>
      </c>
      <c r="D8" s="138">
        <f t="shared" si="1"/>
        <v>72</v>
      </c>
      <c r="E8" s="103">
        <f t="shared" si="2"/>
        <v>36</v>
      </c>
      <c r="F8" s="103">
        <f t="shared" si="3"/>
        <v>36</v>
      </c>
      <c r="G8" s="103">
        <f t="shared" si="4"/>
        <v>26</v>
      </c>
      <c r="H8" s="103">
        <f t="shared" si="5"/>
        <v>0</v>
      </c>
      <c r="I8" s="103">
        <f t="shared" si="6"/>
        <v>0</v>
      </c>
      <c r="J8" s="176">
        <f t="shared" si="7"/>
        <v>0</v>
      </c>
      <c r="K8" s="96"/>
      <c r="L8" s="84"/>
      <c r="M8" s="84"/>
      <c r="N8" s="84"/>
    </row>
    <row r="9" spans="1:14" ht="15" customHeight="1">
      <c r="A9" s="53" t="s">
        <v>38</v>
      </c>
      <c r="B9" s="81" t="s">
        <v>712</v>
      </c>
      <c r="C9" s="146">
        <f t="shared" si="0"/>
        <v>57</v>
      </c>
      <c r="D9" s="138">
        <f t="shared" si="1"/>
        <v>57</v>
      </c>
      <c r="E9" s="103">
        <f t="shared" si="2"/>
        <v>30</v>
      </c>
      <c r="F9" s="103">
        <f t="shared" si="3"/>
        <v>27</v>
      </c>
      <c r="G9" s="103">
        <f t="shared" si="4"/>
        <v>0</v>
      </c>
      <c r="H9" s="103">
        <f t="shared" si="5"/>
        <v>0</v>
      </c>
      <c r="I9" s="103">
        <f t="shared" si="6"/>
        <v>0</v>
      </c>
      <c r="J9" s="176">
        <f t="shared" si="7"/>
        <v>0</v>
      </c>
      <c r="K9" s="96"/>
      <c r="L9" s="84"/>
      <c r="M9" s="84"/>
      <c r="N9" s="84"/>
    </row>
    <row r="10" spans="1:14" ht="15" customHeight="1">
      <c r="A10" s="53" t="s">
        <v>38</v>
      </c>
      <c r="B10" s="81" t="s">
        <v>741</v>
      </c>
      <c r="C10" s="146">
        <f t="shared" si="0"/>
        <v>55</v>
      </c>
      <c r="D10" s="138">
        <f t="shared" si="1"/>
        <v>55</v>
      </c>
      <c r="E10" s="103">
        <f t="shared" si="2"/>
        <v>23</v>
      </c>
      <c r="F10" s="103">
        <f t="shared" si="3"/>
        <v>32</v>
      </c>
      <c r="G10" s="103">
        <f t="shared" si="4"/>
        <v>0</v>
      </c>
      <c r="H10" s="103">
        <f t="shared" si="5"/>
        <v>0</v>
      </c>
      <c r="I10" s="103">
        <f t="shared" si="6"/>
        <v>0</v>
      </c>
      <c r="J10" s="176">
        <f t="shared" si="7"/>
        <v>0</v>
      </c>
      <c r="K10" s="96"/>
      <c r="L10" s="84"/>
      <c r="M10" s="84"/>
      <c r="N10" s="84"/>
    </row>
    <row r="11" spans="1:14" ht="15" customHeight="1">
      <c r="A11" s="53" t="s">
        <v>38</v>
      </c>
      <c r="B11" s="81" t="s">
        <v>720</v>
      </c>
      <c r="C11" s="146">
        <f t="shared" si="0"/>
        <v>45</v>
      </c>
      <c r="D11" s="138">
        <f t="shared" si="1"/>
        <v>45</v>
      </c>
      <c r="E11" s="103">
        <f t="shared" si="2"/>
        <v>0</v>
      </c>
      <c r="F11" s="103">
        <f t="shared" si="3"/>
        <v>24</v>
      </c>
      <c r="G11" s="103">
        <f t="shared" si="4"/>
        <v>21</v>
      </c>
      <c r="H11" s="103">
        <f t="shared" si="5"/>
        <v>0</v>
      </c>
      <c r="I11" s="103">
        <f t="shared" si="6"/>
        <v>0</v>
      </c>
      <c r="J11" s="176">
        <f t="shared" si="7"/>
        <v>0</v>
      </c>
      <c r="K11" s="96"/>
      <c r="L11" s="84"/>
      <c r="M11" s="84"/>
      <c r="N11" s="84"/>
    </row>
    <row r="12" spans="1:14" ht="15" customHeight="1">
      <c r="A12" s="53" t="s">
        <v>38</v>
      </c>
      <c r="B12" s="81" t="s">
        <v>989</v>
      </c>
      <c r="C12" s="146">
        <f t="shared" si="0"/>
        <v>38</v>
      </c>
      <c r="D12" s="138">
        <f t="shared" si="1"/>
        <v>38</v>
      </c>
      <c r="E12" s="103">
        <f t="shared" si="2"/>
        <v>21</v>
      </c>
      <c r="F12" s="103">
        <f t="shared" si="3"/>
        <v>17</v>
      </c>
      <c r="G12" s="103">
        <f t="shared" si="4"/>
        <v>0</v>
      </c>
      <c r="H12" s="103">
        <f t="shared" si="5"/>
        <v>0</v>
      </c>
      <c r="I12" s="103">
        <f t="shared" si="6"/>
        <v>0</v>
      </c>
      <c r="J12" s="176">
        <f t="shared" si="7"/>
        <v>0</v>
      </c>
      <c r="K12" s="96"/>
      <c r="L12" s="84"/>
      <c r="M12" s="84"/>
      <c r="N12" s="84"/>
    </row>
    <row r="13" spans="1:14" ht="15" customHeight="1">
      <c r="A13" s="53" t="s">
        <v>38</v>
      </c>
      <c r="B13" s="81" t="s">
        <v>724</v>
      </c>
      <c r="C13" s="146">
        <f t="shared" si="0"/>
        <v>54</v>
      </c>
      <c r="D13" s="138">
        <f t="shared" si="1"/>
        <v>37</v>
      </c>
      <c r="E13" s="103">
        <f t="shared" si="2"/>
        <v>19</v>
      </c>
      <c r="F13" s="103">
        <f t="shared" si="3"/>
        <v>18</v>
      </c>
      <c r="G13" s="103">
        <f t="shared" si="4"/>
        <v>17</v>
      </c>
      <c r="H13" s="103">
        <f t="shared" si="5"/>
        <v>0</v>
      </c>
      <c r="I13" s="103">
        <f t="shared" si="6"/>
        <v>0</v>
      </c>
      <c r="J13" s="176">
        <f t="shared" si="7"/>
        <v>0</v>
      </c>
      <c r="K13" s="96"/>
      <c r="L13" s="84"/>
      <c r="M13" s="84"/>
      <c r="N13" s="84"/>
    </row>
    <row r="14" spans="1:14" ht="15" customHeight="1">
      <c r="A14" s="53" t="s">
        <v>745</v>
      </c>
      <c r="B14" s="81" t="s">
        <v>993</v>
      </c>
      <c r="C14" s="146">
        <f t="shared" si="0"/>
        <v>32</v>
      </c>
      <c r="D14" s="138">
        <f t="shared" si="1"/>
        <v>32</v>
      </c>
      <c r="E14" s="103">
        <f t="shared" si="2"/>
        <v>16</v>
      </c>
      <c r="F14" s="103">
        <f t="shared" si="3"/>
        <v>16</v>
      </c>
      <c r="G14" s="103">
        <f t="shared" si="4"/>
        <v>0</v>
      </c>
      <c r="H14" s="103">
        <f t="shared" si="5"/>
        <v>0</v>
      </c>
      <c r="I14" s="103">
        <f t="shared" si="6"/>
        <v>0</v>
      </c>
      <c r="J14" s="176">
        <f t="shared" si="7"/>
        <v>0</v>
      </c>
      <c r="K14" s="96"/>
      <c r="L14" s="84"/>
      <c r="M14" s="84"/>
      <c r="N14" s="84"/>
    </row>
    <row r="15" spans="1:14" ht="15" customHeight="1">
      <c r="A15" s="53" t="s">
        <v>38</v>
      </c>
      <c r="B15" s="81" t="s">
        <v>835</v>
      </c>
      <c r="C15" s="146">
        <f t="shared" si="0"/>
        <v>30</v>
      </c>
      <c r="D15" s="138">
        <f t="shared" si="1"/>
        <v>30</v>
      </c>
      <c r="E15" s="103">
        <f t="shared" si="2"/>
        <v>0</v>
      </c>
      <c r="F15" s="103">
        <f t="shared" si="3"/>
        <v>16</v>
      </c>
      <c r="G15" s="103">
        <f t="shared" si="4"/>
        <v>14</v>
      </c>
      <c r="H15" s="103">
        <f t="shared" si="5"/>
        <v>0</v>
      </c>
      <c r="I15" s="103">
        <f t="shared" si="6"/>
        <v>0</v>
      </c>
      <c r="J15" s="176">
        <f t="shared" si="7"/>
        <v>0</v>
      </c>
      <c r="K15" s="96"/>
      <c r="L15" s="84"/>
      <c r="M15" s="84"/>
      <c r="N15" s="84"/>
    </row>
    <row r="16" spans="1:14" ht="15" customHeight="1">
      <c r="A16" s="53" t="s">
        <v>38</v>
      </c>
      <c r="B16" s="81" t="s">
        <v>710</v>
      </c>
      <c r="C16" s="146">
        <f t="shared" si="0"/>
        <v>18</v>
      </c>
      <c r="D16" s="138">
        <f t="shared" si="1"/>
        <v>18</v>
      </c>
      <c r="E16" s="103">
        <f t="shared" si="2"/>
        <v>0</v>
      </c>
      <c r="F16" s="103">
        <f t="shared" si="3"/>
        <v>0</v>
      </c>
      <c r="G16" s="103">
        <f t="shared" si="4"/>
        <v>18</v>
      </c>
      <c r="H16" s="103">
        <f t="shared" si="5"/>
        <v>0</v>
      </c>
      <c r="I16" s="103">
        <f t="shared" si="6"/>
        <v>0</v>
      </c>
      <c r="J16" s="176">
        <f t="shared" si="7"/>
        <v>0</v>
      </c>
      <c r="K16" s="96"/>
      <c r="L16" s="84"/>
      <c r="M16" s="84"/>
      <c r="N16" s="84"/>
    </row>
    <row r="17" spans="1:14" ht="15" customHeight="1">
      <c r="A17" s="53"/>
      <c r="B17" s="81"/>
      <c r="C17" s="146">
        <f t="shared" si="0"/>
        <v>0</v>
      </c>
      <c r="D17" s="138">
        <f t="shared" si="1"/>
        <v>0</v>
      </c>
      <c r="E17" s="103">
        <f t="shared" si="2"/>
        <v>0</v>
      </c>
      <c r="F17" s="103">
        <f t="shared" si="3"/>
        <v>0</v>
      </c>
      <c r="G17" s="103">
        <f t="shared" si="4"/>
        <v>0</v>
      </c>
      <c r="H17" s="103">
        <f t="shared" si="5"/>
        <v>0</v>
      </c>
      <c r="I17" s="103">
        <f t="shared" si="6"/>
        <v>0</v>
      </c>
      <c r="J17" s="176">
        <f t="shared" si="7"/>
        <v>0</v>
      </c>
      <c r="K17" s="96"/>
      <c r="L17" s="84"/>
      <c r="M17" s="84"/>
      <c r="N17" s="84"/>
    </row>
    <row r="18" spans="1:14" ht="15" customHeight="1">
      <c r="A18" s="53"/>
      <c r="B18" s="81"/>
      <c r="C18" s="146">
        <f t="shared" si="0"/>
        <v>0</v>
      </c>
      <c r="D18" s="138">
        <f t="shared" si="1"/>
        <v>0</v>
      </c>
      <c r="E18" s="103">
        <f t="shared" si="2"/>
        <v>0</v>
      </c>
      <c r="F18" s="103">
        <f t="shared" si="3"/>
        <v>0</v>
      </c>
      <c r="G18" s="103">
        <f t="shared" si="4"/>
        <v>0</v>
      </c>
      <c r="H18" s="103">
        <f t="shared" si="5"/>
        <v>0</v>
      </c>
      <c r="I18" s="103">
        <f t="shared" si="6"/>
        <v>0</v>
      </c>
      <c r="J18" s="176">
        <f t="shared" si="7"/>
        <v>0</v>
      </c>
      <c r="K18" s="96"/>
      <c r="L18" s="84"/>
      <c r="M18" s="84"/>
      <c r="N18" s="84"/>
    </row>
    <row r="19" spans="1:14" ht="15" customHeight="1">
      <c r="A19" s="53"/>
      <c r="B19" s="81"/>
      <c r="C19" s="146">
        <f t="shared" si="0"/>
        <v>0</v>
      </c>
      <c r="D19" s="138">
        <f t="shared" si="1"/>
        <v>0</v>
      </c>
      <c r="E19" s="103">
        <f t="shared" si="2"/>
        <v>0</v>
      </c>
      <c r="F19" s="103">
        <f t="shared" si="3"/>
        <v>0</v>
      </c>
      <c r="G19" s="103">
        <f t="shared" si="4"/>
        <v>0</v>
      </c>
      <c r="H19" s="103">
        <f t="shared" si="5"/>
        <v>0</v>
      </c>
      <c r="I19" s="103">
        <f t="shared" si="6"/>
        <v>0</v>
      </c>
      <c r="J19" s="176">
        <f t="shared" si="7"/>
        <v>0</v>
      </c>
      <c r="K19" s="96"/>
      <c r="L19" s="84"/>
      <c r="M19" s="84"/>
      <c r="N19" s="84"/>
    </row>
    <row r="20" spans="1:14" ht="15" customHeight="1">
      <c r="A20" s="53"/>
      <c r="B20" s="81"/>
      <c r="C20" s="146">
        <f t="shared" si="0"/>
        <v>0</v>
      </c>
      <c r="D20" s="138">
        <f t="shared" si="1"/>
        <v>0</v>
      </c>
      <c r="E20" s="103">
        <f t="shared" si="2"/>
        <v>0</v>
      </c>
      <c r="F20" s="103">
        <f t="shared" si="3"/>
        <v>0</v>
      </c>
      <c r="G20" s="103">
        <f t="shared" si="4"/>
        <v>0</v>
      </c>
      <c r="H20" s="103">
        <f t="shared" si="5"/>
        <v>0</v>
      </c>
      <c r="I20" s="103">
        <f t="shared" si="6"/>
        <v>0</v>
      </c>
      <c r="J20" s="176">
        <f t="shared" si="7"/>
        <v>0</v>
      </c>
      <c r="K20" s="96"/>
      <c r="L20" s="84"/>
      <c r="M20" s="84"/>
      <c r="N20" s="84"/>
    </row>
    <row r="21" spans="1:14" ht="15" customHeight="1">
      <c r="A21" s="53"/>
      <c r="B21" s="81"/>
      <c r="C21" s="146">
        <f t="shared" si="0"/>
        <v>0</v>
      </c>
      <c r="D21" s="138">
        <f t="shared" si="1"/>
        <v>0</v>
      </c>
      <c r="E21" s="103">
        <f t="shared" si="2"/>
        <v>0</v>
      </c>
      <c r="F21" s="103">
        <f t="shared" si="3"/>
        <v>0</v>
      </c>
      <c r="G21" s="103">
        <f t="shared" si="4"/>
        <v>0</v>
      </c>
      <c r="H21" s="103">
        <f t="shared" si="5"/>
        <v>0</v>
      </c>
      <c r="I21" s="103">
        <f t="shared" si="6"/>
        <v>0</v>
      </c>
      <c r="J21" s="176">
        <f t="shared" si="7"/>
        <v>0</v>
      </c>
      <c r="K21" s="96"/>
      <c r="L21" s="84"/>
      <c r="M21" s="84"/>
      <c r="N21" s="84"/>
    </row>
    <row r="22" spans="1:14" ht="15" customHeight="1">
      <c r="A22" s="53"/>
      <c r="B22" s="81"/>
      <c r="C22" s="146">
        <f t="shared" si="0"/>
        <v>0</v>
      </c>
      <c r="D22" s="138">
        <f t="shared" si="1"/>
        <v>0</v>
      </c>
      <c r="E22" s="103">
        <f t="shared" si="2"/>
        <v>0</v>
      </c>
      <c r="F22" s="103">
        <f t="shared" si="3"/>
        <v>0</v>
      </c>
      <c r="G22" s="103">
        <f t="shared" si="4"/>
        <v>0</v>
      </c>
      <c r="H22" s="103">
        <f t="shared" si="5"/>
        <v>0</v>
      </c>
      <c r="I22" s="103">
        <f t="shared" si="6"/>
        <v>0</v>
      </c>
      <c r="J22" s="176">
        <f t="shared" si="7"/>
        <v>0</v>
      </c>
      <c r="K22" s="96"/>
      <c r="L22" s="84"/>
      <c r="M22" s="84"/>
      <c r="N22" s="84"/>
    </row>
    <row r="23" spans="1:14" ht="15" customHeight="1">
      <c r="A23" s="53"/>
      <c r="B23" s="81"/>
      <c r="C23" s="146">
        <f t="shared" si="0"/>
        <v>0</v>
      </c>
      <c r="D23" s="138">
        <f t="shared" si="1"/>
        <v>0</v>
      </c>
      <c r="E23" s="103">
        <f t="shared" si="2"/>
        <v>0</v>
      </c>
      <c r="F23" s="103">
        <f t="shared" si="3"/>
        <v>0</v>
      </c>
      <c r="G23" s="103">
        <f t="shared" si="4"/>
        <v>0</v>
      </c>
      <c r="H23" s="103">
        <f t="shared" si="5"/>
        <v>0</v>
      </c>
      <c r="I23" s="103">
        <f t="shared" si="6"/>
        <v>0</v>
      </c>
      <c r="J23" s="176">
        <f t="shared" si="7"/>
        <v>0</v>
      </c>
      <c r="K23" s="96"/>
      <c r="L23" s="84"/>
      <c r="M23" s="84"/>
      <c r="N23" s="84"/>
    </row>
    <row r="24" spans="1:14" ht="15" customHeight="1">
      <c r="A24" s="53"/>
      <c r="B24" s="81"/>
      <c r="C24" s="146">
        <f t="shared" si="0"/>
        <v>0</v>
      </c>
      <c r="D24" s="138">
        <f t="shared" si="1"/>
        <v>0</v>
      </c>
      <c r="E24" s="103">
        <f t="shared" si="2"/>
        <v>0</v>
      </c>
      <c r="F24" s="103">
        <f t="shared" si="3"/>
        <v>0</v>
      </c>
      <c r="G24" s="103">
        <f t="shared" si="4"/>
        <v>0</v>
      </c>
      <c r="H24" s="103">
        <f t="shared" si="5"/>
        <v>0</v>
      </c>
      <c r="I24" s="103">
        <f t="shared" si="6"/>
        <v>0</v>
      </c>
      <c r="J24" s="176">
        <f t="shared" si="7"/>
        <v>0</v>
      </c>
      <c r="K24" s="96"/>
      <c r="L24" s="84"/>
      <c r="M24" s="84"/>
      <c r="N24" s="84"/>
    </row>
    <row r="25" spans="1:14" ht="15" customHeight="1">
      <c r="A25" s="53"/>
      <c r="B25" s="81"/>
      <c r="C25" s="146">
        <f t="shared" si="0"/>
        <v>0</v>
      </c>
      <c r="D25" s="138">
        <f t="shared" si="1"/>
        <v>0</v>
      </c>
      <c r="E25" s="103">
        <f t="shared" si="2"/>
        <v>0</v>
      </c>
      <c r="F25" s="103">
        <f t="shared" si="3"/>
        <v>0</v>
      </c>
      <c r="G25" s="103">
        <f t="shared" si="4"/>
        <v>0</v>
      </c>
      <c r="H25" s="103">
        <f t="shared" si="5"/>
        <v>0</v>
      </c>
      <c r="I25" s="103">
        <f t="shared" si="6"/>
        <v>0</v>
      </c>
      <c r="J25" s="176">
        <f t="shared" si="7"/>
        <v>0</v>
      </c>
      <c r="K25" s="96"/>
      <c r="L25" s="84"/>
      <c r="M25" s="84"/>
      <c r="N25" s="84"/>
    </row>
    <row r="26" spans="1:14" ht="15" customHeight="1">
      <c r="A26" s="53"/>
      <c r="B26" s="81"/>
      <c r="C26" s="146">
        <f t="shared" si="0"/>
        <v>0</v>
      </c>
      <c r="D26" s="138">
        <f t="shared" si="1"/>
        <v>0</v>
      </c>
      <c r="E26" s="103">
        <f t="shared" si="2"/>
        <v>0</v>
      </c>
      <c r="F26" s="103">
        <f t="shared" si="3"/>
        <v>0</v>
      </c>
      <c r="G26" s="103">
        <f t="shared" si="4"/>
        <v>0</v>
      </c>
      <c r="H26" s="103">
        <f t="shared" si="5"/>
        <v>0</v>
      </c>
      <c r="I26" s="103">
        <f t="shared" si="6"/>
        <v>0</v>
      </c>
      <c r="J26" s="176">
        <f t="shared" si="7"/>
        <v>0</v>
      </c>
      <c r="K26" s="96"/>
      <c r="L26" s="84"/>
      <c r="M26" s="84"/>
      <c r="N26" s="84"/>
    </row>
    <row r="27" spans="1:14" ht="15" customHeight="1">
      <c r="A27" s="53"/>
      <c r="B27" s="81"/>
      <c r="C27" s="146">
        <f t="shared" si="0"/>
        <v>0</v>
      </c>
      <c r="D27" s="138">
        <f t="shared" si="1"/>
        <v>0</v>
      </c>
      <c r="E27" s="103">
        <f t="shared" si="2"/>
        <v>0</v>
      </c>
      <c r="F27" s="103">
        <f t="shared" si="3"/>
        <v>0</v>
      </c>
      <c r="G27" s="103">
        <f t="shared" si="4"/>
        <v>0</v>
      </c>
      <c r="H27" s="103">
        <f t="shared" si="5"/>
        <v>0</v>
      </c>
      <c r="I27" s="103">
        <f t="shared" si="6"/>
        <v>0</v>
      </c>
      <c r="J27" s="176">
        <f t="shared" si="7"/>
        <v>0</v>
      </c>
      <c r="K27" s="96"/>
      <c r="L27" s="84"/>
      <c r="M27" s="84"/>
      <c r="N27" s="84"/>
    </row>
    <row r="28" spans="1:14" ht="15" customHeight="1">
      <c r="A28" s="53"/>
      <c r="B28" s="81"/>
      <c r="C28" s="146">
        <f t="shared" si="0"/>
        <v>0</v>
      </c>
      <c r="D28" s="138">
        <f t="shared" si="1"/>
        <v>0</v>
      </c>
      <c r="E28" s="103">
        <f t="shared" si="2"/>
        <v>0</v>
      </c>
      <c r="F28" s="103">
        <f t="shared" si="3"/>
        <v>0</v>
      </c>
      <c r="G28" s="103">
        <f t="shared" si="4"/>
        <v>0</v>
      </c>
      <c r="H28" s="103">
        <f t="shared" si="5"/>
        <v>0</v>
      </c>
      <c r="I28" s="103">
        <f t="shared" si="6"/>
        <v>0</v>
      </c>
      <c r="J28" s="176">
        <f t="shared" si="7"/>
        <v>0</v>
      </c>
      <c r="K28" s="96"/>
      <c r="L28" s="84"/>
      <c r="M28" s="84"/>
      <c r="N28" s="84"/>
    </row>
    <row r="29" spans="1:14" ht="15" customHeight="1">
      <c r="A29" s="53"/>
      <c r="B29" s="81"/>
      <c r="C29" s="146">
        <f t="shared" si="0"/>
        <v>0</v>
      </c>
      <c r="D29" s="138">
        <f t="shared" si="1"/>
        <v>0</v>
      </c>
      <c r="E29" s="103">
        <f t="shared" si="2"/>
        <v>0</v>
      </c>
      <c r="F29" s="103">
        <f t="shared" si="3"/>
        <v>0</v>
      </c>
      <c r="G29" s="103">
        <f t="shared" si="4"/>
        <v>0</v>
      </c>
      <c r="H29" s="103">
        <f t="shared" si="5"/>
        <v>0</v>
      </c>
      <c r="I29" s="103">
        <f t="shared" si="6"/>
        <v>0</v>
      </c>
      <c r="J29" s="176">
        <f t="shared" si="7"/>
        <v>0</v>
      </c>
      <c r="K29" s="96"/>
      <c r="L29" s="84"/>
      <c r="M29" s="84"/>
      <c r="N29" s="84"/>
    </row>
    <row r="30" spans="1:14" ht="15" customHeight="1">
      <c r="A30" s="53"/>
      <c r="B30" s="81"/>
      <c r="C30" s="146">
        <f t="shared" si="0"/>
        <v>0</v>
      </c>
      <c r="D30" s="138">
        <f t="shared" si="1"/>
        <v>0</v>
      </c>
      <c r="E30" s="103">
        <f t="shared" si="2"/>
        <v>0</v>
      </c>
      <c r="F30" s="103">
        <f t="shared" si="3"/>
        <v>0</v>
      </c>
      <c r="G30" s="103">
        <f t="shared" si="4"/>
        <v>0</v>
      </c>
      <c r="H30" s="103">
        <f t="shared" si="5"/>
        <v>0</v>
      </c>
      <c r="I30" s="103">
        <f t="shared" si="6"/>
        <v>0</v>
      </c>
      <c r="J30" s="176">
        <f t="shared" si="7"/>
        <v>0</v>
      </c>
      <c r="K30" s="96"/>
      <c r="L30" s="84"/>
      <c r="M30" s="84"/>
      <c r="N30" s="84"/>
    </row>
    <row r="31" spans="1:14" ht="15" hidden="1" customHeight="1">
      <c r="A31" s="53"/>
      <c r="B31" s="81"/>
      <c r="C31" s="146">
        <f t="shared" ref="C31:C38" si="8">SUM(E31:K31)</f>
        <v>0</v>
      </c>
      <c r="D31" s="138">
        <f t="shared" ref="D31:D70" si="9">SUM(E31:J31)-MIN(E31:G31)</f>
        <v>0</v>
      </c>
      <c r="E31" s="103">
        <f t="shared" ref="E31:E38" si="10">IFERROR(VLOOKUP(B31,$B$93:$C$134,2,FALSE),0)</f>
        <v>0</v>
      </c>
      <c r="F31" s="103">
        <f t="shared" ref="F31:F38" si="11">IFERROR(VLOOKUP(B31,$F$93:$G$134,2,FALSE),0)</f>
        <v>0</v>
      </c>
      <c r="G31" s="103">
        <f t="shared" ref="G31:G70" si="12">IFERROR(VLOOKUP(B31,$J$93:$K$134,2,FALSE),0)</f>
        <v>0</v>
      </c>
      <c r="H31" s="103">
        <f t="shared" ref="H31:H38" si="13">IFERROR(VLOOKUP(B31,$N$93:$O$134,2,FALSE),0)</f>
        <v>0</v>
      </c>
      <c r="I31" s="103">
        <f t="shared" ref="I31:I38" si="14">IFERROR(VLOOKUP(B31,$R$93:$S$134,2,FALSE),0)</f>
        <v>0</v>
      </c>
      <c r="J31" s="182">
        <f t="shared" ref="J31:J38" si="15">IFERROR(VLOOKUP(B31,$V$93:$W$134,2,FALSE),0)</f>
        <v>0</v>
      </c>
      <c r="K31" s="96"/>
      <c r="L31" s="84"/>
      <c r="M31" s="84"/>
      <c r="N31" s="84"/>
    </row>
    <row r="32" spans="1:14" ht="15" hidden="1" customHeight="1">
      <c r="A32" s="53"/>
      <c r="B32" s="81"/>
      <c r="C32" s="146">
        <f t="shared" si="8"/>
        <v>0</v>
      </c>
      <c r="D32" s="138">
        <f t="shared" si="9"/>
        <v>0</v>
      </c>
      <c r="E32" s="103">
        <f t="shared" si="10"/>
        <v>0</v>
      </c>
      <c r="F32" s="103">
        <f t="shared" si="11"/>
        <v>0</v>
      </c>
      <c r="G32" s="103">
        <f t="shared" si="12"/>
        <v>0</v>
      </c>
      <c r="H32" s="103">
        <f t="shared" si="13"/>
        <v>0</v>
      </c>
      <c r="I32" s="103">
        <f t="shared" si="14"/>
        <v>0</v>
      </c>
      <c r="J32" s="176">
        <f t="shared" si="15"/>
        <v>0</v>
      </c>
      <c r="K32" s="96"/>
      <c r="L32" s="84"/>
      <c r="M32" s="84"/>
      <c r="N32" s="84"/>
    </row>
    <row r="33" spans="1:14" ht="15" hidden="1" customHeight="1">
      <c r="A33" s="53"/>
      <c r="B33" s="81"/>
      <c r="C33" s="146">
        <f t="shared" si="8"/>
        <v>0</v>
      </c>
      <c r="D33" s="138">
        <f t="shared" si="9"/>
        <v>0</v>
      </c>
      <c r="E33" s="103">
        <f t="shared" si="10"/>
        <v>0</v>
      </c>
      <c r="F33" s="103">
        <f t="shared" si="11"/>
        <v>0</v>
      </c>
      <c r="G33" s="103">
        <f t="shared" si="12"/>
        <v>0</v>
      </c>
      <c r="H33" s="103">
        <f t="shared" si="13"/>
        <v>0</v>
      </c>
      <c r="I33" s="103">
        <f t="shared" si="14"/>
        <v>0</v>
      </c>
      <c r="J33" s="176">
        <f t="shared" si="15"/>
        <v>0</v>
      </c>
      <c r="K33" s="96"/>
      <c r="L33" s="84"/>
      <c r="M33" s="84"/>
      <c r="N33" s="84"/>
    </row>
    <row r="34" spans="1:14" ht="15" hidden="1" customHeight="1">
      <c r="A34" s="53"/>
      <c r="B34" s="81"/>
      <c r="C34" s="146">
        <f t="shared" si="8"/>
        <v>0</v>
      </c>
      <c r="D34" s="138">
        <f t="shared" si="9"/>
        <v>0</v>
      </c>
      <c r="E34" s="103">
        <f t="shared" si="10"/>
        <v>0</v>
      </c>
      <c r="F34" s="103">
        <f t="shared" si="11"/>
        <v>0</v>
      </c>
      <c r="G34" s="103">
        <f t="shared" si="12"/>
        <v>0</v>
      </c>
      <c r="H34" s="103">
        <f t="shared" si="13"/>
        <v>0</v>
      </c>
      <c r="I34" s="103">
        <f t="shared" si="14"/>
        <v>0</v>
      </c>
      <c r="J34" s="176">
        <f t="shared" si="15"/>
        <v>0</v>
      </c>
      <c r="K34" s="96"/>
      <c r="L34" s="84"/>
      <c r="M34" s="84"/>
      <c r="N34" s="84"/>
    </row>
    <row r="35" spans="1:14" ht="15" hidden="1" customHeight="1">
      <c r="A35" s="53"/>
      <c r="B35" s="81"/>
      <c r="C35" s="146">
        <f t="shared" si="8"/>
        <v>0</v>
      </c>
      <c r="D35" s="138">
        <f t="shared" si="9"/>
        <v>0</v>
      </c>
      <c r="E35" s="103">
        <f t="shared" si="10"/>
        <v>0</v>
      </c>
      <c r="F35" s="103">
        <f t="shared" si="11"/>
        <v>0</v>
      </c>
      <c r="G35" s="103">
        <f t="shared" si="12"/>
        <v>0</v>
      </c>
      <c r="H35" s="103">
        <f t="shared" si="13"/>
        <v>0</v>
      </c>
      <c r="I35" s="103">
        <f t="shared" si="14"/>
        <v>0</v>
      </c>
      <c r="J35" s="176">
        <f t="shared" si="15"/>
        <v>0</v>
      </c>
      <c r="K35" s="96"/>
      <c r="L35" s="84"/>
      <c r="M35" s="84"/>
      <c r="N35" s="84"/>
    </row>
    <row r="36" spans="1:14" ht="15" hidden="1" customHeight="1">
      <c r="A36" s="53"/>
      <c r="B36" s="81"/>
      <c r="C36" s="146">
        <f t="shared" si="8"/>
        <v>0</v>
      </c>
      <c r="D36" s="138">
        <f t="shared" si="9"/>
        <v>0</v>
      </c>
      <c r="E36" s="103">
        <f t="shared" si="10"/>
        <v>0</v>
      </c>
      <c r="F36" s="103">
        <f t="shared" si="11"/>
        <v>0</v>
      </c>
      <c r="G36" s="103">
        <f t="shared" si="12"/>
        <v>0</v>
      </c>
      <c r="H36" s="103">
        <f t="shared" si="13"/>
        <v>0</v>
      </c>
      <c r="I36" s="103">
        <f t="shared" si="14"/>
        <v>0</v>
      </c>
      <c r="J36" s="176">
        <f t="shared" si="15"/>
        <v>0</v>
      </c>
      <c r="K36" s="96"/>
      <c r="L36" s="84"/>
      <c r="M36" s="84"/>
      <c r="N36" s="84"/>
    </row>
    <row r="37" spans="1:14" ht="15" hidden="1" customHeight="1">
      <c r="A37" s="53"/>
      <c r="B37" s="81"/>
      <c r="C37" s="146">
        <f t="shared" si="8"/>
        <v>0</v>
      </c>
      <c r="D37" s="138">
        <f t="shared" si="9"/>
        <v>0</v>
      </c>
      <c r="E37" s="103">
        <f t="shared" si="10"/>
        <v>0</v>
      </c>
      <c r="F37" s="103">
        <f t="shared" si="11"/>
        <v>0</v>
      </c>
      <c r="G37" s="103">
        <f t="shared" si="12"/>
        <v>0</v>
      </c>
      <c r="H37" s="103">
        <f t="shared" si="13"/>
        <v>0</v>
      </c>
      <c r="I37" s="103">
        <f t="shared" si="14"/>
        <v>0</v>
      </c>
      <c r="J37" s="176">
        <f t="shared" si="15"/>
        <v>0</v>
      </c>
      <c r="K37" s="96"/>
      <c r="L37" s="84"/>
      <c r="M37" s="84"/>
      <c r="N37" s="84"/>
    </row>
    <row r="38" spans="1:14" ht="15" hidden="1" customHeight="1">
      <c r="A38" s="53"/>
      <c r="B38" s="81"/>
      <c r="C38" s="146">
        <f t="shared" si="8"/>
        <v>0</v>
      </c>
      <c r="D38" s="138">
        <f t="shared" si="9"/>
        <v>0</v>
      </c>
      <c r="E38" s="103">
        <f t="shared" si="10"/>
        <v>0</v>
      </c>
      <c r="F38" s="103">
        <f t="shared" si="11"/>
        <v>0</v>
      </c>
      <c r="G38" s="103">
        <f t="shared" si="12"/>
        <v>0</v>
      </c>
      <c r="H38" s="103">
        <f t="shared" si="13"/>
        <v>0</v>
      </c>
      <c r="I38" s="103">
        <f t="shared" si="14"/>
        <v>0</v>
      </c>
      <c r="J38" s="176">
        <f t="shared" si="15"/>
        <v>0</v>
      </c>
      <c r="K38" s="96"/>
      <c r="L38" s="84"/>
      <c r="M38" s="84"/>
      <c r="N38" s="84"/>
    </row>
    <row r="39" spans="1:14" ht="13" hidden="1">
      <c r="A39" s="53"/>
      <c r="B39" s="81"/>
      <c r="C39" s="146">
        <f t="shared" ref="C39:C69" si="16">SUM(E39:K39)</f>
        <v>0</v>
      </c>
      <c r="D39" s="138">
        <f t="shared" si="9"/>
        <v>0</v>
      </c>
      <c r="E39" s="103">
        <f t="shared" ref="E39:E69" si="17">IFERROR(VLOOKUP(B39,$B$93:$C$134,2,FALSE),0)</f>
        <v>0</v>
      </c>
      <c r="F39" s="103">
        <f t="shared" ref="F39:F69" si="18">IFERROR(VLOOKUP(B39,$F$93:$G$134,2,FALSE),0)</f>
        <v>0</v>
      </c>
      <c r="G39" s="103">
        <f t="shared" si="12"/>
        <v>0</v>
      </c>
      <c r="H39" s="103">
        <f t="shared" ref="H39:H69" si="19">IFERROR(VLOOKUP(B39,$N$93:$O$134,2,FALSE),0)</f>
        <v>0</v>
      </c>
      <c r="I39" s="103">
        <f t="shared" ref="I39:I69" si="20">IFERROR(VLOOKUP(B39,$R$93:$S$134,2,FALSE),0)</f>
        <v>0</v>
      </c>
      <c r="J39" s="103">
        <f t="shared" ref="J39:J69" si="21">IFERROR(VLOOKUP(B39,$V$93:$W$134,2,FALSE),0)</f>
        <v>0</v>
      </c>
      <c r="K39" s="96"/>
      <c r="L39" s="84"/>
      <c r="M39" s="84"/>
      <c r="N39" s="84"/>
    </row>
    <row r="40" spans="1:14" ht="13" hidden="1">
      <c r="A40" s="53"/>
      <c r="B40" s="81"/>
      <c r="C40" s="146">
        <f t="shared" si="16"/>
        <v>0</v>
      </c>
      <c r="D40" s="138">
        <f t="shared" si="9"/>
        <v>0</v>
      </c>
      <c r="E40" s="103">
        <f t="shared" si="17"/>
        <v>0</v>
      </c>
      <c r="F40" s="103">
        <f t="shared" si="18"/>
        <v>0</v>
      </c>
      <c r="G40" s="103">
        <f t="shared" si="12"/>
        <v>0</v>
      </c>
      <c r="H40" s="103">
        <f t="shared" si="19"/>
        <v>0</v>
      </c>
      <c r="I40" s="103">
        <f t="shared" si="20"/>
        <v>0</v>
      </c>
      <c r="J40" s="103">
        <f t="shared" si="21"/>
        <v>0</v>
      </c>
      <c r="K40" s="96"/>
      <c r="L40" s="84"/>
      <c r="M40" s="84"/>
      <c r="N40" s="84"/>
    </row>
    <row r="41" spans="1:14" ht="13" hidden="1">
      <c r="A41" s="53"/>
      <c r="B41" s="81"/>
      <c r="C41" s="146">
        <f t="shared" si="16"/>
        <v>0</v>
      </c>
      <c r="D41" s="138">
        <f t="shared" si="9"/>
        <v>0</v>
      </c>
      <c r="E41" s="103">
        <f t="shared" si="17"/>
        <v>0</v>
      </c>
      <c r="F41" s="103">
        <f t="shared" si="18"/>
        <v>0</v>
      </c>
      <c r="G41" s="103">
        <f t="shared" si="12"/>
        <v>0</v>
      </c>
      <c r="H41" s="103">
        <f t="shared" si="19"/>
        <v>0</v>
      </c>
      <c r="I41" s="103">
        <f t="shared" si="20"/>
        <v>0</v>
      </c>
      <c r="J41" s="103">
        <f t="shared" si="21"/>
        <v>0</v>
      </c>
      <c r="K41" s="96"/>
      <c r="L41" s="84"/>
      <c r="M41" s="84"/>
      <c r="N41" s="84"/>
    </row>
    <row r="42" spans="1:14" ht="13" hidden="1">
      <c r="A42" s="53"/>
      <c r="B42" s="81"/>
      <c r="C42" s="146">
        <f t="shared" si="16"/>
        <v>0</v>
      </c>
      <c r="D42" s="138">
        <f t="shared" si="9"/>
        <v>0</v>
      </c>
      <c r="E42" s="103">
        <f t="shared" si="17"/>
        <v>0</v>
      </c>
      <c r="F42" s="103">
        <f t="shared" si="18"/>
        <v>0</v>
      </c>
      <c r="G42" s="103">
        <f t="shared" si="12"/>
        <v>0</v>
      </c>
      <c r="H42" s="103">
        <f t="shared" si="19"/>
        <v>0</v>
      </c>
      <c r="I42" s="103">
        <f t="shared" si="20"/>
        <v>0</v>
      </c>
      <c r="J42" s="103">
        <f t="shared" si="21"/>
        <v>0</v>
      </c>
      <c r="K42" s="96"/>
      <c r="L42" s="84"/>
      <c r="M42" s="84"/>
      <c r="N42" s="84"/>
    </row>
    <row r="43" spans="1:14" ht="13" hidden="1">
      <c r="A43" s="53"/>
      <c r="B43" s="81"/>
      <c r="C43" s="146">
        <f t="shared" si="16"/>
        <v>0</v>
      </c>
      <c r="D43" s="138">
        <f t="shared" si="9"/>
        <v>0</v>
      </c>
      <c r="E43" s="103">
        <f t="shared" si="17"/>
        <v>0</v>
      </c>
      <c r="F43" s="103">
        <f t="shared" si="18"/>
        <v>0</v>
      </c>
      <c r="G43" s="103">
        <f t="shared" si="12"/>
        <v>0</v>
      </c>
      <c r="H43" s="103">
        <f t="shared" si="19"/>
        <v>0</v>
      </c>
      <c r="I43" s="103">
        <f t="shared" si="20"/>
        <v>0</v>
      </c>
      <c r="J43" s="103">
        <f t="shared" si="21"/>
        <v>0</v>
      </c>
      <c r="K43" s="96"/>
      <c r="L43" s="84"/>
      <c r="M43" s="84"/>
      <c r="N43" s="84"/>
    </row>
    <row r="44" spans="1:14" ht="13" hidden="1">
      <c r="A44" s="53"/>
      <c r="B44" s="81"/>
      <c r="C44" s="146">
        <f t="shared" si="16"/>
        <v>0</v>
      </c>
      <c r="D44" s="138">
        <f t="shared" si="9"/>
        <v>0</v>
      </c>
      <c r="E44" s="103">
        <f t="shared" si="17"/>
        <v>0</v>
      </c>
      <c r="F44" s="103">
        <f t="shared" si="18"/>
        <v>0</v>
      </c>
      <c r="G44" s="103">
        <f t="shared" si="12"/>
        <v>0</v>
      </c>
      <c r="H44" s="103">
        <f t="shared" si="19"/>
        <v>0</v>
      </c>
      <c r="I44" s="103">
        <f t="shared" si="20"/>
        <v>0</v>
      </c>
      <c r="J44" s="103">
        <f t="shared" si="21"/>
        <v>0</v>
      </c>
      <c r="K44" s="96"/>
      <c r="L44" s="84"/>
      <c r="M44" s="84"/>
      <c r="N44" s="84"/>
    </row>
    <row r="45" spans="1:14" ht="13" hidden="1">
      <c r="A45" s="53"/>
      <c r="B45" s="81"/>
      <c r="C45" s="146">
        <f t="shared" si="16"/>
        <v>0</v>
      </c>
      <c r="D45" s="138">
        <f t="shared" si="9"/>
        <v>0</v>
      </c>
      <c r="E45" s="103">
        <f t="shared" si="17"/>
        <v>0</v>
      </c>
      <c r="F45" s="103">
        <f t="shared" si="18"/>
        <v>0</v>
      </c>
      <c r="G45" s="103">
        <f t="shared" si="12"/>
        <v>0</v>
      </c>
      <c r="H45" s="103">
        <f t="shared" si="19"/>
        <v>0</v>
      </c>
      <c r="I45" s="103">
        <f t="shared" si="20"/>
        <v>0</v>
      </c>
      <c r="J45" s="103">
        <f t="shared" si="21"/>
        <v>0</v>
      </c>
      <c r="K45" s="96"/>
      <c r="L45" s="84"/>
      <c r="M45" s="84"/>
      <c r="N45" s="84"/>
    </row>
    <row r="46" spans="1:14" ht="13" hidden="1">
      <c r="A46" s="53"/>
      <c r="B46" s="81"/>
      <c r="C46" s="146">
        <f t="shared" si="16"/>
        <v>0</v>
      </c>
      <c r="D46" s="138">
        <f t="shared" si="9"/>
        <v>0</v>
      </c>
      <c r="E46" s="103">
        <f t="shared" si="17"/>
        <v>0</v>
      </c>
      <c r="F46" s="103">
        <f t="shared" si="18"/>
        <v>0</v>
      </c>
      <c r="G46" s="103">
        <f t="shared" si="12"/>
        <v>0</v>
      </c>
      <c r="H46" s="103">
        <f t="shared" si="19"/>
        <v>0</v>
      </c>
      <c r="I46" s="103">
        <f t="shared" si="20"/>
        <v>0</v>
      </c>
      <c r="J46" s="103">
        <f t="shared" si="21"/>
        <v>0</v>
      </c>
      <c r="K46" s="96"/>
      <c r="L46" s="84"/>
      <c r="M46" s="84"/>
      <c r="N46" s="84"/>
    </row>
    <row r="47" spans="1:14" ht="13" hidden="1">
      <c r="A47" s="53"/>
      <c r="B47" s="81"/>
      <c r="C47" s="146">
        <f t="shared" si="16"/>
        <v>0</v>
      </c>
      <c r="D47" s="138">
        <f t="shared" si="9"/>
        <v>0</v>
      </c>
      <c r="E47" s="103">
        <f t="shared" si="17"/>
        <v>0</v>
      </c>
      <c r="F47" s="103">
        <f t="shared" si="18"/>
        <v>0</v>
      </c>
      <c r="G47" s="103">
        <f t="shared" si="12"/>
        <v>0</v>
      </c>
      <c r="H47" s="103">
        <f t="shared" si="19"/>
        <v>0</v>
      </c>
      <c r="I47" s="103">
        <f t="shared" si="20"/>
        <v>0</v>
      </c>
      <c r="J47" s="103">
        <f t="shared" si="21"/>
        <v>0</v>
      </c>
      <c r="K47" s="96"/>
      <c r="L47" s="84"/>
      <c r="M47" s="84"/>
      <c r="N47" s="84"/>
    </row>
    <row r="48" spans="1:14" ht="13" hidden="1">
      <c r="A48" s="53"/>
      <c r="B48" s="81"/>
      <c r="C48" s="146">
        <f t="shared" si="16"/>
        <v>0</v>
      </c>
      <c r="D48" s="138">
        <f t="shared" si="9"/>
        <v>0</v>
      </c>
      <c r="E48" s="103">
        <f t="shared" si="17"/>
        <v>0</v>
      </c>
      <c r="F48" s="103">
        <f t="shared" si="18"/>
        <v>0</v>
      </c>
      <c r="G48" s="103">
        <f t="shared" si="12"/>
        <v>0</v>
      </c>
      <c r="H48" s="103">
        <f t="shared" si="19"/>
        <v>0</v>
      </c>
      <c r="I48" s="103">
        <f t="shared" si="20"/>
        <v>0</v>
      </c>
      <c r="J48" s="103">
        <f t="shared" si="21"/>
        <v>0</v>
      </c>
      <c r="K48" s="96"/>
      <c r="L48" s="84"/>
      <c r="M48" s="84"/>
      <c r="N48" s="84"/>
    </row>
    <row r="49" spans="1:14" ht="13" hidden="1">
      <c r="A49" s="53"/>
      <c r="B49" s="81"/>
      <c r="C49" s="146">
        <f t="shared" si="16"/>
        <v>0</v>
      </c>
      <c r="D49" s="138">
        <f t="shared" si="9"/>
        <v>0</v>
      </c>
      <c r="E49" s="103">
        <f t="shared" si="17"/>
        <v>0</v>
      </c>
      <c r="F49" s="103">
        <f t="shared" si="18"/>
        <v>0</v>
      </c>
      <c r="G49" s="103">
        <f t="shared" si="12"/>
        <v>0</v>
      </c>
      <c r="H49" s="103">
        <f t="shared" si="19"/>
        <v>0</v>
      </c>
      <c r="I49" s="103">
        <f t="shared" si="20"/>
        <v>0</v>
      </c>
      <c r="J49" s="103">
        <f t="shared" si="21"/>
        <v>0</v>
      </c>
      <c r="K49" s="96"/>
      <c r="L49" s="84"/>
      <c r="M49" s="84"/>
      <c r="N49" s="84"/>
    </row>
    <row r="50" spans="1:14" ht="13" hidden="1">
      <c r="A50" s="53"/>
      <c r="B50" s="81"/>
      <c r="C50" s="146">
        <f t="shared" si="16"/>
        <v>0</v>
      </c>
      <c r="D50" s="138">
        <f t="shared" si="9"/>
        <v>0</v>
      </c>
      <c r="E50" s="103">
        <f t="shared" si="17"/>
        <v>0</v>
      </c>
      <c r="F50" s="103">
        <f t="shared" si="18"/>
        <v>0</v>
      </c>
      <c r="G50" s="103">
        <f t="shared" si="12"/>
        <v>0</v>
      </c>
      <c r="H50" s="103">
        <f t="shared" si="19"/>
        <v>0</v>
      </c>
      <c r="I50" s="103">
        <f t="shared" si="20"/>
        <v>0</v>
      </c>
      <c r="J50" s="103">
        <f t="shared" si="21"/>
        <v>0</v>
      </c>
      <c r="K50" s="96"/>
      <c r="L50" s="84"/>
      <c r="M50" s="84"/>
      <c r="N50" s="84"/>
    </row>
    <row r="51" spans="1:14" ht="13" hidden="1">
      <c r="A51" s="53"/>
      <c r="B51" s="81"/>
      <c r="C51" s="146">
        <f t="shared" si="16"/>
        <v>0</v>
      </c>
      <c r="D51" s="138">
        <f t="shared" si="9"/>
        <v>0</v>
      </c>
      <c r="E51" s="103">
        <f t="shared" si="17"/>
        <v>0</v>
      </c>
      <c r="F51" s="103">
        <f t="shared" si="18"/>
        <v>0</v>
      </c>
      <c r="G51" s="103">
        <f t="shared" si="12"/>
        <v>0</v>
      </c>
      <c r="H51" s="103">
        <f t="shared" si="19"/>
        <v>0</v>
      </c>
      <c r="I51" s="103">
        <f t="shared" si="20"/>
        <v>0</v>
      </c>
      <c r="J51" s="103">
        <f t="shared" si="21"/>
        <v>0</v>
      </c>
      <c r="K51" s="96"/>
      <c r="L51" s="84"/>
      <c r="M51" s="84"/>
      <c r="N51" s="84"/>
    </row>
    <row r="52" spans="1:14" ht="13" hidden="1">
      <c r="A52" s="53"/>
      <c r="B52" s="81"/>
      <c r="C52" s="146">
        <f t="shared" si="16"/>
        <v>0</v>
      </c>
      <c r="D52" s="138">
        <f t="shared" si="9"/>
        <v>0</v>
      </c>
      <c r="E52" s="103">
        <f t="shared" si="17"/>
        <v>0</v>
      </c>
      <c r="F52" s="103">
        <f t="shared" si="18"/>
        <v>0</v>
      </c>
      <c r="G52" s="103">
        <f t="shared" si="12"/>
        <v>0</v>
      </c>
      <c r="H52" s="103">
        <f t="shared" si="19"/>
        <v>0</v>
      </c>
      <c r="I52" s="103">
        <f t="shared" si="20"/>
        <v>0</v>
      </c>
      <c r="J52" s="103">
        <f t="shared" si="21"/>
        <v>0</v>
      </c>
      <c r="K52" s="96"/>
      <c r="L52" s="84"/>
      <c r="M52" s="84"/>
      <c r="N52" s="84"/>
    </row>
    <row r="53" spans="1:14" ht="13" hidden="1">
      <c r="A53" s="53"/>
      <c r="B53" s="81"/>
      <c r="C53" s="146">
        <f t="shared" si="16"/>
        <v>0</v>
      </c>
      <c r="D53" s="138">
        <f t="shared" si="9"/>
        <v>0</v>
      </c>
      <c r="E53" s="103">
        <f t="shared" si="17"/>
        <v>0</v>
      </c>
      <c r="F53" s="103">
        <f t="shared" si="18"/>
        <v>0</v>
      </c>
      <c r="G53" s="103">
        <f t="shared" si="12"/>
        <v>0</v>
      </c>
      <c r="H53" s="103">
        <f t="shared" si="19"/>
        <v>0</v>
      </c>
      <c r="I53" s="103">
        <f t="shared" si="20"/>
        <v>0</v>
      </c>
      <c r="J53" s="103">
        <f t="shared" si="21"/>
        <v>0</v>
      </c>
      <c r="K53" s="96"/>
      <c r="L53" s="84"/>
      <c r="M53" s="84"/>
      <c r="N53" s="84"/>
    </row>
    <row r="54" spans="1:14" ht="13" hidden="1">
      <c r="A54" s="53"/>
      <c r="B54" s="81"/>
      <c r="C54" s="146">
        <f t="shared" si="16"/>
        <v>0</v>
      </c>
      <c r="D54" s="138">
        <f t="shared" si="9"/>
        <v>0</v>
      </c>
      <c r="E54" s="103">
        <f t="shared" si="17"/>
        <v>0</v>
      </c>
      <c r="F54" s="103">
        <f t="shared" si="18"/>
        <v>0</v>
      </c>
      <c r="G54" s="103">
        <f t="shared" si="12"/>
        <v>0</v>
      </c>
      <c r="H54" s="103">
        <f t="shared" si="19"/>
        <v>0</v>
      </c>
      <c r="I54" s="103">
        <f t="shared" si="20"/>
        <v>0</v>
      </c>
      <c r="J54" s="103">
        <f t="shared" si="21"/>
        <v>0</v>
      </c>
      <c r="K54" s="96"/>
      <c r="L54" s="84"/>
      <c r="M54" s="84"/>
      <c r="N54" s="84"/>
    </row>
    <row r="55" spans="1:14" ht="13" hidden="1">
      <c r="A55" s="53"/>
      <c r="B55" s="81"/>
      <c r="C55" s="146">
        <f t="shared" si="16"/>
        <v>0</v>
      </c>
      <c r="D55" s="138">
        <f t="shared" si="9"/>
        <v>0</v>
      </c>
      <c r="E55" s="103">
        <f t="shared" si="17"/>
        <v>0</v>
      </c>
      <c r="F55" s="103">
        <f t="shared" si="18"/>
        <v>0</v>
      </c>
      <c r="G55" s="103">
        <f t="shared" si="12"/>
        <v>0</v>
      </c>
      <c r="H55" s="103">
        <f t="shared" si="19"/>
        <v>0</v>
      </c>
      <c r="I55" s="103">
        <f t="shared" si="20"/>
        <v>0</v>
      </c>
      <c r="J55" s="103">
        <f t="shared" si="21"/>
        <v>0</v>
      </c>
      <c r="K55" s="96"/>
      <c r="L55" s="84"/>
      <c r="M55" s="84"/>
      <c r="N55" s="84"/>
    </row>
    <row r="56" spans="1:14" ht="13" hidden="1">
      <c r="A56" s="53"/>
      <c r="B56" s="81"/>
      <c r="C56" s="146">
        <f t="shared" si="16"/>
        <v>0</v>
      </c>
      <c r="D56" s="138">
        <f t="shared" si="9"/>
        <v>0</v>
      </c>
      <c r="E56" s="103">
        <f t="shared" si="17"/>
        <v>0</v>
      </c>
      <c r="F56" s="103">
        <f t="shared" si="18"/>
        <v>0</v>
      </c>
      <c r="G56" s="103">
        <f t="shared" si="12"/>
        <v>0</v>
      </c>
      <c r="H56" s="103">
        <f t="shared" si="19"/>
        <v>0</v>
      </c>
      <c r="I56" s="103">
        <f t="shared" si="20"/>
        <v>0</v>
      </c>
      <c r="J56" s="103">
        <f t="shared" si="21"/>
        <v>0</v>
      </c>
      <c r="K56" s="96"/>
      <c r="L56" s="84"/>
      <c r="M56" s="84"/>
      <c r="N56" s="84"/>
    </row>
    <row r="57" spans="1:14" ht="13" hidden="1">
      <c r="A57" s="53"/>
      <c r="B57" s="81"/>
      <c r="C57" s="146">
        <f t="shared" si="16"/>
        <v>0</v>
      </c>
      <c r="D57" s="138">
        <f t="shared" si="9"/>
        <v>0</v>
      </c>
      <c r="E57" s="103">
        <f t="shared" si="17"/>
        <v>0</v>
      </c>
      <c r="F57" s="103">
        <f t="shared" si="18"/>
        <v>0</v>
      </c>
      <c r="G57" s="103">
        <f t="shared" si="12"/>
        <v>0</v>
      </c>
      <c r="H57" s="103">
        <f t="shared" si="19"/>
        <v>0</v>
      </c>
      <c r="I57" s="103">
        <f t="shared" si="20"/>
        <v>0</v>
      </c>
      <c r="J57" s="103">
        <f t="shared" si="21"/>
        <v>0</v>
      </c>
      <c r="K57" s="96"/>
      <c r="L57" s="84"/>
      <c r="M57" s="84"/>
      <c r="N57" s="84"/>
    </row>
    <row r="58" spans="1:14" ht="13" hidden="1">
      <c r="A58" s="53"/>
      <c r="B58" s="81"/>
      <c r="C58" s="146">
        <f t="shared" si="16"/>
        <v>0</v>
      </c>
      <c r="D58" s="138">
        <f t="shared" si="9"/>
        <v>0</v>
      </c>
      <c r="E58" s="103">
        <f t="shared" si="17"/>
        <v>0</v>
      </c>
      <c r="F58" s="103">
        <f t="shared" si="18"/>
        <v>0</v>
      </c>
      <c r="G58" s="103">
        <f t="shared" si="12"/>
        <v>0</v>
      </c>
      <c r="H58" s="103">
        <f t="shared" si="19"/>
        <v>0</v>
      </c>
      <c r="I58" s="103">
        <f t="shared" si="20"/>
        <v>0</v>
      </c>
      <c r="J58" s="103">
        <f t="shared" si="21"/>
        <v>0</v>
      </c>
      <c r="K58" s="96"/>
      <c r="L58" s="84"/>
      <c r="M58" s="84"/>
      <c r="N58" s="84"/>
    </row>
    <row r="59" spans="1:14" ht="13" hidden="1">
      <c r="A59" s="53"/>
      <c r="B59" s="81"/>
      <c r="C59" s="146">
        <f t="shared" si="16"/>
        <v>0</v>
      </c>
      <c r="D59" s="138">
        <f t="shared" si="9"/>
        <v>0</v>
      </c>
      <c r="E59" s="103">
        <f t="shared" si="17"/>
        <v>0</v>
      </c>
      <c r="F59" s="103">
        <f t="shared" si="18"/>
        <v>0</v>
      </c>
      <c r="G59" s="103">
        <f t="shared" si="12"/>
        <v>0</v>
      </c>
      <c r="H59" s="103">
        <f t="shared" si="19"/>
        <v>0</v>
      </c>
      <c r="I59" s="103">
        <f t="shared" si="20"/>
        <v>0</v>
      </c>
      <c r="J59" s="103">
        <f t="shared" si="21"/>
        <v>0</v>
      </c>
      <c r="K59" s="96"/>
      <c r="L59" s="84"/>
      <c r="M59" s="84"/>
      <c r="N59" s="84"/>
    </row>
    <row r="60" spans="1:14" ht="13" hidden="1">
      <c r="A60" s="53"/>
      <c r="B60" s="81"/>
      <c r="C60" s="146">
        <f t="shared" si="16"/>
        <v>0</v>
      </c>
      <c r="D60" s="138">
        <f t="shared" si="9"/>
        <v>0</v>
      </c>
      <c r="E60" s="103">
        <f t="shared" si="17"/>
        <v>0</v>
      </c>
      <c r="F60" s="103">
        <f t="shared" si="18"/>
        <v>0</v>
      </c>
      <c r="G60" s="103">
        <f t="shared" si="12"/>
        <v>0</v>
      </c>
      <c r="H60" s="103">
        <f t="shared" si="19"/>
        <v>0</v>
      </c>
      <c r="I60" s="103">
        <f t="shared" si="20"/>
        <v>0</v>
      </c>
      <c r="J60" s="103">
        <f t="shared" si="21"/>
        <v>0</v>
      </c>
      <c r="K60" s="96"/>
      <c r="L60" s="84"/>
      <c r="M60" s="84"/>
      <c r="N60" s="84"/>
    </row>
    <row r="61" spans="1:14" ht="13" hidden="1">
      <c r="A61" s="53"/>
      <c r="B61" s="81"/>
      <c r="C61" s="146">
        <f t="shared" si="16"/>
        <v>0</v>
      </c>
      <c r="D61" s="138">
        <f t="shared" si="9"/>
        <v>0</v>
      </c>
      <c r="E61" s="103">
        <f t="shared" si="17"/>
        <v>0</v>
      </c>
      <c r="F61" s="103">
        <f t="shared" si="18"/>
        <v>0</v>
      </c>
      <c r="G61" s="103">
        <f t="shared" si="12"/>
        <v>0</v>
      </c>
      <c r="H61" s="103">
        <f t="shared" si="19"/>
        <v>0</v>
      </c>
      <c r="I61" s="103">
        <f t="shared" si="20"/>
        <v>0</v>
      </c>
      <c r="J61" s="103">
        <f t="shared" si="21"/>
        <v>0</v>
      </c>
      <c r="K61" s="96"/>
      <c r="L61" s="84"/>
      <c r="M61" s="84"/>
      <c r="N61" s="84"/>
    </row>
    <row r="62" spans="1:14" ht="13" hidden="1">
      <c r="A62" s="53"/>
      <c r="B62" s="81"/>
      <c r="C62" s="146">
        <f t="shared" si="16"/>
        <v>0</v>
      </c>
      <c r="D62" s="138">
        <f t="shared" si="9"/>
        <v>0</v>
      </c>
      <c r="E62" s="103">
        <f t="shared" si="17"/>
        <v>0</v>
      </c>
      <c r="F62" s="103">
        <f t="shared" si="18"/>
        <v>0</v>
      </c>
      <c r="G62" s="103">
        <f t="shared" si="12"/>
        <v>0</v>
      </c>
      <c r="H62" s="103">
        <f t="shared" si="19"/>
        <v>0</v>
      </c>
      <c r="I62" s="103">
        <f t="shared" si="20"/>
        <v>0</v>
      </c>
      <c r="J62" s="103">
        <f t="shared" si="21"/>
        <v>0</v>
      </c>
      <c r="K62" s="96"/>
      <c r="L62" s="84"/>
      <c r="M62" s="84"/>
      <c r="N62" s="84"/>
    </row>
    <row r="63" spans="1:14" ht="13" hidden="1">
      <c r="A63" s="53"/>
      <c r="B63" s="81"/>
      <c r="C63" s="146">
        <f t="shared" si="16"/>
        <v>0</v>
      </c>
      <c r="D63" s="138">
        <f t="shared" si="9"/>
        <v>0</v>
      </c>
      <c r="E63" s="103">
        <f t="shared" si="17"/>
        <v>0</v>
      </c>
      <c r="F63" s="103">
        <f t="shared" si="18"/>
        <v>0</v>
      </c>
      <c r="G63" s="103">
        <f t="shared" si="12"/>
        <v>0</v>
      </c>
      <c r="H63" s="103">
        <f t="shared" si="19"/>
        <v>0</v>
      </c>
      <c r="I63" s="103">
        <f t="shared" si="20"/>
        <v>0</v>
      </c>
      <c r="J63" s="103">
        <f t="shared" si="21"/>
        <v>0</v>
      </c>
      <c r="K63" s="96"/>
      <c r="L63" s="84"/>
      <c r="M63" s="84"/>
      <c r="N63" s="84"/>
    </row>
    <row r="64" spans="1:14" ht="13" hidden="1">
      <c r="A64" s="53"/>
      <c r="B64" s="81"/>
      <c r="C64" s="146">
        <f t="shared" si="16"/>
        <v>0</v>
      </c>
      <c r="D64" s="138">
        <f t="shared" si="9"/>
        <v>0</v>
      </c>
      <c r="E64" s="103">
        <f t="shared" si="17"/>
        <v>0</v>
      </c>
      <c r="F64" s="103">
        <f t="shared" si="18"/>
        <v>0</v>
      </c>
      <c r="G64" s="103">
        <f t="shared" si="12"/>
        <v>0</v>
      </c>
      <c r="H64" s="103">
        <f t="shared" si="19"/>
        <v>0</v>
      </c>
      <c r="I64" s="103">
        <f t="shared" si="20"/>
        <v>0</v>
      </c>
      <c r="J64" s="103">
        <f t="shared" si="21"/>
        <v>0</v>
      </c>
      <c r="K64" s="96"/>
      <c r="L64" s="84"/>
      <c r="M64" s="84"/>
      <c r="N64" s="84"/>
    </row>
    <row r="65" spans="1:14" ht="13" hidden="1">
      <c r="A65" s="53"/>
      <c r="B65" s="81"/>
      <c r="C65" s="146">
        <f t="shared" si="16"/>
        <v>0</v>
      </c>
      <c r="D65" s="138">
        <f t="shared" si="9"/>
        <v>0</v>
      </c>
      <c r="E65" s="103">
        <f t="shared" si="17"/>
        <v>0</v>
      </c>
      <c r="F65" s="103">
        <f t="shared" si="18"/>
        <v>0</v>
      </c>
      <c r="G65" s="103">
        <f t="shared" si="12"/>
        <v>0</v>
      </c>
      <c r="H65" s="103">
        <f t="shared" si="19"/>
        <v>0</v>
      </c>
      <c r="I65" s="103">
        <f t="shared" si="20"/>
        <v>0</v>
      </c>
      <c r="J65" s="103">
        <f t="shared" si="21"/>
        <v>0</v>
      </c>
      <c r="K65" s="96"/>
      <c r="L65" s="84"/>
      <c r="M65" s="84"/>
      <c r="N65" s="84"/>
    </row>
    <row r="66" spans="1:14" ht="13" hidden="1">
      <c r="A66" s="53"/>
      <c r="B66" s="81"/>
      <c r="C66" s="146">
        <f t="shared" si="16"/>
        <v>0</v>
      </c>
      <c r="D66" s="138">
        <f t="shared" si="9"/>
        <v>0</v>
      </c>
      <c r="E66" s="103">
        <f t="shared" si="17"/>
        <v>0</v>
      </c>
      <c r="F66" s="103">
        <f t="shared" si="18"/>
        <v>0</v>
      </c>
      <c r="G66" s="103">
        <f t="shared" si="12"/>
        <v>0</v>
      </c>
      <c r="H66" s="103">
        <f t="shared" si="19"/>
        <v>0</v>
      </c>
      <c r="I66" s="103">
        <f t="shared" si="20"/>
        <v>0</v>
      </c>
      <c r="J66" s="103">
        <f t="shared" si="21"/>
        <v>0</v>
      </c>
      <c r="K66" s="96"/>
      <c r="L66" s="84"/>
      <c r="M66" s="84"/>
      <c r="N66" s="84"/>
    </row>
    <row r="67" spans="1:14" ht="13" hidden="1">
      <c r="A67" s="53"/>
      <c r="B67" s="81"/>
      <c r="C67" s="146">
        <f t="shared" si="16"/>
        <v>0</v>
      </c>
      <c r="D67" s="138">
        <f t="shared" si="9"/>
        <v>0</v>
      </c>
      <c r="E67" s="103">
        <f t="shared" si="17"/>
        <v>0</v>
      </c>
      <c r="F67" s="103">
        <f t="shared" si="18"/>
        <v>0</v>
      </c>
      <c r="G67" s="103">
        <f t="shared" si="12"/>
        <v>0</v>
      </c>
      <c r="H67" s="103">
        <f t="shared" si="19"/>
        <v>0</v>
      </c>
      <c r="I67" s="103">
        <f t="shared" si="20"/>
        <v>0</v>
      </c>
      <c r="J67" s="103">
        <f t="shared" si="21"/>
        <v>0</v>
      </c>
      <c r="K67" s="96"/>
      <c r="L67" s="84"/>
      <c r="M67" s="84"/>
      <c r="N67" s="84"/>
    </row>
    <row r="68" spans="1:14" ht="13" hidden="1">
      <c r="A68" s="53"/>
      <c r="B68" s="81"/>
      <c r="C68" s="146">
        <f t="shared" si="16"/>
        <v>0</v>
      </c>
      <c r="D68" s="138">
        <f t="shared" si="9"/>
        <v>0</v>
      </c>
      <c r="E68" s="103">
        <f t="shared" si="17"/>
        <v>0</v>
      </c>
      <c r="F68" s="103">
        <f t="shared" si="18"/>
        <v>0</v>
      </c>
      <c r="G68" s="103">
        <f t="shared" si="12"/>
        <v>0</v>
      </c>
      <c r="H68" s="103">
        <f t="shared" si="19"/>
        <v>0</v>
      </c>
      <c r="I68" s="103">
        <f t="shared" si="20"/>
        <v>0</v>
      </c>
      <c r="J68" s="103">
        <f t="shared" si="21"/>
        <v>0</v>
      </c>
      <c r="K68" s="96"/>
      <c r="L68" s="84"/>
      <c r="M68" s="84"/>
      <c r="N68" s="84"/>
    </row>
    <row r="69" spans="1:14" ht="13" hidden="1">
      <c r="A69" s="53"/>
      <c r="B69" s="81"/>
      <c r="C69" s="146">
        <f t="shared" si="16"/>
        <v>0</v>
      </c>
      <c r="D69" s="138">
        <f t="shared" si="9"/>
        <v>0</v>
      </c>
      <c r="E69" s="103">
        <f t="shared" si="17"/>
        <v>0</v>
      </c>
      <c r="F69" s="103">
        <f t="shared" si="18"/>
        <v>0</v>
      </c>
      <c r="G69" s="103">
        <f t="shared" si="12"/>
        <v>0</v>
      </c>
      <c r="H69" s="103">
        <f t="shared" si="19"/>
        <v>0</v>
      </c>
      <c r="I69" s="103">
        <f t="shared" si="20"/>
        <v>0</v>
      </c>
      <c r="J69" s="103">
        <f t="shared" si="21"/>
        <v>0</v>
      </c>
      <c r="K69" s="96"/>
      <c r="L69" s="84"/>
      <c r="M69" s="84"/>
      <c r="N69" s="84"/>
    </row>
    <row r="70" spans="1:14" ht="13" hidden="1">
      <c r="A70" s="53"/>
      <c r="B70" s="81"/>
      <c r="C70" s="146">
        <f t="shared" ref="C70:C84" si="22">SUM(E70:K70)</f>
        <v>0</v>
      </c>
      <c r="D70" s="138">
        <f t="shared" si="9"/>
        <v>0</v>
      </c>
      <c r="E70" s="103">
        <f t="shared" ref="E70:E84" si="23">IFERROR(VLOOKUP(B70,$B$93:$C$134,2,FALSE),0)</f>
        <v>0</v>
      </c>
      <c r="F70" s="103">
        <f t="shared" ref="F70:F84" si="24">IFERROR(VLOOKUP(B70,$F$93:$G$134,2,FALSE),0)</f>
        <v>0</v>
      </c>
      <c r="G70" s="103">
        <f t="shared" si="12"/>
        <v>0</v>
      </c>
      <c r="H70" s="103">
        <f t="shared" ref="H70:H84" si="25">IFERROR(VLOOKUP(B70,$N$93:$O$134,2,FALSE),0)</f>
        <v>0</v>
      </c>
      <c r="I70" s="103">
        <f t="shared" ref="I70:I84" si="26">IFERROR(VLOOKUP(B70,$R$93:$S$134,2,FALSE),0)</f>
        <v>0</v>
      </c>
      <c r="J70" s="103">
        <f t="shared" ref="J70:J84" si="27">IFERROR(VLOOKUP(B70,$V$93:$W$134,2,FALSE),0)</f>
        <v>0</v>
      </c>
      <c r="K70" s="96"/>
      <c r="L70" s="84"/>
      <c r="M70" s="84"/>
      <c r="N70" s="84"/>
    </row>
    <row r="71" spans="1:14" ht="13" hidden="1">
      <c r="A71" s="53"/>
      <c r="B71" s="81"/>
      <c r="C71" s="146">
        <f t="shared" si="22"/>
        <v>0</v>
      </c>
      <c r="D71" s="138">
        <f t="shared" ref="D71:D84" si="28">SUM(E71:J71)-MIN(E71:G71)</f>
        <v>0</v>
      </c>
      <c r="E71" s="103">
        <f t="shared" si="23"/>
        <v>0</v>
      </c>
      <c r="F71" s="103">
        <f t="shared" si="24"/>
        <v>0</v>
      </c>
      <c r="G71" s="103">
        <f t="shared" ref="G71:G84" si="29">IFERROR(VLOOKUP(B71,$J$93:$K$134,2,FALSE),0)</f>
        <v>0</v>
      </c>
      <c r="H71" s="103">
        <f t="shared" si="25"/>
        <v>0</v>
      </c>
      <c r="I71" s="103">
        <f t="shared" si="26"/>
        <v>0</v>
      </c>
      <c r="J71" s="103">
        <f t="shared" si="27"/>
        <v>0</v>
      </c>
      <c r="K71" s="96"/>
      <c r="L71" s="84"/>
      <c r="M71" s="84"/>
      <c r="N71" s="84"/>
    </row>
    <row r="72" spans="1:14" ht="13" hidden="1">
      <c r="A72" s="53"/>
      <c r="B72" s="81"/>
      <c r="C72" s="146">
        <f t="shared" si="22"/>
        <v>0</v>
      </c>
      <c r="D72" s="138">
        <f t="shared" si="28"/>
        <v>0</v>
      </c>
      <c r="E72" s="103">
        <f t="shared" si="23"/>
        <v>0</v>
      </c>
      <c r="F72" s="103">
        <f t="shared" si="24"/>
        <v>0</v>
      </c>
      <c r="G72" s="103">
        <f t="shared" si="29"/>
        <v>0</v>
      </c>
      <c r="H72" s="103">
        <f t="shared" si="25"/>
        <v>0</v>
      </c>
      <c r="I72" s="103">
        <f t="shared" si="26"/>
        <v>0</v>
      </c>
      <c r="J72" s="103">
        <f t="shared" si="27"/>
        <v>0</v>
      </c>
      <c r="K72" s="96"/>
      <c r="L72" s="84"/>
      <c r="M72" s="84"/>
      <c r="N72" s="84"/>
    </row>
    <row r="73" spans="1:14" ht="13" hidden="1">
      <c r="A73" s="53"/>
      <c r="B73" s="81"/>
      <c r="C73" s="146">
        <f t="shared" si="22"/>
        <v>0</v>
      </c>
      <c r="D73" s="138">
        <f t="shared" si="28"/>
        <v>0</v>
      </c>
      <c r="E73" s="103">
        <f t="shared" si="23"/>
        <v>0</v>
      </c>
      <c r="F73" s="103">
        <f t="shared" si="24"/>
        <v>0</v>
      </c>
      <c r="G73" s="103">
        <f t="shared" si="29"/>
        <v>0</v>
      </c>
      <c r="H73" s="103">
        <f t="shared" si="25"/>
        <v>0</v>
      </c>
      <c r="I73" s="103">
        <f t="shared" si="26"/>
        <v>0</v>
      </c>
      <c r="J73" s="103">
        <f t="shared" si="27"/>
        <v>0</v>
      </c>
      <c r="K73" s="96"/>
      <c r="L73" s="84"/>
      <c r="M73" s="84"/>
      <c r="N73" s="84"/>
    </row>
    <row r="74" spans="1:14" ht="13" hidden="1">
      <c r="A74" s="53"/>
      <c r="B74" s="81"/>
      <c r="C74" s="146">
        <f t="shared" si="22"/>
        <v>0</v>
      </c>
      <c r="D74" s="138">
        <f t="shared" si="28"/>
        <v>0</v>
      </c>
      <c r="E74" s="103">
        <f t="shared" si="23"/>
        <v>0</v>
      </c>
      <c r="F74" s="103">
        <f t="shared" si="24"/>
        <v>0</v>
      </c>
      <c r="G74" s="103">
        <f t="shared" si="29"/>
        <v>0</v>
      </c>
      <c r="H74" s="103">
        <f t="shared" si="25"/>
        <v>0</v>
      </c>
      <c r="I74" s="103">
        <f t="shared" si="26"/>
        <v>0</v>
      </c>
      <c r="J74" s="103">
        <f t="shared" si="27"/>
        <v>0</v>
      </c>
      <c r="K74" s="96"/>
      <c r="L74" s="84"/>
      <c r="M74" s="84"/>
      <c r="N74" s="84"/>
    </row>
    <row r="75" spans="1:14" ht="13" hidden="1">
      <c r="A75" s="53"/>
      <c r="B75" s="81"/>
      <c r="C75" s="146">
        <f t="shared" si="22"/>
        <v>0</v>
      </c>
      <c r="D75" s="138">
        <f t="shared" si="28"/>
        <v>0</v>
      </c>
      <c r="E75" s="103">
        <f t="shared" si="23"/>
        <v>0</v>
      </c>
      <c r="F75" s="103">
        <f t="shared" si="24"/>
        <v>0</v>
      </c>
      <c r="G75" s="103">
        <f t="shared" si="29"/>
        <v>0</v>
      </c>
      <c r="H75" s="103">
        <f t="shared" si="25"/>
        <v>0</v>
      </c>
      <c r="I75" s="103">
        <f t="shared" si="26"/>
        <v>0</v>
      </c>
      <c r="J75" s="103">
        <f t="shared" si="27"/>
        <v>0</v>
      </c>
      <c r="K75" s="96"/>
      <c r="L75" s="84"/>
      <c r="M75" s="84"/>
      <c r="N75" s="84"/>
    </row>
    <row r="76" spans="1:14" ht="15.5" hidden="1">
      <c r="A76" s="53"/>
      <c r="B76" s="82"/>
      <c r="C76" s="146">
        <f t="shared" si="22"/>
        <v>0</v>
      </c>
      <c r="D76" s="138">
        <f t="shared" si="28"/>
        <v>0</v>
      </c>
      <c r="E76" s="103">
        <f t="shared" si="23"/>
        <v>0</v>
      </c>
      <c r="F76" s="103">
        <f t="shared" si="24"/>
        <v>0</v>
      </c>
      <c r="G76" s="103">
        <f t="shared" si="29"/>
        <v>0</v>
      </c>
      <c r="H76" s="103">
        <f t="shared" si="25"/>
        <v>0</v>
      </c>
      <c r="I76" s="103">
        <f t="shared" si="26"/>
        <v>0</v>
      </c>
      <c r="J76" s="103">
        <f t="shared" si="27"/>
        <v>0</v>
      </c>
      <c r="K76" s="96"/>
      <c r="L76" s="84"/>
      <c r="M76" s="84"/>
      <c r="N76" s="84"/>
    </row>
    <row r="77" spans="1:14" ht="15.5" hidden="1">
      <c r="A77" s="53"/>
      <c r="B77" s="82"/>
      <c r="C77" s="146">
        <f t="shared" si="22"/>
        <v>0</v>
      </c>
      <c r="D77" s="138">
        <f t="shared" si="28"/>
        <v>0</v>
      </c>
      <c r="E77" s="103">
        <f t="shared" si="23"/>
        <v>0</v>
      </c>
      <c r="F77" s="103">
        <f t="shared" si="24"/>
        <v>0</v>
      </c>
      <c r="G77" s="103">
        <f t="shared" si="29"/>
        <v>0</v>
      </c>
      <c r="H77" s="103">
        <f t="shared" si="25"/>
        <v>0</v>
      </c>
      <c r="I77" s="103">
        <f t="shared" si="26"/>
        <v>0</v>
      </c>
      <c r="J77" s="103">
        <f t="shared" si="27"/>
        <v>0</v>
      </c>
      <c r="K77" s="96"/>
      <c r="L77" s="84"/>
      <c r="M77" s="84"/>
      <c r="N77" s="84"/>
    </row>
    <row r="78" spans="1:14" ht="15.5" hidden="1">
      <c r="A78" s="53"/>
      <c r="B78" s="82"/>
      <c r="C78" s="146">
        <f t="shared" si="22"/>
        <v>0</v>
      </c>
      <c r="D78" s="138">
        <f t="shared" si="28"/>
        <v>0</v>
      </c>
      <c r="E78" s="103">
        <f t="shared" si="23"/>
        <v>0</v>
      </c>
      <c r="F78" s="103">
        <f t="shared" si="24"/>
        <v>0</v>
      </c>
      <c r="G78" s="103">
        <f t="shared" si="29"/>
        <v>0</v>
      </c>
      <c r="H78" s="103">
        <f t="shared" si="25"/>
        <v>0</v>
      </c>
      <c r="I78" s="103">
        <f t="shared" si="26"/>
        <v>0</v>
      </c>
      <c r="J78" s="103">
        <f t="shared" si="27"/>
        <v>0</v>
      </c>
      <c r="K78" s="96"/>
      <c r="L78" s="84"/>
      <c r="M78" s="84"/>
      <c r="N78" s="84"/>
    </row>
    <row r="79" spans="1:14" ht="15.5" hidden="1">
      <c r="A79" s="53"/>
      <c r="B79" s="82"/>
      <c r="C79" s="146">
        <f t="shared" si="22"/>
        <v>0</v>
      </c>
      <c r="D79" s="138">
        <f t="shared" si="28"/>
        <v>0</v>
      </c>
      <c r="E79" s="103">
        <f t="shared" si="23"/>
        <v>0</v>
      </c>
      <c r="F79" s="103">
        <f t="shared" si="24"/>
        <v>0</v>
      </c>
      <c r="G79" s="103">
        <f t="shared" si="29"/>
        <v>0</v>
      </c>
      <c r="H79" s="103">
        <f t="shared" si="25"/>
        <v>0</v>
      </c>
      <c r="I79" s="103">
        <f t="shared" si="26"/>
        <v>0</v>
      </c>
      <c r="J79" s="103">
        <f t="shared" si="27"/>
        <v>0</v>
      </c>
      <c r="K79" s="96"/>
      <c r="L79" s="84"/>
      <c r="M79" s="84"/>
      <c r="N79" s="84"/>
    </row>
    <row r="80" spans="1:14" ht="15.5" hidden="1">
      <c r="A80" s="53"/>
      <c r="B80" s="82"/>
      <c r="C80" s="146">
        <f t="shared" si="22"/>
        <v>0</v>
      </c>
      <c r="D80" s="138">
        <f t="shared" si="28"/>
        <v>0</v>
      </c>
      <c r="E80" s="103">
        <f t="shared" si="23"/>
        <v>0</v>
      </c>
      <c r="F80" s="103">
        <f t="shared" si="24"/>
        <v>0</v>
      </c>
      <c r="G80" s="103">
        <f t="shared" si="29"/>
        <v>0</v>
      </c>
      <c r="H80" s="103">
        <f t="shared" si="25"/>
        <v>0</v>
      </c>
      <c r="I80" s="103">
        <f t="shared" si="26"/>
        <v>0</v>
      </c>
      <c r="J80" s="103">
        <f t="shared" si="27"/>
        <v>0</v>
      </c>
      <c r="K80" s="96"/>
      <c r="L80" s="84"/>
      <c r="M80" s="84"/>
      <c r="N80" s="84"/>
    </row>
    <row r="81" spans="1:24" ht="15.5" hidden="1">
      <c r="A81" s="53"/>
      <c r="B81" s="82"/>
      <c r="C81" s="146">
        <f t="shared" si="22"/>
        <v>0</v>
      </c>
      <c r="D81" s="138">
        <f t="shared" si="28"/>
        <v>0</v>
      </c>
      <c r="E81" s="103">
        <f t="shared" si="23"/>
        <v>0</v>
      </c>
      <c r="F81" s="103">
        <f t="shared" si="24"/>
        <v>0</v>
      </c>
      <c r="G81" s="103">
        <f t="shared" si="29"/>
        <v>0</v>
      </c>
      <c r="H81" s="103">
        <f t="shared" si="25"/>
        <v>0</v>
      </c>
      <c r="I81" s="103">
        <f t="shared" si="26"/>
        <v>0</v>
      </c>
      <c r="J81" s="103">
        <f t="shared" si="27"/>
        <v>0</v>
      </c>
      <c r="K81" s="96"/>
      <c r="L81" s="84"/>
      <c r="M81" s="84"/>
      <c r="N81" s="84"/>
    </row>
    <row r="82" spans="1:24" ht="15.5" hidden="1">
      <c r="A82" s="53"/>
      <c r="B82" s="82"/>
      <c r="C82" s="146">
        <f t="shared" si="22"/>
        <v>0</v>
      </c>
      <c r="D82" s="138">
        <f t="shared" si="28"/>
        <v>0</v>
      </c>
      <c r="E82" s="103">
        <f t="shared" si="23"/>
        <v>0</v>
      </c>
      <c r="F82" s="103">
        <f t="shared" si="24"/>
        <v>0</v>
      </c>
      <c r="G82" s="103">
        <f t="shared" si="29"/>
        <v>0</v>
      </c>
      <c r="H82" s="103">
        <f t="shared" si="25"/>
        <v>0</v>
      </c>
      <c r="I82" s="103">
        <f t="shared" si="26"/>
        <v>0</v>
      </c>
      <c r="J82" s="103">
        <f t="shared" si="27"/>
        <v>0</v>
      </c>
      <c r="K82" s="96"/>
      <c r="L82" s="84"/>
      <c r="M82" s="84"/>
      <c r="N82" s="84"/>
    </row>
    <row r="83" spans="1:24" ht="15.5" hidden="1">
      <c r="A83" s="53"/>
      <c r="B83" s="82"/>
      <c r="C83" s="146">
        <f t="shared" si="22"/>
        <v>0</v>
      </c>
      <c r="D83" s="138">
        <f t="shared" si="28"/>
        <v>0</v>
      </c>
      <c r="E83" s="103">
        <f t="shared" si="23"/>
        <v>0</v>
      </c>
      <c r="F83" s="103">
        <f t="shared" si="24"/>
        <v>0</v>
      </c>
      <c r="G83" s="103">
        <f t="shared" si="29"/>
        <v>0</v>
      </c>
      <c r="H83" s="103">
        <f t="shared" si="25"/>
        <v>0</v>
      </c>
      <c r="I83" s="103">
        <f t="shared" si="26"/>
        <v>0</v>
      </c>
      <c r="J83" s="103">
        <f t="shared" si="27"/>
        <v>0</v>
      </c>
      <c r="K83" s="96"/>
      <c r="L83" s="84"/>
      <c r="M83" s="84"/>
      <c r="N83" s="84"/>
    </row>
    <row r="84" spans="1:24" ht="15.5" hidden="1">
      <c r="A84" s="49"/>
      <c r="B84" s="82"/>
      <c r="C84" s="146">
        <f t="shared" si="22"/>
        <v>0</v>
      </c>
      <c r="D84" s="138">
        <f t="shared" si="28"/>
        <v>0</v>
      </c>
      <c r="E84" s="103">
        <f t="shared" si="23"/>
        <v>0</v>
      </c>
      <c r="F84" s="103">
        <f t="shared" si="24"/>
        <v>0</v>
      </c>
      <c r="G84" s="103">
        <f t="shared" si="29"/>
        <v>0</v>
      </c>
      <c r="H84" s="103">
        <f t="shared" si="25"/>
        <v>0</v>
      </c>
      <c r="I84" s="103">
        <f t="shared" si="26"/>
        <v>0</v>
      </c>
      <c r="J84" s="103">
        <f t="shared" si="27"/>
        <v>0</v>
      </c>
      <c r="K84" s="96"/>
      <c r="L84" s="84"/>
      <c r="M84" s="84"/>
      <c r="N84" s="84"/>
    </row>
    <row r="85" spans="1:24" ht="13">
      <c r="K85" s="96"/>
    </row>
    <row r="86" spans="1:24" ht="13">
      <c r="K86" s="96"/>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12</v>
      </c>
      <c r="C92" s="120"/>
      <c r="D92" s="94"/>
      <c r="E92" s="95"/>
      <c r="F92" s="96">
        <f>COUNTA(F93:F136)</f>
        <v>13</v>
      </c>
      <c r="H92" s="94"/>
      <c r="I92" s="95"/>
      <c r="J92" s="96">
        <f>COUNTA(J93:J136)</f>
        <v>12</v>
      </c>
      <c r="L92" s="94"/>
      <c r="M92" s="95"/>
      <c r="N92" s="96">
        <f>COUNTA(N93:N136)</f>
        <v>0</v>
      </c>
      <c r="O92" s="120"/>
      <c r="P92" s="126"/>
      <c r="Q92" s="125"/>
      <c r="R92" s="89">
        <f>COUNTA(R93:R136)</f>
        <v>0</v>
      </c>
      <c r="S92" s="120"/>
      <c r="T92" s="126"/>
      <c r="U92" s="125"/>
      <c r="V92" s="89">
        <f>COUNTA(V93:V136)</f>
        <v>0</v>
      </c>
      <c r="W92" s="120"/>
      <c r="X92" s="126"/>
    </row>
    <row r="93" spans="1:24">
      <c r="A93" s="87">
        <v>1</v>
      </c>
      <c r="B93" s="84" t="s">
        <v>742</v>
      </c>
      <c r="C93" s="84">
        <f>VLOOKUP(B92,'POINTS SCORE'!$B$8:$AK$37,2,FALSE)</f>
        <v>39</v>
      </c>
      <c r="D93" s="93">
        <f>VLOOKUP(B92,'POINTS SCORE'!$B$37:$AK$78,2,FALSE)</f>
        <v>40</v>
      </c>
      <c r="E93" s="95">
        <v>1</v>
      </c>
      <c r="F93" s="84" t="s">
        <v>743</v>
      </c>
      <c r="G93" s="93">
        <f>VLOOKUP(F92,'POINTS SCORE'!$B$8:$AK$37,2,FALSE)</f>
        <v>39</v>
      </c>
      <c r="H93" s="93">
        <f>VLOOKUP(F92,'POINTS SCORE'!$B$37:$AK$78,2,FALSE)</f>
        <v>40</v>
      </c>
      <c r="I93" s="95">
        <v>1</v>
      </c>
      <c r="J93" s="84" t="s">
        <v>743</v>
      </c>
      <c r="K93" s="93">
        <f>VLOOKUP(J92,'POINTS SCORE'!$B$8:$AK$37,2,FALSE)</f>
        <v>39</v>
      </c>
      <c r="L93" s="93">
        <f>VLOOKUP(J92,'POINTS SCORE'!$B$37:$AK$78,2,FALSE)</f>
        <v>40</v>
      </c>
      <c r="M93" s="95">
        <v>1</v>
      </c>
      <c r="N93" s="84"/>
      <c r="O93" s="93" t="e">
        <f>VLOOKUP(N92,'POINTS SCORE'!$B$8:$AK$37,2,FALSE)</f>
        <v>#N/A</v>
      </c>
      <c r="P93" s="93" t="e">
        <f>VLOOKUP(N92,'POINTS SCORE'!$B$37:$AK$78,2,FALSE)</f>
        <v>#N/A</v>
      </c>
      <c r="Q93" s="87">
        <v>1</v>
      </c>
      <c r="S93" s="93" t="e">
        <f>VLOOKUP(R92,'POINTS SCORE'!$B$8:$AK$39,2,FALSE)</f>
        <v>#N/A</v>
      </c>
      <c r="T93" s="93" t="e">
        <f>VLOOKUP(R92,'POINTS SCORE'!$B$37:$AK$78,2,FALSE)</f>
        <v>#N/A</v>
      </c>
      <c r="U93" s="87">
        <v>1</v>
      </c>
      <c r="W93" s="84" t="e">
        <f>VLOOKUP(V92,'POINTS SCORE'!$B$8:$AK$37,2,FALSE)</f>
        <v>#N/A</v>
      </c>
      <c r="X93" s="88" t="e">
        <f>VLOOKUP(V92,'POINTS SCORE'!$B$37:$AK$78,2,FALSE)</f>
        <v>#N/A</v>
      </c>
    </row>
    <row r="94" spans="1:24">
      <c r="A94" s="87">
        <v>2</v>
      </c>
      <c r="B94" s="84" t="s">
        <v>721</v>
      </c>
      <c r="C94" s="84">
        <f>VLOOKUP(B92,'POINTS SCORE'!$B$8:$AK$37,3,FALSE)</f>
        <v>36</v>
      </c>
      <c r="D94" s="93">
        <f>VLOOKUP(B92,'POINTS SCORE'!$B$37:$AK$78,3,FALSE)</f>
        <v>39</v>
      </c>
      <c r="E94" s="95">
        <v>2</v>
      </c>
      <c r="F94" s="84" t="s">
        <v>721</v>
      </c>
      <c r="G94" s="93">
        <f>VLOOKUP(F92,'POINTS SCORE'!$B$8:$AK$37,3,FALSE)</f>
        <v>36</v>
      </c>
      <c r="H94" s="93">
        <f>VLOOKUP(F92,'POINTS SCORE'!$B$37:$AK$78,3,FALSE)</f>
        <v>39</v>
      </c>
      <c r="I94" s="95">
        <v>2</v>
      </c>
      <c r="J94" s="84" t="s">
        <v>742</v>
      </c>
      <c r="K94" s="93">
        <f>VLOOKUP(J92,'POINTS SCORE'!$B$8:$AK$37,3,FALSE)</f>
        <v>36</v>
      </c>
      <c r="L94" s="93">
        <f>VLOOKUP(J92,'POINTS SCORE'!$B$37:$AK$78,3,FALSE)</f>
        <v>39</v>
      </c>
      <c r="M94" s="95">
        <v>2</v>
      </c>
      <c r="N94" s="84"/>
      <c r="O94" s="93" t="e">
        <f>VLOOKUP(N92,'POINTS SCORE'!$B$8:$AK$37,3,FALSE)</f>
        <v>#N/A</v>
      </c>
      <c r="P94" s="93" t="e">
        <f>VLOOKUP(N92,'POINTS SCORE'!$B$37:$AK$78,3,FALSE)</f>
        <v>#N/A</v>
      </c>
      <c r="Q94" s="87">
        <v>2</v>
      </c>
      <c r="S94" s="93" t="e">
        <f>VLOOKUP(R92,'POINTS SCORE'!$B$8:$AK$39,3,FALSE)</f>
        <v>#N/A</v>
      </c>
      <c r="T94" s="93" t="e">
        <f>VLOOKUP(R92,'POINTS SCORE'!$B$37:$AK$78,3,FALSE)</f>
        <v>#N/A</v>
      </c>
      <c r="U94" s="87">
        <v>2</v>
      </c>
      <c r="W94" s="84" t="e">
        <f>VLOOKUP(V92,'POINTS SCORE'!$B$8:$AK$37,3,FALSE)</f>
        <v>#N/A</v>
      </c>
      <c r="X94" s="88" t="e">
        <f>VLOOKUP(V92,'POINTS SCORE'!$B$37:$AK$78,3,FALSE)</f>
        <v>#N/A</v>
      </c>
    </row>
    <row r="95" spans="1:24">
      <c r="A95" s="87">
        <v>3</v>
      </c>
      <c r="B95" s="84" t="s">
        <v>712</v>
      </c>
      <c r="C95" s="93">
        <f>VLOOKUP(B92,'POINTS SCORE'!$B$8:$AK$37,4,FALSE)</f>
        <v>30</v>
      </c>
      <c r="D95" s="93">
        <f>VLOOKUP(B92,'POINTS SCORE'!$B$37:$AK$78,4,FALSE)</f>
        <v>38</v>
      </c>
      <c r="E95" s="95">
        <v>3</v>
      </c>
      <c r="F95" s="84" t="s">
        <v>741</v>
      </c>
      <c r="G95" s="93">
        <f>VLOOKUP(F92,'POINTS SCORE'!$B$8:$AK$37,4,FALSE)</f>
        <v>32</v>
      </c>
      <c r="H95" s="93">
        <f>VLOOKUP(F92,'POINTS SCORE'!$B$37:$AK$78,4,FALSE)</f>
        <v>38</v>
      </c>
      <c r="I95" s="95">
        <v>3</v>
      </c>
      <c r="J95" s="84" t="s">
        <v>1159</v>
      </c>
      <c r="K95" s="93">
        <v>0</v>
      </c>
      <c r="L95" s="93">
        <v>0</v>
      </c>
      <c r="M95" s="95">
        <v>3</v>
      </c>
      <c r="N95" s="84"/>
      <c r="O95" s="93">
        <v>0</v>
      </c>
      <c r="P95" s="93">
        <v>0</v>
      </c>
      <c r="Q95" s="87">
        <v>3</v>
      </c>
      <c r="S95" s="93">
        <v>0</v>
      </c>
      <c r="T95" s="93">
        <v>0</v>
      </c>
      <c r="U95" s="87">
        <v>3</v>
      </c>
      <c r="W95" s="93">
        <v>0</v>
      </c>
      <c r="X95" s="94">
        <v>0</v>
      </c>
    </row>
    <row r="96" spans="1:24">
      <c r="A96" s="87">
        <v>4</v>
      </c>
      <c r="B96" s="84" t="s">
        <v>743</v>
      </c>
      <c r="C96" s="93">
        <f>VLOOKUP(B92,'POINTS SCORE'!$B$8:$AK$37,5,FALSE)</f>
        <v>26</v>
      </c>
      <c r="D96" s="93">
        <f>VLOOKUP(B92,'POINTS SCORE'!$B$37:$AK$78,5,FALSE)</f>
        <v>37</v>
      </c>
      <c r="E96" s="95">
        <v>4</v>
      </c>
      <c r="F96" s="84" t="s">
        <v>712</v>
      </c>
      <c r="G96" s="93">
        <f>VLOOKUP(F92,'POINTS SCORE'!$B$8:$AK$37,5,FALSE)</f>
        <v>27</v>
      </c>
      <c r="H96" s="93">
        <f>VLOOKUP(F92,'POINTS SCORE'!$B$37:$AK$78,5,FALSE)</f>
        <v>37</v>
      </c>
      <c r="I96" s="95">
        <v>4</v>
      </c>
      <c r="J96" s="84" t="s">
        <v>721</v>
      </c>
      <c r="K96" s="93">
        <f>VLOOKUP(J92,'POINTS SCORE'!$B$8:$AK$37,5,FALSE)</f>
        <v>26</v>
      </c>
      <c r="L96" s="93">
        <f>VLOOKUP(J92,'POINTS SCORE'!$B$37:$AK$78,5,FALSE)</f>
        <v>37</v>
      </c>
      <c r="M96" s="95">
        <v>4</v>
      </c>
      <c r="N96" s="84"/>
      <c r="O96" s="93" t="e">
        <f>VLOOKUP(N92,'POINTS SCORE'!$B$8:$AK$37,5,FALSE)</f>
        <v>#N/A</v>
      </c>
      <c r="P96" s="93" t="e">
        <f>VLOOKUP(N92,'POINTS SCORE'!$B$37:$AK$78,5,FALSE)</f>
        <v>#N/A</v>
      </c>
      <c r="Q96" s="87">
        <v>4</v>
      </c>
      <c r="S96" s="93" t="e">
        <f>VLOOKUP(R92,'POINTS SCORE'!$B$8:$AK$39,5,FALSE)</f>
        <v>#N/A</v>
      </c>
      <c r="T96" s="93" t="e">
        <f>VLOOKUP(R92,'POINTS SCORE'!$B$37:$AK$78,5,FALSE)</f>
        <v>#N/A</v>
      </c>
      <c r="U96" s="87">
        <v>4</v>
      </c>
      <c r="W96" s="93" t="e">
        <f>VLOOKUP(V92,'POINTS SCORE'!$B$8:$AK$39,5,FALSE)</f>
        <v>#N/A</v>
      </c>
      <c r="X96" s="94" t="e">
        <f>VLOOKUP(V92,'POINTS SCORE'!$B$37:$AK$78,5,FALSE)</f>
        <v>#N/A</v>
      </c>
    </row>
    <row r="97" spans="1:24">
      <c r="A97" s="87">
        <v>5</v>
      </c>
      <c r="B97" s="84" t="s">
        <v>741</v>
      </c>
      <c r="C97" s="93">
        <f>VLOOKUP(B92,'POINTS SCORE'!$B$8:$AK$37,6,FALSE)</f>
        <v>23</v>
      </c>
      <c r="D97" s="93">
        <f>VLOOKUP(B92,'POINTS SCORE'!$B$37:$AK$78,6,FALSE)</f>
        <v>36</v>
      </c>
      <c r="E97" s="95">
        <v>5</v>
      </c>
      <c r="F97" s="84" t="s">
        <v>720</v>
      </c>
      <c r="G97" s="93">
        <f>VLOOKUP(F92,'POINTS SCORE'!$B$8:$AK$37,6,FALSE)</f>
        <v>24</v>
      </c>
      <c r="H97" s="93">
        <f>VLOOKUP(F92,'POINTS SCORE'!$B$37:$AK$78,6,FALSE)</f>
        <v>36</v>
      </c>
      <c r="I97" s="95">
        <v>5</v>
      </c>
      <c r="J97" s="84" t="s">
        <v>1097</v>
      </c>
      <c r="K97" s="93">
        <v>0</v>
      </c>
      <c r="L97" s="93">
        <v>0</v>
      </c>
      <c r="M97" s="95">
        <v>5</v>
      </c>
      <c r="N97" s="84"/>
      <c r="O97" s="93" t="e">
        <f>VLOOKUP(N92,'POINTS SCORE'!$B$8:$AK$37,6,FALSE)</f>
        <v>#N/A</v>
      </c>
      <c r="P97" s="93" t="e">
        <f>VLOOKUP(N92,'POINTS SCORE'!$B$37:$AK$78,6,FALSE)</f>
        <v>#N/A</v>
      </c>
      <c r="Q97" s="87">
        <v>5</v>
      </c>
      <c r="S97" s="93" t="e">
        <f>VLOOKUP(R92,'POINTS SCORE'!$B$8:$AK$39,6,FALSE)</f>
        <v>#N/A</v>
      </c>
      <c r="T97" s="93" t="e">
        <f>VLOOKUP(R92,'POINTS SCORE'!$B$37:$AK$78,6,FALSE)</f>
        <v>#N/A</v>
      </c>
      <c r="U97" s="87">
        <v>5</v>
      </c>
      <c r="W97" s="84" t="e">
        <f>VLOOKUP(V92,'POINTS SCORE'!$B$8:$AK$37,6,FALSE)</f>
        <v>#N/A</v>
      </c>
      <c r="X97" s="88" t="e">
        <f>VLOOKUP(V92,'POINTS SCORE'!$B$37:$AK$78,6,FALSE)</f>
        <v>#N/A</v>
      </c>
    </row>
    <row r="98" spans="1:24">
      <c r="A98" s="87">
        <v>6</v>
      </c>
      <c r="B98" s="84" t="s">
        <v>989</v>
      </c>
      <c r="C98" s="93">
        <f>VLOOKUP(B92,'POINTS SCORE'!$B$8:$AK$37,7,FALSE)</f>
        <v>21</v>
      </c>
      <c r="D98" s="93">
        <f>VLOOKUP(B92,'POINTS SCORE'!$B$37:$AK$78,7,FALSE)</f>
        <v>35</v>
      </c>
      <c r="E98" s="95">
        <v>6</v>
      </c>
      <c r="F98" s="84" t="s">
        <v>742</v>
      </c>
      <c r="G98" s="93">
        <f>VLOOKUP(F92,'POINTS SCORE'!$B$8:$AK$37,7,FALSE)</f>
        <v>22</v>
      </c>
      <c r="H98" s="93">
        <f>VLOOKUP(F92,'POINTS SCORE'!$B$37:$AK$78,7,FALSE)</f>
        <v>35</v>
      </c>
      <c r="I98" s="95">
        <v>6</v>
      </c>
      <c r="J98" s="84" t="s">
        <v>720</v>
      </c>
      <c r="K98" s="93">
        <f>VLOOKUP(J92,'POINTS SCORE'!$B$8:$AK$37,7,FALSE)</f>
        <v>21</v>
      </c>
      <c r="L98" s="93">
        <f>VLOOKUP(J92,'POINTS SCORE'!$B$37:$AK$78,7,FALSE)</f>
        <v>35</v>
      </c>
      <c r="M98" s="95">
        <v>6</v>
      </c>
      <c r="N98" s="84"/>
      <c r="O98" s="93" t="e">
        <f>VLOOKUP(N92,'POINTS SCORE'!$B$8:$AK$37,7,FALSE)</f>
        <v>#N/A</v>
      </c>
      <c r="P98" s="93" t="e">
        <f>VLOOKUP(N92,'POINTS SCORE'!$B$37:$AK$78,7,FALSE)</f>
        <v>#N/A</v>
      </c>
      <c r="Q98" s="87">
        <v>6</v>
      </c>
      <c r="S98" s="93" t="e">
        <f>VLOOKUP(R92,'POINTS SCORE'!$B$8:$AK$37,7,FALSE)</f>
        <v>#N/A</v>
      </c>
      <c r="T98" s="93" t="e">
        <f>VLOOKUP(R92,'POINTS SCORE'!$B$37:$AK$78,7,FALSE)</f>
        <v>#N/A</v>
      </c>
      <c r="U98" s="87">
        <v>6</v>
      </c>
      <c r="W98" s="84" t="e">
        <f>VLOOKUP(V92,'POINTS SCORE'!$B$8:$AK$37,7,FALSE)</f>
        <v>#N/A</v>
      </c>
      <c r="X98" s="88" t="e">
        <f>VLOOKUP(V92,'POINTS SCORE'!$B$37:$AK$78,7,FALSE)</f>
        <v>#N/A</v>
      </c>
    </row>
    <row r="99" spans="1:24">
      <c r="A99" s="87">
        <v>7</v>
      </c>
      <c r="B99" s="98" t="s">
        <v>990</v>
      </c>
      <c r="C99" s="84">
        <v>0</v>
      </c>
      <c r="D99" s="93">
        <v>0</v>
      </c>
      <c r="E99" s="95">
        <v>7</v>
      </c>
      <c r="F99" s="84" t="s">
        <v>992</v>
      </c>
      <c r="G99" s="93">
        <v>0</v>
      </c>
      <c r="H99" s="93">
        <v>0</v>
      </c>
      <c r="I99" s="95">
        <v>7</v>
      </c>
      <c r="J99" s="84" t="s">
        <v>725</v>
      </c>
      <c r="K99" s="93">
        <v>0</v>
      </c>
      <c r="L99" s="93">
        <v>0</v>
      </c>
      <c r="M99" s="95">
        <v>7</v>
      </c>
      <c r="N99" s="84"/>
      <c r="O99" s="93" t="e">
        <f>VLOOKUP(N92,'POINTS SCORE'!$B$8:$AK$37,8,FALSE)</f>
        <v>#N/A</v>
      </c>
      <c r="P99" s="93" t="e">
        <f>VLOOKUP(N92,'POINTS SCORE'!$B$37:$AK$78,8,FALSE)</f>
        <v>#N/A</v>
      </c>
      <c r="Q99" s="87">
        <v>7</v>
      </c>
      <c r="S99" s="93">
        <v>0</v>
      </c>
      <c r="T99" s="93">
        <v>0</v>
      </c>
      <c r="U99" s="87">
        <v>7</v>
      </c>
      <c r="W99" s="84" t="e">
        <f>VLOOKUP(V92,'POINTS SCORE'!$B$8:$AK$37,8,FALSE)</f>
        <v>#N/A</v>
      </c>
      <c r="X99" s="88" t="e">
        <f>VLOOKUP(V92,'POINTS SCORE'!$B$37:$AK$78,8,FALSE)</f>
        <v>#N/A</v>
      </c>
    </row>
    <row r="100" spans="1:24">
      <c r="A100" s="87">
        <v>8</v>
      </c>
      <c r="B100" s="98" t="s">
        <v>724</v>
      </c>
      <c r="C100" s="93">
        <f>VLOOKUP(B92,'POINTS SCORE'!$B$8:$AK$37,9,FALSE)</f>
        <v>19</v>
      </c>
      <c r="D100" s="93">
        <f>VLOOKUP(B92,'POINTS SCORE'!$B$37:$AK$78,9,FALSE)</f>
        <v>33</v>
      </c>
      <c r="E100" s="95">
        <v>8</v>
      </c>
      <c r="F100" s="84" t="s">
        <v>991</v>
      </c>
      <c r="G100" s="93">
        <v>0</v>
      </c>
      <c r="H100" s="93">
        <v>0</v>
      </c>
      <c r="I100" s="95">
        <v>8</v>
      </c>
      <c r="J100" s="84" t="s">
        <v>1160</v>
      </c>
      <c r="K100" s="93">
        <v>0</v>
      </c>
      <c r="L100" s="93">
        <v>0</v>
      </c>
      <c r="M100" s="95">
        <v>8</v>
      </c>
      <c r="N100" s="84"/>
      <c r="O100" s="84" t="e">
        <f>VLOOKUP(N92,'POINTS SCORE'!$B$8:$AK$37,9,FALSE)</f>
        <v>#N/A</v>
      </c>
      <c r="P100" s="84" t="e">
        <f>VLOOKUP(N92,'POINTS SCORE'!$B$37:$AK$78,9,FALSE)</f>
        <v>#N/A</v>
      </c>
      <c r="Q100" s="87">
        <v>8</v>
      </c>
      <c r="S100" s="93">
        <v>0</v>
      </c>
      <c r="T100" s="93">
        <v>0</v>
      </c>
      <c r="U100" s="87">
        <v>8</v>
      </c>
      <c r="W100" s="84" t="e">
        <f>VLOOKUP(V92,'POINTS SCORE'!$B$8:$AK$37,9,FALSE)</f>
        <v>#N/A</v>
      </c>
      <c r="X100" s="88" t="e">
        <f>VLOOKUP(V92,'POINTS SCORE'!$B$37:$AK$78,9,FALSE)</f>
        <v>#N/A</v>
      </c>
    </row>
    <row r="101" spans="1:24">
      <c r="A101" s="87">
        <v>9</v>
      </c>
      <c r="B101" s="98" t="s">
        <v>991</v>
      </c>
      <c r="C101" s="84">
        <v>0</v>
      </c>
      <c r="D101" s="93">
        <v>0</v>
      </c>
      <c r="E101" s="95">
        <v>9</v>
      </c>
      <c r="F101" s="84" t="s">
        <v>1097</v>
      </c>
      <c r="G101" s="84">
        <v>0</v>
      </c>
      <c r="H101" s="93">
        <v>0</v>
      </c>
      <c r="I101" s="95">
        <v>9</v>
      </c>
      <c r="J101" s="84" t="s">
        <v>710</v>
      </c>
      <c r="K101" s="84">
        <f>VLOOKUP(J92,'POINTS SCORE'!$B$8:$AK$37,10,FALSE)</f>
        <v>18</v>
      </c>
      <c r="L101" s="93">
        <f>VLOOKUP(J92,'POINTS SCORE'!$B$37:$AK$78,10,FALSE)</f>
        <v>32</v>
      </c>
      <c r="M101" s="95">
        <v>9</v>
      </c>
      <c r="N101" s="84"/>
      <c r="O101" s="84" t="e">
        <f>VLOOKUP(N92,'POINTS SCORE'!$B$8:$AK$37,10,FALSE)</f>
        <v>#N/A</v>
      </c>
      <c r="P101" s="93" t="e">
        <f>VLOOKUP(N92,'POINTS SCORE'!$B$37:$AK$78,10,FALSE)</f>
        <v>#N/A</v>
      </c>
      <c r="Q101" s="87">
        <v>9</v>
      </c>
      <c r="S101" s="84">
        <v>0</v>
      </c>
      <c r="T101" s="93">
        <v>0</v>
      </c>
      <c r="U101" s="87">
        <v>9</v>
      </c>
      <c r="W101" s="84" t="e">
        <f>VLOOKUP(V92,'POINTS SCORE'!$B$8:$AK$37,10,FALSE)</f>
        <v>#N/A</v>
      </c>
      <c r="X101" s="88" t="e">
        <f>VLOOKUP(V92,'POINTS SCORE'!$B$37:$AK$78,10,FALSE)</f>
        <v>#N/A</v>
      </c>
    </row>
    <row r="102" spans="1:24">
      <c r="A102" s="87">
        <v>10</v>
      </c>
      <c r="B102" s="98" t="s">
        <v>992</v>
      </c>
      <c r="C102" s="84">
        <v>0</v>
      </c>
      <c r="D102" s="93">
        <v>0</v>
      </c>
      <c r="E102" s="95">
        <v>10</v>
      </c>
      <c r="F102" s="84" t="s">
        <v>724</v>
      </c>
      <c r="G102" s="93">
        <f>VLOOKUP(F92,'POINTS SCORE'!$B$8:$AK$37,11,FALSE)</f>
        <v>18</v>
      </c>
      <c r="H102" s="93">
        <f>VLOOKUP(F92,'POINTS SCORE'!$B$37:$AK$78,11,FALSE)</f>
        <v>31</v>
      </c>
      <c r="I102" s="95">
        <v>10</v>
      </c>
      <c r="J102" s="84" t="s">
        <v>724</v>
      </c>
      <c r="K102" s="93">
        <f>VLOOKUP(J92,'POINTS SCORE'!$B$8:$AK$37,11,FALSE)</f>
        <v>17</v>
      </c>
      <c r="L102" s="93">
        <f>VLOOKUP(J92,'POINTS SCORE'!$B$37:$AK$78,11,FALSE)</f>
        <v>31</v>
      </c>
      <c r="M102" s="95">
        <v>10</v>
      </c>
      <c r="N102" s="84"/>
      <c r="O102" s="84" t="e">
        <f>VLOOKUP(N92,'POINTS SCORE'!$B$8:$AK$37,11,FALSE)</f>
        <v>#N/A</v>
      </c>
      <c r="P102" s="84" t="e">
        <f>VLOOKUP(N92,'POINTS SCORE'!$B$37:$AK$78,11,FALSE)</f>
        <v>#N/A</v>
      </c>
      <c r="Q102" s="87">
        <v>10</v>
      </c>
      <c r="S102" s="93" t="e">
        <f>VLOOKUP(R92,'POINTS SCORE'!$B$8:$AK$39,11,FALSE)</f>
        <v>#N/A</v>
      </c>
      <c r="T102" s="93" t="e">
        <f>VLOOKUP(R92,'POINTS SCORE'!$B$37:$AK$78,11,FALSE)</f>
        <v>#N/A</v>
      </c>
      <c r="U102" s="87">
        <v>10</v>
      </c>
      <c r="W102" s="93" t="e">
        <f>VLOOKUP(V92,'POINTS SCORE'!$B$8:$AK$39,11,FALSE)</f>
        <v>#N/A</v>
      </c>
      <c r="X102" s="94" t="e">
        <f>VLOOKUP(V92,'POINTS SCORE'!$B$37:$AK$78,11,FALSE)</f>
        <v>#N/A</v>
      </c>
    </row>
    <row r="103" spans="1:24">
      <c r="A103" s="87">
        <v>11</v>
      </c>
      <c r="B103" s="98" t="s">
        <v>993</v>
      </c>
      <c r="C103" s="84">
        <f>VLOOKUP(B92,'POINTS SCORE'!$B$8:$AK$37,12,FALSE)</f>
        <v>16</v>
      </c>
      <c r="D103" s="93">
        <f>VLOOKUP(B92,'POINTS SCORE'!$B$37:$AK$78,12,FALSE)</f>
        <v>30</v>
      </c>
      <c r="E103" s="95">
        <v>11</v>
      </c>
      <c r="F103" s="84" t="s">
        <v>989</v>
      </c>
      <c r="G103" s="93">
        <f>VLOOKUP(F92,'POINTS SCORE'!$B$8:$AK$37,12,FALSE)</f>
        <v>17</v>
      </c>
      <c r="H103" s="93">
        <f>VLOOKUP(F92,'POINTS SCORE'!$B$37:$AK$78,12,FALSE)</f>
        <v>30</v>
      </c>
      <c r="I103" s="95">
        <v>11</v>
      </c>
      <c r="J103" s="84" t="s">
        <v>1161</v>
      </c>
      <c r="K103" s="93">
        <v>0</v>
      </c>
      <c r="L103" s="93">
        <v>0</v>
      </c>
      <c r="M103" s="95">
        <v>11</v>
      </c>
      <c r="N103" s="84"/>
      <c r="O103" s="84" t="e">
        <f>VLOOKUP(N92,'POINTS SCORE'!$B$8:$AK$37,12,FALSE)</f>
        <v>#N/A</v>
      </c>
      <c r="P103" s="84" t="e">
        <f>VLOOKUP(N92,'POINTS SCORE'!$B$37:$AK$78,12,FALSE)</f>
        <v>#N/A</v>
      </c>
      <c r="Q103" s="87">
        <v>11</v>
      </c>
      <c r="S103" s="93" t="e">
        <f>VLOOKUP(R92,'POINTS SCORE'!$B$8:$AK$39,12,FALSE)</f>
        <v>#N/A</v>
      </c>
      <c r="T103" s="93" t="e">
        <f>VLOOKUP(R92,'POINTS SCORE'!$B$37:$AK$78,12,FALSE)</f>
        <v>#N/A</v>
      </c>
      <c r="U103" s="87">
        <v>11</v>
      </c>
      <c r="W103" s="84" t="e">
        <f>VLOOKUP(V92,'POINTS SCORE'!$B$8:$AK$37,12,FALSE)</f>
        <v>#N/A</v>
      </c>
      <c r="X103" s="88" t="e">
        <f>VLOOKUP(V92,'POINTS SCORE'!$B$37:$AK$78,12,FALSE)</f>
        <v>#N/A</v>
      </c>
    </row>
    <row r="104" spans="1:24">
      <c r="A104" s="87">
        <v>12</v>
      </c>
      <c r="B104" s="98"/>
      <c r="C104" s="84">
        <f>VLOOKUP(B92,'POINTS SCORE'!$B$8:$AK$37,13,FALSE)</f>
        <v>16</v>
      </c>
      <c r="D104" s="93">
        <f>VLOOKUP(B92,'POINTS SCORE'!$B$37:$AK$78,13,FALSE)</f>
        <v>29</v>
      </c>
      <c r="E104" s="95">
        <v>12</v>
      </c>
      <c r="F104" s="84" t="s">
        <v>835</v>
      </c>
      <c r="G104" s="93">
        <f>VLOOKUP(F92,'POINTS SCORE'!$B$8:$AK$37,13,FALSE)</f>
        <v>16</v>
      </c>
      <c r="H104" s="93">
        <f>VLOOKUP(F92,'POINTS SCORE'!$B$37:$AK$78,13,FALSE)</f>
        <v>29</v>
      </c>
      <c r="I104" s="95">
        <v>12</v>
      </c>
      <c r="J104" s="84"/>
      <c r="K104" s="93">
        <f>VLOOKUP(J92,'POINTS SCORE'!$B$8:$AK$37,13,FALSE)</f>
        <v>16</v>
      </c>
      <c r="L104" s="93">
        <f>VLOOKUP(J92,'POINTS SCORE'!$B$37:$AK$78,13,FALSE)</f>
        <v>29</v>
      </c>
      <c r="M104" s="95">
        <v>12</v>
      </c>
      <c r="N104" s="84"/>
      <c r="O104" s="84" t="e">
        <f>VLOOKUP(N92,'POINTS SCORE'!$B$8:$AK$37,13,FALSE)</f>
        <v>#N/A</v>
      </c>
      <c r="P104" s="84" t="e">
        <f>VLOOKUP(N92,'POINTS SCORE'!$B$37:$AK$78,13,FALSE)</f>
        <v>#N/A</v>
      </c>
      <c r="Q104" s="87">
        <v>12</v>
      </c>
      <c r="S104" s="84" t="e">
        <f>VLOOKUP(R92,'POINTS SCORE'!$B$8:$AK$39,13,FALSE)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f>VLOOKUP(B92,'POINTS SCORE'!$B$8:$AK$37,14,FALSE)</f>
        <v>0</v>
      </c>
      <c r="D105" s="93">
        <f>VLOOKUP(B92,'POINTS SCORE'!$B$37:$AK$78,14,FALSE)</f>
        <v>0</v>
      </c>
      <c r="E105" s="95">
        <v>13</v>
      </c>
      <c r="F105" s="84" t="s">
        <v>993</v>
      </c>
      <c r="G105" s="93">
        <f>VLOOKUP(F92,'POINTS SCORE'!$B$8:$AK$37,14,FALSE)</f>
        <v>16</v>
      </c>
      <c r="H105" s="93">
        <f>VLOOKUP(F92,'POINTS SCORE'!$B$37:$AK$78,14,FALSE)</f>
        <v>28</v>
      </c>
      <c r="I105" s="95">
        <v>13</v>
      </c>
      <c r="J105" s="84"/>
      <c r="K105" s="93">
        <v>0</v>
      </c>
      <c r="L105" s="93">
        <v>0</v>
      </c>
      <c r="M105" s="95">
        <v>13</v>
      </c>
      <c r="N105" s="84"/>
      <c r="O105" s="84" t="e">
        <f>VLOOKUP(N92,'POINTS SCORE'!$B$8:$AK$37,14,FALSE)</f>
        <v>#N/A</v>
      </c>
      <c r="P105" s="84" t="e">
        <f>VLOOKUP(N92,'POINTS SCORE'!$B$37:$AK$78,14,FALSE)</f>
        <v>#N/A</v>
      </c>
      <c r="Q105" s="87">
        <v>13</v>
      </c>
      <c r="S105" s="93" t="e">
        <f>VLOOKUP(R92,'POINTS SCORE'!$B$8:$AK$39,14,FALSE)</f>
        <v>#N/A</v>
      </c>
      <c r="T105" s="93" t="e">
        <f>VLOOKUP(R92,'POINTS SCORE'!$B$37:$AK$78,14,FALSE)</f>
        <v>#N/A</v>
      </c>
      <c r="U105" s="87">
        <v>13</v>
      </c>
      <c r="W105" s="84">
        <v>0</v>
      </c>
      <c r="X105" s="88">
        <v>0</v>
      </c>
    </row>
    <row r="106" spans="1:24">
      <c r="A106" s="87">
        <v>14</v>
      </c>
      <c r="B106" s="98"/>
      <c r="C106" s="84">
        <f>VLOOKUP(B92,'POINTS SCORE'!$B$8:$AK$37,15,FALSE)</f>
        <v>0</v>
      </c>
      <c r="D106" s="93">
        <f>VLOOKUP(B92,'POINTS SCORE'!$B$37:$AK$78,15,FALSE)</f>
        <v>0</v>
      </c>
      <c r="E106" s="95">
        <v>14</v>
      </c>
      <c r="F106" s="84"/>
      <c r="G106" s="93">
        <f>VLOOKUP(F92,'POINTS SCORE'!$B$8:$AK$37,15,FALSE)</f>
        <v>0</v>
      </c>
      <c r="H106" s="93">
        <f>VLOOKUP(F92,'POINTS SCORE'!$B$37:$AK$78,15,FALSE)</f>
        <v>0</v>
      </c>
      <c r="I106" s="95">
        <v>14</v>
      </c>
      <c r="J106" s="84"/>
      <c r="K106" s="93">
        <f>VLOOKUP(J92,'POINTS SCORE'!$B$8:$AK$37,15,FALSE)</f>
        <v>0</v>
      </c>
      <c r="L106" s="93">
        <f>VLOOKUP(J92,'POINTS SCORE'!$B$37:$AK$78,15,FALSE)</f>
        <v>0</v>
      </c>
      <c r="M106" s="95">
        <v>14</v>
      </c>
      <c r="N106" s="84"/>
      <c r="O106" s="84" t="e">
        <f>VLOOKUP(N92,'POINTS SCORE'!$B$8:$AK$37,15,FALSE)</f>
        <v>#N/A</v>
      </c>
      <c r="P106" s="84" t="e">
        <f>VLOOKUP(N92,'POINTS SCORE'!$B$37:$AK$78,15,FALSE)</f>
        <v>#N/A</v>
      </c>
      <c r="Q106" s="87">
        <v>14</v>
      </c>
      <c r="S106" s="93">
        <v>0</v>
      </c>
      <c r="T106" s="93">
        <v>0</v>
      </c>
      <c r="U106" s="87">
        <v>14</v>
      </c>
      <c r="W106" s="84" t="e">
        <f>VLOOKUP(V92,'POINTS SCORE'!$B$8:$AK$37,15,FALSE)</f>
        <v>#N/A</v>
      </c>
      <c r="X106" s="88" t="e">
        <f>VLOOKUP(V92,'POINTS SCORE'!$B$37:$AK$78,15,FALSE)</f>
        <v>#N/A</v>
      </c>
    </row>
    <row r="107" spans="1:24">
      <c r="A107" s="87">
        <v>15</v>
      </c>
      <c r="B107" s="98"/>
      <c r="C107" s="84">
        <f>VLOOKUP(B92,'POINTS SCORE'!$B$8:$AK$37,16,FALSE)</f>
        <v>0</v>
      </c>
      <c r="D107" s="93">
        <f>VLOOKUP(B92,'POINTS SCORE'!$B$37:$AK$78,16,FALSE)</f>
        <v>0</v>
      </c>
      <c r="E107" s="95">
        <v>15</v>
      </c>
      <c r="F107" s="84"/>
      <c r="G107" s="93">
        <f>VLOOKUP(F92,'POINTS SCORE'!$B$8:$AK$37,16,FALSE)</f>
        <v>0</v>
      </c>
      <c r="H107" s="93">
        <f>VLOOKUP(F92,'POINTS SCORE'!$B$37:$AK$78,16,FALSE)</f>
        <v>0</v>
      </c>
      <c r="I107" s="95">
        <v>15</v>
      </c>
      <c r="J107" s="84"/>
      <c r="K107" s="93">
        <f>VLOOKUP(J92,'POINTS SCORE'!$B$8:$AK$37,16,FALSE)</f>
        <v>0</v>
      </c>
      <c r="L107" s="93">
        <f>VLOOKUP(J92,'POINTS SCORE'!$B$37:$AK$78,16,FALSE)</f>
        <v>0</v>
      </c>
      <c r="M107" s="95">
        <v>15</v>
      </c>
      <c r="N107" s="84"/>
      <c r="O107" s="84" t="e">
        <f>VLOOKUP(N92,'POINTS SCORE'!$B$8:$AK$37,16,FALSE)</f>
        <v>#N/A</v>
      </c>
      <c r="P107" s="84" t="e">
        <f>VLOOKUP(N92,'POINTS SCORE'!$B$37:$AK$78,16,FALSE)</f>
        <v>#N/A</v>
      </c>
      <c r="Q107" s="87">
        <v>15</v>
      </c>
      <c r="S107" s="93" t="e">
        <f>VLOOKUP(R92,'POINTS SCORE'!$B$8:$AK$39,16,FALSE)</f>
        <v>#N/A</v>
      </c>
      <c r="T107" s="93" t="e">
        <f>VLOOKUP(R92,'POINTS SCORE'!$B$37:$AK$78,16,FALSE)</f>
        <v>#N/A</v>
      </c>
      <c r="U107" s="87">
        <v>15</v>
      </c>
      <c r="W107" s="84" t="e">
        <f>VLOOKUP(V92,'POINTS SCORE'!$B$8:$AK$37,16,FALSE)</f>
        <v>#N/A</v>
      </c>
      <c r="X107" s="88" t="e">
        <f>VLOOKUP(V92,'POINTS SCORE'!$B$37:$AK$78,16,FALSE)</f>
        <v>#N/A</v>
      </c>
    </row>
    <row r="108" spans="1:24">
      <c r="A108" s="87">
        <v>16</v>
      </c>
      <c r="B108" s="98"/>
      <c r="C108" s="84">
        <f>VLOOKUP(B92,'POINTS SCORE'!$B$8:$AK$37,17,FALSE)</f>
        <v>0</v>
      </c>
      <c r="D108" s="93">
        <f>VLOOKUP(B92,'POINTS SCORE'!$B$37:$AK$78,17,FALSE)</f>
        <v>0</v>
      </c>
      <c r="E108" s="95">
        <v>16</v>
      </c>
      <c r="F108" s="84"/>
      <c r="G108" s="93">
        <f>VLOOKUP(F92,'POINTS SCORE'!$B$8:$AK$37,17,FALSE)</f>
        <v>0</v>
      </c>
      <c r="H108" s="93">
        <f>VLOOKUP(F92,'POINTS SCORE'!$B$37:$AK$78,17,FALSE)</f>
        <v>0</v>
      </c>
      <c r="I108" s="95">
        <v>16</v>
      </c>
      <c r="J108" s="84"/>
      <c r="K108" s="93">
        <f>VLOOKUP(J92,'POINTS SCORE'!$B$8:$AK$37,17,FALSE)</f>
        <v>0</v>
      </c>
      <c r="L108" s="93">
        <f>VLOOKUP(J92,'POINTS SCORE'!$B$37:$AK$78,17,FALSE)</f>
        <v>0</v>
      </c>
      <c r="M108" s="95">
        <v>16</v>
      </c>
      <c r="N108" s="84"/>
      <c r="O108" s="84">
        <v>0</v>
      </c>
      <c r="P108" s="84">
        <v>0</v>
      </c>
      <c r="Q108" s="87">
        <v>16</v>
      </c>
      <c r="S108" s="93">
        <v>0</v>
      </c>
      <c r="T108" s="93">
        <v>0</v>
      </c>
      <c r="U108" s="87">
        <v>16</v>
      </c>
      <c r="W108" s="84" t="e">
        <f>VLOOKUP(V92,'POINTS SCORE'!$B$8:$AK$37,17,FALSE)</f>
        <v>#N/A</v>
      </c>
      <c r="X108" s="88" t="e">
        <f>VLOOKUP(V92,'POINTS SCORE'!$B$37:$AK$78,17,FALSE)</f>
        <v>#N/A</v>
      </c>
    </row>
    <row r="109" spans="1:24">
      <c r="A109" s="87">
        <v>17</v>
      </c>
      <c r="B109" s="98"/>
      <c r="C109" s="84">
        <f>VLOOKUP(B92,'POINTS SCORE'!$B$8:$AK$37,18,FALSE)</f>
        <v>0</v>
      </c>
      <c r="D109" s="93">
        <f>VLOOKUP(B92,'POINTS SCORE'!$B$37:$AK$78,18,FALSE)</f>
        <v>0</v>
      </c>
      <c r="E109" s="95">
        <v>17</v>
      </c>
      <c r="F109" s="84"/>
      <c r="G109" s="93">
        <f>VLOOKUP(F92,'POINTS SCORE'!$B$8:$AK$37,18,FALSE)</f>
        <v>0</v>
      </c>
      <c r="H109" s="93">
        <f>VLOOKUP(F92,'POINTS SCORE'!$B$37:$AK$78,18,FALSE)</f>
        <v>0</v>
      </c>
      <c r="I109" s="95">
        <v>17</v>
      </c>
      <c r="J109" s="84"/>
      <c r="K109" s="93">
        <v>0</v>
      </c>
      <c r="L109" s="93">
        <v>0</v>
      </c>
      <c r="M109" s="95">
        <v>17</v>
      </c>
      <c r="N109" s="84"/>
      <c r="O109" s="84" t="e">
        <f>VLOOKUP(N92,'POINTS SCORE'!$B$8:$AK$37,18,FALSE)</f>
        <v>#N/A</v>
      </c>
      <c r="P109" s="84" t="e">
        <f>VLOOKUP(N92,'POINTS SCORE'!$B$37:$AK$78,18,FALSE)</f>
        <v>#N/A</v>
      </c>
      <c r="Q109" s="87">
        <v>17</v>
      </c>
      <c r="S109" s="93">
        <v>0</v>
      </c>
      <c r="T109" s="93">
        <v>0</v>
      </c>
      <c r="U109" s="87">
        <v>17</v>
      </c>
      <c r="W109" s="84">
        <v>0</v>
      </c>
      <c r="X109" s="88">
        <v>0</v>
      </c>
    </row>
    <row r="110" spans="1:24">
      <c r="A110" s="87">
        <v>18</v>
      </c>
      <c r="B110" s="98"/>
      <c r="C110" s="84">
        <v>0</v>
      </c>
      <c r="D110" s="93">
        <v>0</v>
      </c>
      <c r="E110" s="95">
        <v>18</v>
      </c>
      <c r="F110" s="84"/>
      <c r="G110" s="93">
        <f>VLOOKUP(F92,'POINTS SCORE'!$B$8:$AK$37,19,FALSE)</f>
        <v>0</v>
      </c>
      <c r="H110" s="93">
        <f>VLOOKUP(F92,'POINTS SCORE'!$B$37:$AK$78,19,FALSE)</f>
        <v>0</v>
      </c>
      <c r="I110" s="95">
        <v>18</v>
      </c>
      <c r="J110" s="84"/>
      <c r="K110" s="93">
        <v>0</v>
      </c>
      <c r="L110" s="93">
        <v>0</v>
      </c>
      <c r="M110" s="95">
        <v>18</v>
      </c>
      <c r="N110" s="84"/>
      <c r="O110" s="84" t="e">
        <f>VLOOKUP(N92,'POINTS SCORE'!$B$8:$AK$37,19,FALSE)</f>
        <v>#N/A</v>
      </c>
      <c r="P110" s="84" t="e">
        <f>VLOOKUP(N92,'POINTS SCORE'!$B$37:$AK$78,19,FALSE)</f>
        <v>#N/A</v>
      </c>
      <c r="Q110" s="87">
        <v>18</v>
      </c>
      <c r="S110" s="93" t="e">
        <f>VLOOKUP(R92,'POINTS SCORE'!$B$8:$AK$39,19,FALSE)</f>
        <v>#N/A</v>
      </c>
      <c r="T110" s="93" t="e">
        <f>VLOOKUP(R92,'POINTS SCORE'!$B$37:$AK$78,19,FALSE)</f>
        <v>#N/A</v>
      </c>
      <c r="U110" s="87">
        <v>18</v>
      </c>
      <c r="W110" s="84" t="e">
        <f>VLOOKUP(V92,'POINTS SCORE'!$B$8:$AK$37,19,FALSE)</f>
        <v>#N/A</v>
      </c>
      <c r="X110" s="88" t="e">
        <f>VLOOKUP(V92,'POINTS SCORE'!$B$37:$AK$78,19,FALSE)</f>
        <v>#N/A</v>
      </c>
    </row>
    <row r="111" spans="1:24">
      <c r="A111" s="87">
        <v>19</v>
      </c>
      <c r="B111" s="98"/>
      <c r="C111" s="84">
        <f>VLOOKUP(B92,'POINTS SCORE'!$B$8:$AK$37,20,FALSE)</f>
        <v>0</v>
      </c>
      <c r="D111" s="93">
        <f>VLOOKUP(B92,'POINTS SCORE'!$B$37:$AK$78,20,FALSE)</f>
        <v>0</v>
      </c>
      <c r="E111" s="95">
        <v>19</v>
      </c>
      <c r="F111" s="84"/>
      <c r="G111" s="93">
        <f>VLOOKUP(F92,'POINTS SCORE'!$B$8:$AK$37,20,FALSE)</f>
        <v>0</v>
      </c>
      <c r="H111" s="93">
        <f>VLOOKUP(F92,'POINTS SCORE'!$B$37:$AK$78,20,FALSE)</f>
        <v>0</v>
      </c>
      <c r="I111" s="95">
        <v>19</v>
      </c>
      <c r="J111" s="84"/>
      <c r="K111" s="93">
        <f>VLOOKUP(J92,'POINTS SCORE'!$B$8:$AK$37,20,FALSE)</f>
        <v>0</v>
      </c>
      <c r="L111" s="93">
        <f>VLOOKUP(J92,'POINTS SCORE'!$B$37:$AK$78,20,FALSE)</f>
        <v>0</v>
      </c>
      <c r="M111" s="95">
        <v>19</v>
      </c>
      <c r="N111" s="84"/>
      <c r="O111" s="84" t="e">
        <f>VLOOKUP(N92,'POINTS SCORE'!$B$8:$AK$37,20,FALSE)</f>
        <v>#N/A</v>
      </c>
      <c r="P111" s="84" t="e">
        <f>VLOOKUP(N92,'POINTS SCORE'!$B$37:$AK$78,20,FALSE)</f>
        <v>#N/A</v>
      </c>
      <c r="Q111" s="87">
        <v>19</v>
      </c>
      <c r="S111" s="93" t="e">
        <f>VLOOKUP(R92,'POINTS SCORE'!$B$8:$AK$39,20,FALSE)</f>
        <v>#N/A</v>
      </c>
      <c r="T111" s="93" t="e">
        <f>VLOOKUP(R92,'POINTS SCORE'!$B$37:$AK$78,20,FALSE)</f>
        <v>#N/A</v>
      </c>
      <c r="U111" s="87">
        <v>19</v>
      </c>
      <c r="W111" s="84" t="e">
        <f>VLOOKUP(V92,'POINTS SCORE'!$B$8:$AK$37,20,FALSE)</f>
        <v>#N/A</v>
      </c>
      <c r="X111" s="88" t="e">
        <f>VLOOKUP(V92,'POINTS SCORE'!$B$37:$AK$78,20,FALSE)</f>
        <v>#N/A</v>
      </c>
    </row>
    <row r="112" spans="1:24">
      <c r="A112" s="87">
        <v>20</v>
      </c>
      <c r="B112" s="98"/>
      <c r="C112" s="84">
        <f>VLOOKUP(B92,'POINTS SCORE'!$B$8:$AK$37,21,FALSE)</f>
        <v>0</v>
      </c>
      <c r="D112" s="93">
        <f>VLOOKUP(B92,'POINTS SCORE'!$B$37:$AK$78,21,FALSE)</f>
        <v>0</v>
      </c>
      <c r="E112" s="95">
        <v>20</v>
      </c>
      <c r="F112" s="84"/>
      <c r="G112" s="93">
        <f>VLOOKUP(F92,'POINTS SCORE'!$B$8:$AK$37,21,FALSE)</f>
        <v>0</v>
      </c>
      <c r="H112" s="93">
        <f>VLOOKUP(F92,'POINTS SCORE'!$B$37:$AK$78,21,FALSE)</f>
        <v>0</v>
      </c>
      <c r="I112" s="95">
        <v>20</v>
      </c>
      <c r="J112" s="84"/>
      <c r="K112" s="93">
        <v>0</v>
      </c>
      <c r="L112" s="93">
        <v>0</v>
      </c>
      <c r="M112" s="95">
        <v>20</v>
      </c>
      <c r="N112" s="84"/>
      <c r="O112" s="84" t="e">
        <f>VLOOKUP(N92,'POINTS SCORE'!$B$8:$AK$37,21,FALSE)</f>
        <v>#N/A</v>
      </c>
      <c r="P112" s="84" t="e">
        <f>VLOOKUP(N92,'POINTS SCORE'!$B$37:$AK$78,21,FALSE)</f>
        <v>#N/A</v>
      </c>
      <c r="Q112" s="87">
        <v>20</v>
      </c>
      <c r="S112" s="93">
        <v>0</v>
      </c>
      <c r="T112" s="93">
        <v>0</v>
      </c>
      <c r="U112" s="87">
        <v>20</v>
      </c>
      <c r="W112" s="84" t="e">
        <f>VLOOKUP(V92,'POINTS SCORE'!$B$8:$AK$37,21,FALSE)</f>
        <v>#N/A</v>
      </c>
      <c r="X112" s="88" t="e">
        <f>VLOOKUP(V92,'POINTS SCORE'!$B$37:$AK$78,21,FALSE)</f>
        <v>#N/A</v>
      </c>
    </row>
    <row r="113" spans="1:24">
      <c r="A113" s="87">
        <v>21</v>
      </c>
      <c r="B113" s="98"/>
      <c r="C113" s="84">
        <f>VLOOKUP(B92,'POINTS SCORE'!$B$8:$AK$37,22,FALSE)</f>
        <v>0</v>
      </c>
      <c r="D113" s="93">
        <f>VLOOKUP(B92,'POINTS SCORE'!$B$37:$AK$78,22,FALSE)</f>
        <v>0</v>
      </c>
      <c r="E113" s="95">
        <v>21</v>
      </c>
      <c r="F113" s="84"/>
      <c r="G113" s="93">
        <f>VLOOKUP(F92,'POINTS SCORE'!$B$8:$AK$37,22,FALSE)</f>
        <v>0</v>
      </c>
      <c r="H113" s="93">
        <f>VLOOKUP(F92,'POINTS SCORE'!$B$37:$AK$78,22,FALSE)</f>
        <v>0</v>
      </c>
      <c r="I113" s="95">
        <v>21</v>
      </c>
      <c r="J113" s="84"/>
      <c r="K113" s="93">
        <f>VLOOKUP(J92,'POINTS SCORE'!$B$8:$AK$37,22,FALSE)</f>
        <v>0</v>
      </c>
      <c r="L113" s="93">
        <f>VLOOKUP(J92,'POINTS SCORE'!$B$37:$AK$78,22,FALSE)</f>
        <v>0</v>
      </c>
      <c r="M113" s="95">
        <v>21</v>
      </c>
      <c r="N113" s="84"/>
      <c r="O113" s="84" t="e">
        <f>VLOOKUP(N92,'POINTS SCORE'!$B$8:$AK$37,22,FALSE)</f>
        <v>#N/A</v>
      </c>
      <c r="P113" s="84" t="e">
        <f>VLOOKUP(N92,'POINTS SCORE'!$B$37:$AK$78,22,FALSE)</f>
        <v>#N/A</v>
      </c>
      <c r="Q113" s="87">
        <v>21</v>
      </c>
      <c r="S113" s="93" t="e">
        <f>VLOOKUP(R92,'POINTS SCORE'!$B$8:$AK$39,22,FALSE)</f>
        <v>#N/A</v>
      </c>
      <c r="T113" s="93" t="e">
        <f>VLOOKUP(R92,'POINTS SCORE'!$B$37:$AK$78,22,FALSE)</f>
        <v>#N/A</v>
      </c>
      <c r="U113" s="87">
        <v>21</v>
      </c>
      <c r="W113" s="84" t="e">
        <f>VLOOKUP(V92,'POINTS SCORE'!$B$8:$AK$37,22,FALSE)</f>
        <v>#N/A</v>
      </c>
      <c r="X113" s="88" t="e">
        <f>VLOOKUP(V92,'POINTS SCORE'!$B$37:$AK$78,22,FALSE)</f>
        <v>#N/A</v>
      </c>
    </row>
    <row r="114" spans="1:24">
      <c r="A114" s="87">
        <v>22</v>
      </c>
      <c r="B114" s="98"/>
      <c r="C114" s="84">
        <v>0</v>
      </c>
      <c r="D114" s="93">
        <v>0</v>
      </c>
      <c r="E114" s="95">
        <v>22</v>
      </c>
      <c r="F114" s="84"/>
      <c r="G114" s="93">
        <f>VLOOKUP(F92,'POINTS SCORE'!$B$8:$AK$37,23,FALSE)</f>
        <v>0</v>
      </c>
      <c r="H114" s="93">
        <f>VLOOKUP(F92,'POINTS SCORE'!$B$37:$AK$78,23,FALSE)</f>
        <v>0</v>
      </c>
      <c r="I114" s="95">
        <v>22</v>
      </c>
      <c r="J114" s="84"/>
      <c r="K114" s="93">
        <f>VLOOKUP(J92,'POINTS SCORE'!$B$8:$AK$37,23,FALSE)</f>
        <v>0</v>
      </c>
      <c r="L114" s="93">
        <f>VLOOKUP(J92,'POINTS SCORE'!$B$37:$AK$78,23,FALSE)</f>
        <v>0</v>
      </c>
      <c r="M114" s="95">
        <v>22</v>
      </c>
      <c r="N114" s="84"/>
      <c r="O114" s="84" t="e">
        <f>VLOOKUP(N92,'POINTS SCORE'!$B$8:$AK$37,23,FALSE)</f>
        <v>#N/A</v>
      </c>
      <c r="P114" s="84" t="e">
        <f>VLOOKUP(N92,'POINTS SCORE'!$B$37:$AK$78,23,FALSE)</f>
        <v>#N/A</v>
      </c>
      <c r="Q114" s="87">
        <v>22</v>
      </c>
      <c r="S114" s="93" t="e">
        <f>VLOOKUP(R92,'POINTS SCORE'!$B$8:$AK$39,23,FALSE)</f>
        <v>#N/A</v>
      </c>
      <c r="T114" s="93" t="e">
        <f>VLOOKUP(R92,'POINTS SCORE'!$B$37:$AK$78,23,FALSE)</f>
        <v>#N/A</v>
      </c>
      <c r="U114" s="87">
        <v>22</v>
      </c>
      <c r="W114" s="84" t="e">
        <f>VLOOKUP(V92,'POINTS SCORE'!$B$8:$AK$37,23,FALSE)</f>
        <v>#N/A</v>
      </c>
      <c r="X114" s="88" t="e">
        <f>VLOOKUP(V92,'POINTS SCORE'!$B$37:$AK$78,23,FALSE)</f>
        <v>#N/A</v>
      </c>
    </row>
    <row r="115" spans="1:24">
      <c r="A115" s="87">
        <v>23</v>
      </c>
      <c r="B115" s="98"/>
      <c r="C115" s="84">
        <f>VLOOKUP(B92,'POINTS SCORE'!$B$8:$AK$37,24,FALSE)</f>
        <v>0</v>
      </c>
      <c r="D115" s="93">
        <f>VLOOKUP(B92,'POINTS SCORE'!$B$37:$AK$78,24,FALSE)</f>
        <v>0</v>
      </c>
      <c r="E115" s="95">
        <v>23</v>
      </c>
      <c r="F115" s="84"/>
      <c r="G115" s="93">
        <f>VLOOKUP(F92,'POINTS SCORE'!$B$8:$AK$37,24,FALSE)</f>
        <v>0</v>
      </c>
      <c r="H115" s="93">
        <f>VLOOKUP(F92,'POINTS SCORE'!$B$37:$AK$78,24,FALSE)</f>
        <v>0</v>
      </c>
      <c r="I115" s="95">
        <v>23</v>
      </c>
      <c r="J115" s="84"/>
      <c r="K115" s="93">
        <f>VLOOKUP(J92,'POINTS SCORE'!$B$8:$AK$37,24,FALSE)</f>
        <v>0</v>
      </c>
      <c r="L115" s="93">
        <f>VLOOKUP(J92,'POINTS SCORE'!$B$37:$AK$78,24,FALSE)</f>
        <v>0</v>
      </c>
      <c r="M115" s="95">
        <v>23</v>
      </c>
      <c r="N115" s="84"/>
      <c r="O115" s="84" t="e">
        <f>VLOOKUP(N92,'POINTS SCORE'!$B$8:$AK$37,24,FALSE)</f>
        <v>#N/A</v>
      </c>
      <c r="P115" s="84" t="e">
        <f>VLOOKUP(N92,'POINTS SCORE'!$B$37:$AK$78,24,FALSE)</f>
        <v>#N/A</v>
      </c>
      <c r="Q115" s="87">
        <v>23</v>
      </c>
      <c r="S115" s="93" t="e">
        <f>VLOOKUP(R92,'POINTS SCORE'!$B$8:$AK$39,24,FALSE)</f>
        <v>#N/A</v>
      </c>
      <c r="T115" s="93" t="e">
        <f>VLOOKUP(R92,'POINTS SCORE'!$B$37:$AK$78,24,FALSE)</f>
        <v>#N/A</v>
      </c>
      <c r="U115" s="87">
        <v>23</v>
      </c>
      <c r="W115" s="84" t="e">
        <f>VLOOKUP(V92,'POINTS SCORE'!$B$8:$AK$37,24,FALSE)</f>
        <v>#N/A</v>
      </c>
      <c r="X115" s="88" t="e">
        <f>VLOOKUP(V92,'POINTS SCORE'!$B$37:$AK$78,24,FALSE)</f>
        <v>#N/A</v>
      </c>
    </row>
    <row r="116" spans="1:24">
      <c r="A116" s="87">
        <v>24</v>
      </c>
      <c r="B116" s="98"/>
      <c r="C116" s="84">
        <f>VLOOKUP(B92,'POINTS SCORE'!$B$8:$AK$37,25,FALSE)</f>
        <v>0</v>
      </c>
      <c r="D116" s="93">
        <f>VLOOKUP(B92,'POINTS SCORE'!$B$37:$AK$78,25,FALSE)</f>
        <v>0</v>
      </c>
      <c r="E116" s="95">
        <v>24</v>
      </c>
      <c r="F116" s="84"/>
      <c r="G116" s="93">
        <f>VLOOKUP(F92,'POINTS SCORE'!$B$8:$AK$37,25,FALSE)</f>
        <v>0</v>
      </c>
      <c r="H116" s="93">
        <f>VLOOKUP(F92,'POINTS SCORE'!$B$37:$AK$78,25,FALSE)</f>
        <v>0</v>
      </c>
      <c r="I116" s="95">
        <v>24</v>
      </c>
      <c r="J116" s="84"/>
      <c r="K116" s="93">
        <f>VLOOKUP(J92,'POINTS SCORE'!$B$8:$AK$37,25,FALSE)</f>
        <v>0</v>
      </c>
      <c r="L116" s="93">
        <f>VLOOKUP(J92,'POINTS SCORE'!$B$37:$AK$78,25,FALSE)</f>
        <v>0</v>
      </c>
      <c r="M116" s="95">
        <v>24</v>
      </c>
      <c r="N116" s="84"/>
      <c r="O116" s="84" t="e">
        <f>VLOOKUP(N92,'POINTS SCORE'!$B$8:$AK$37,25,FALSE)</f>
        <v>#N/A</v>
      </c>
      <c r="P116" s="84" t="e">
        <f>VLOOKUP(N92,'POINTS SCORE'!$B$37:$AK$78,25,FALSE)</f>
        <v>#N/A</v>
      </c>
      <c r="Q116" s="87">
        <v>24</v>
      </c>
      <c r="S116" s="93" t="e">
        <f>VLOOKUP(R92,'POINTS SCORE'!$B$8:$AK$39,25,FALSE)</f>
        <v>#N/A</v>
      </c>
      <c r="T116" s="93" t="e">
        <f>VLOOKUP(R92,'POINTS SCORE'!$B$37:$AK$78,25,FALSE)</f>
        <v>#N/A</v>
      </c>
      <c r="U116" s="87">
        <v>24</v>
      </c>
      <c r="W116" s="84" t="e">
        <f>VLOOKUP(V92,'POINTS SCORE'!$B$8:$AK$37,25,FALSE)</f>
        <v>#N/A</v>
      </c>
      <c r="X116" s="88" t="e">
        <f>VLOOKUP(V92,'POINTS SCORE'!$B$37:$AK$78,25,FALSE)</f>
        <v>#N/A</v>
      </c>
    </row>
    <row r="117" spans="1:24">
      <c r="A117" s="87">
        <v>25</v>
      </c>
      <c r="B117" s="98"/>
      <c r="C117" s="84">
        <f>VLOOKUP(B92,'POINTS SCORE'!$B$8:$AK$37,26,FALSE)</f>
        <v>0</v>
      </c>
      <c r="D117" s="93">
        <f>VLOOKUP(B92,'POINTS SCORE'!$B$37:$AK$78,26,FALSE)</f>
        <v>0</v>
      </c>
      <c r="E117" s="95">
        <v>25</v>
      </c>
      <c r="F117" s="84"/>
      <c r="G117" s="93">
        <f>VLOOKUP(F92,'POINTS SCORE'!$B$8:$AK$37,26,FALSE)</f>
        <v>0</v>
      </c>
      <c r="H117" s="93">
        <f>VLOOKUP(F92,'POINTS SCORE'!$B$37:$AK$78,26,FALSE)</f>
        <v>0</v>
      </c>
      <c r="I117" s="95">
        <v>25</v>
      </c>
      <c r="J117" s="84"/>
      <c r="K117" s="93">
        <f>VLOOKUP(J92,'POINTS SCORE'!$B$8:$AK$37,26,FALSE)</f>
        <v>0</v>
      </c>
      <c r="L117" s="93">
        <f>VLOOKUP(J92,'POINTS SCORE'!$B$37:$AK$78,26,FALSE)</f>
        <v>0</v>
      </c>
      <c r="M117" s="95">
        <v>25</v>
      </c>
      <c r="N117" s="84"/>
      <c r="O117" s="84" t="e">
        <f>VLOOKUP(N92,'POINTS SCORE'!$B$8:$AK$37,26,FALSE)</f>
        <v>#N/A</v>
      </c>
      <c r="P117" s="84" t="e">
        <f>VLOOKUP(N92,'POINTS SCORE'!$B$37:$AK$78,26,FALSE)</f>
        <v>#N/A</v>
      </c>
      <c r="Q117" s="87">
        <v>25</v>
      </c>
      <c r="S117" s="93">
        <v>0</v>
      </c>
      <c r="T117" s="93">
        <v>0</v>
      </c>
      <c r="U117" s="87">
        <v>25</v>
      </c>
      <c r="W117" s="84" t="e">
        <f>VLOOKUP(V92,'POINTS SCORE'!$B$8:$AK$37,26,FALSE)</f>
        <v>#N/A</v>
      </c>
      <c r="X117" s="88" t="e">
        <f>VLOOKUP(V92,'POINTS SCORE'!$B$37:$AK$78,26,FALSE)</f>
        <v>#N/A</v>
      </c>
    </row>
    <row r="118" spans="1:24">
      <c r="A118" s="87">
        <v>26</v>
      </c>
      <c r="B118" s="98"/>
      <c r="C118" s="84">
        <f>VLOOKUP(B92,'POINTS SCORE'!$B$8:$AK$37,27,FALSE)</f>
        <v>0</v>
      </c>
      <c r="D118" s="93">
        <f>VLOOKUP(B92,'POINTS SCORE'!$B$37:$AK$78,27,FALSE)</f>
        <v>0</v>
      </c>
      <c r="E118" s="95">
        <v>26</v>
      </c>
      <c r="F118" s="84"/>
      <c r="G118" s="93">
        <f>VLOOKUP(F92,'POINTS SCORE'!$B$8:$AK$37,27,FALSE)</f>
        <v>0</v>
      </c>
      <c r="H118" s="93">
        <f>VLOOKUP(F92,'POINTS SCORE'!$B$37:$AK$78,27,FALSE)</f>
        <v>0</v>
      </c>
      <c r="I118" s="95">
        <v>26</v>
      </c>
      <c r="J118" s="84"/>
      <c r="K118" s="93">
        <f>VLOOKUP(J92,'POINTS SCORE'!$B$8:$AK$37,27,FALSE)</f>
        <v>0</v>
      </c>
      <c r="L118" s="93">
        <f>VLOOKUP(J92,'POINTS SCORE'!$B$37:$AK$78,27,FALSE)</f>
        <v>0</v>
      </c>
      <c r="M118" s="95">
        <v>26</v>
      </c>
      <c r="N118" s="84"/>
      <c r="O118" s="84" t="e">
        <f>VLOOKUP(N92,'POINTS SCORE'!$B$8:$AK$37,27,FALSE)</f>
        <v>#N/A</v>
      </c>
      <c r="P118" s="84" t="e">
        <f>VLOOKUP(N92,'POINTS SCORE'!$B$37:$AK$78,27,FALSE)</f>
        <v>#N/A</v>
      </c>
      <c r="Q118" s="87">
        <v>26</v>
      </c>
      <c r="S118" s="93" t="e">
        <f>VLOOKUP(R92,'POINTS SCORE'!$B$8:$AK$39,27,FALSE)</f>
        <v>#N/A</v>
      </c>
      <c r="T118" s="93" t="e">
        <f>VLOOKUP(R92,'POINTS SCORE'!$B$37:$AK$78,27,FALSE)</f>
        <v>#N/A</v>
      </c>
      <c r="U118" s="87">
        <v>26</v>
      </c>
      <c r="W118" s="84" t="e">
        <f>VLOOKUP(V92,'POINTS SCORE'!$B$8:$AK$37,27,FALSE)</f>
        <v>#N/A</v>
      </c>
      <c r="X118" s="88" t="e">
        <f>VLOOKUP(V92,'POINTS SCORE'!$B$37:$AK$78,27,FALSE)</f>
        <v>#N/A</v>
      </c>
    </row>
    <row r="119" spans="1:24">
      <c r="A119" s="87">
        <v>27</v>
      </c>
      <c r="B119" s="98"/>
      <c r="C119" s="84">
        <f>VLOOKUP(B92,'POINTS SCORE'!$B$8:$AK$37,28,FALSE)</f>
        <v>0</v>
      </c>
      <c r="D119" s="93">
        <f>VLOOKUP(B92,'POINTS SCORE'!$B$37:$AK$78,28,FALSE)</f>
        <v>0</v>
      </c>
      <c r="E119" s="95">
        <v>27</v>
      </c>
      <c r="F119" s="84"/>
      <c r="G119" s="93">
        <f>VLOOKUP(F92,'POINTS SCORE'!$B$8:$AK$37,28,FALSE)</f>
        <v>0</v>
      </c>
      <c r="H119" s="93">
        <f>VLOOKUP(F92,'POINTS SCORE'!$B$37:$AK$78,28,FALSE)</f>
        <v>0</v>
      </c>
      <c r="I119" s="95">
        <v>27</v>
      </c>
      <c r="J119" s="84"/>
      <c r="K119" s="93">
        <f>VLOOKUP(J92,'POINTS SCORE'!$B$8:$AK$37,28,FALSE)</f>
        <v>0</v>
      </c>
      <c r="L119" s="93">
        <f>VLOOKUP(J92,'POINTS SCORE'!$B$37:$AK$78,28,FALSE)</f>
        <v>0</v>
      </c>
      <c r="M119" s="95">
        <v>27</v>
      </c>
      <c r="N119" s="84"/>
      <c r="O119" s="84" t="e">
        <f>VLOOKUP(N92,'POINTS SCORE'!$B$8:$AK$37,28,FALSE)</f>
        <v>#N/A</v>
      </c>
      <c r="P119" s="84" t="e">
        <f>VLOOKUP(N92,'POINTS SCORE'!$B$37:$AK$78,28,FALSE)</f>
        <v>#N/A</v>
      </c>
      <c r="Q119" s="87">
        <v>27</v>
      </c>
      <c r="S119" s="93" t="e">
        <f>VLOOKUP(R92,'POINTS SCORE'!$B$8:$AK$39,28,FALSE)</f>
        <v>#N/A</v>
      </c>
      <c r="T119" s="93" t="e">
        <f>VLOOKUP(R92,'POINTS SCORE'!$B$37:$AK$78,28,FALSE)</f>
        <v>#N/A</v>
      </c>
      <c r="U119" s="87">
        <v>27</v>
      </c>
      <c r="W119" s="84" t="e">
        <f>VLOOKUP(V92,'POINTS SCORE'!$B$8:$AK$37,28,FALSE)</f>
        <v>#N/A</v>
      </c>
      <c r="X119" s="88" t="e">
        <f>VLOOKUP(V92,'POINTS SCORE'!$B$37:$AK$78,28,FALSE)</f>
        <v>#N/A</v>
      </c>
    </row>
    <row r="120" spans="1:24">
      <c r="A120" s="87">
        <v>28</v>
      </c>
      <c r="B120" s="98"/>
      <c r="C120" s="84">
        <f>VLOOKUP(B92,'POINTS SCORE'!$B$8:$AK$37,29,FALSE)</f>
        <v>0</v>
      </c>
      <c r="D120" s="93">
        <f>VLOOKUP(B92,'POINTS SCORE'!$B$37:$AK$78,29,FALSE)</f>
        <v>0</v>
      </c>
      <c r="E120" s="95">
        <v>28</v>
      </c>
      <c r="F120" s="84"/>
      <c r="G120" s="93">
        <f>VLOOKUP(F92,'POINTS SCORE'!$B$8:$AK$37,29,FALSE)</f>
        <v>0</v>
      </c>
      <c r="H120" s="93">
        <f>VLOOKUP(F92,'POINTS SCORE'!$B$37:$AK$78,29,FALSE)</f>
        <v>0</v>
      </c>
      <c r="I120" s="95">
        <v>28</v>
      </c>
      <c r="J120" s="84"/>
      <c r="K120" s="93">
        <f>VLOOKUP(J92,'POINTS SCORE'!$B$8:$AK$37,29,FALSE)</f>
        <v>0</v>
      </c>
      <c r="L120" s="93">
        <f>VLOOKUP(J92,'POINTS SCORE'!$B$37:$AK$78,29,FALSE)</f>
        <v>0</v>
      </c>
      <c r="M120" s="95">
        <v>28</v>
      </c>
      <c r="N120" s="84"/>
      <c r="O120" s="84" t="e">
        <f>VLOOKUP(N92,'POINTS SCORE'!$B$8:$AK$37,29,FALSE)</f>
        <v>#N/A</v>
      </c>
      <c r="P120" s="84" t="e">
        <f>VLOOKUP(N92,'POINTS SCORE'!$B$37:$AK$78,29,FALSE)</f>
        <v>#N/A</v>
      </c>
      <c r="Q120" s="87">
        <v>28</v>
      </c>
      <c r="S120" s="93">
        <v>0</v>
      </c>
      <c r="T120" s="93">
        <v>0</v>
      </c>
      <c r="U120" s="87">
        <v>28</v>
      </c>
      <c r="W120" s="84" t="e">
        <f>VLOOKUP(V92,'POINTS SCORE'!$B$8:$AK$37,29,FALSE)</f>
        <v>#N/A</v>
      </c>
      <c r="X120" s="88" t="e">
        <f>VLOOKUP(V92,'POINTS SCORE'!$B$37:$AK$78,29,FALSE)</f>
        <v>#N/A</v>
      </c>
    </row>
    <row r="121" spans="1:24">
      <c r="A121" s="87">
        <v>29</v>
      </c>
      <c r="B121" s="98"/>
      <c r="C121" s="84">
        <f>VLOOKUP(B92,'POINTS SCORE'!$B$8:$AK$37,30,FALSE)</f>
        <v>0</v>
      </c>
      <c r="D121" s="93">
        <f>VLOOKUP(B92,'POINTS SCORE'!$B$37:$AK$78,30,FALSE)</f>
        <v>0</v>
      </c>
      <c r="E121" s="95">
        <v>29</v>
      </c>
      <c r="F121" s="84"/>
      <c r="G121" s="93">
        <f>VLOOKUP(F92,'POINTS SCORE'!$B$8:$AK$37,30,FALSE)</f>
        <v>0</v>
      </c>
      <c r="H121" s="93">
        <f>VLOOKUP(F92,'POINTS SCORE'!$B$37:$AK$78,30,FALSE)</f>
        <v>0</v>
      </c>
      <c r="I121" s="95">
        <v>29</v>
      </c>
      <c r="J121" s="84"/>
      <c r="K121" s="93">
        <f>VLOOKUP(J92,'POINTS SCORE'!$B$8:$AK$37,30,FALSE)</f>
        <v>0</v>
      </c>
      <c r="L121" s="93">
        <f>VLOOKUP(J92,'POINTS SCORE'!$B$37:$AK$78,30,FALSE)</f>
        <v>0</v>
      </c>
      <c r="M121" s="95">
        <v>29</v>
      </c>
      <c r="N121" s="84"/>
      <c r="O121" s="84" t="e">
        <f>VLOOKUP(N92,'POINTS SCORE'!$B$8:$AK$37,30,FALSE)</f>
        <v>#N/A</v>
      </c>
      <c r="P121" s="84" t="e">
        <f>VLOOKUP(N92,'POINTS SCORE'!$B$37:$AK$78,30,FALSE)</f>
        <v>#N/A</v>
      </c>
      <c r="Q121" s="87">
        <v>29</v>
      </c>
      <c r="S121" s="93" t="e">
        <f>VLOOKUP(R92,'POINTS SCORE'!$B$8:$AK$39,30,FALSE)</f>
        <v>#N/A</v>
      </c>
      <c r="T121" s="93" t="e">
        <f>VLOOKUP(R92,'POINTS SCORE'!$B$37:$AK$78,30,FALSE)</f>
        <v>#N/A</v>
      </c>
      <c r="U121" s="87">
        <v>29</v>
      </c>
      <c r="W121" s="84" t="e">
        <f>VLOOKUP(V92,'POINTS SCORE'!$B$8:$AK$37,30,FALSE)</f>
        <v>#N/A</v>
      </c>
      <c r="X121" s="88" t="e">
        <f>VLOOKUP(V92,'POINTS SCORE'!$B$37:$AK$78,30,FALSE)</f>
        <v>#N/A</v>
      </c>
    </row>
    <row r="122" spans="1:24">
      <c r="A122" s="87">
        <v>30</v>
      </c>
      <c r="B122" s="98"/>
      <c r="C122" s="84">
        <f>VLOOKUP(B92,'POINTS SCORE'!$B$8:$AK$37,31,FALSE)</f>
        <v>0</v>
      </c>
      <c r="D122" s="93">
        <f>VLOOKUP(B92,'POINTS SCORE'!$B$37:$AK$78,31,FALSE)</f>
        <v>0</v>
      </c>
      <c r="E122" s="95" t="s">
        <v>59</v>
      </c>
      <c r="F122" s="84"/>
      <c r="G122" s="93">
        <v>14</v>
      </c>
      <c r="H122" s="93">
        <v>14</v>
      </c>
      <c r="I122" s="95">
        <v>30</v>
      </c>
      <c r="J122" s="84"/>
      <c r="K122" s="84">
        <f>VLOOKUP(J92,'POINTS SCORE'!$B$8:$AK$37,31,FALSE)</f>
        <v>0</v>
      </c>
      <c r="L122" s="93">
        <f>VLOOKUP(J92,'POINTS SCORE'!$B$37:$AK$78,31,FALSE)</f>
        <v>0</v>
      </c>
      <c r="M122" s="95">
        <v>30</v>
      </c>
      <c r="N122" s="84"/>
      <c r="O122" s="84" t="e">
        <f>VLOOKUP(N92,'POINTS SCORE'!$B$8:$AK$37,31,FALSE)</f>
        <v>#N/A</v>
      </c>
      <c r="P122" s="84" t="e">
        <f>VLOOKUP(N92,'POINTS SCORE'!$B$37:$AK$78,31,FALSE)</f>
        <v>#N/A</v>
      </c>
      <c r="Q122" s="87">
        <v>30</v>
      </c>
      <c r="S122" s="93" t="e">
        <f>VLOOKUP(R92,'POINTS SCORE'!$B$8:$AK$39,31,FALSE)</f>
        <v>#N/A</v>
      </c>
      <c r="T122" s="93" t="e">
        <f>VLOOKUP(R92,'POINTS SCORE'!$B$37:$AK$78,31,FALSE)</f>
        <v>#N/A</v>
      </c>
      <c r="U122" s="87">
        <v>30</v>
      </c>
      <c r="W122" s="84" t="e">
        <f>VLOOKUP(V92,'POINTS SCORE'!$B$8:$AK$37,31,FALSE)</f>
        <v>#N/A</v>
      </c>
      <c r="X122" s="88" t="e">
        <f>VLOOKUP(V92,'POINTS SCORE'!$B$37:$AK$78,31,FALSE)</f>
        <v>#N/A</v>
      </c>
    </row>
    <row r="123" spans="1:24">
      <c r="A123" s="95" t="s">
        <v>59</v>
      </c>
      <c r="C123" s="84">
        <f>VLOOKUP(B92,'POINTS SCORE'!$B$8:$AK$37,34,FALSE)</f>
        <v>14</v>
      </c>
      <c r="D123" s="84">
        <f>VLOOKUP(B92,'POINTS SCORE'!$B$37:$AK$78,34,FALSE)</f>
        <v>14</v>
      </c>
      <c r="E123" s="95" t="s">
        <v>59</v>
      </c>
      <c r="F123" s="84"/>
      <c r="G123" s="84">
        <v>14</v>
      </c>
      <c r="H123" s="84">
        <v>14</v>
      </c>
      <c r="I123" s="95" t="s">
        <v>59</v>
      </c>
      <c r="J123" s="84" t="s">
        <v>835</v>
      </c>
      <c r="K123" s="84">
        <v>14</v>
      </c>
      <c r="L123" s="84">
        <v>14</v>
      </c>
      <c r="M123" s="95" t="s">
        <v>59</v>
      </c>
      <c r="N123" s="84"/>
      <c r="O123" s="84">
        <v>14</v>
      </c>
      <c r="P123" s="84">
        <v>14</v>
      </c>
      <c r="Q123" s="87" t="s">
        <v>59</v>
      </c>
      <c r="S123" s="84" t="e">
        <f>VLOOKUP(R92,'POINTS SCORE'!$B$8:$AK$39,34,FALSE)</f>
        <v>#N/A</v>
      </c>
      <c r="T123" s="84" t="e">
        <f>VLOOKUP(R92,'POINTS SCORE'!$B$37:$AK$78,34,FALSE)</f>
        <v>#N/A</v>
      </c>
      <c r="U123" s="87" t="s">
        <v>59</v>
      </c>
      <c r="W123" s="84" t="e">
        <f>VLOOKUP(V92,'POINTS SCORE'!$B$8:$AK$37,34,FALSE)</f>
        <v>#N/A</v>
      </c>
      <c r="X123" s="88" t="e">
        <f>VLOOKUP(V92,'POINTS SCORE'!$B$37:$AK$78,34,FALSE)</f>
        <v>#N/A</v>
      </c>
    </row>
    <row r="124" spans="1:24">
      <c r="A124" s="95" t="s">
        <v>59</v>
      </c>
      <c r="C124" s="84">
        <f>VLOOKUP(B92,'POINTS SCORE'!$B$8:$AK$37,34,FALSE)</f>
        <v>14</v>
      </c>
      <c r="D124" s="84">
        <f>VLOOKUP(B92,'POINTS SCORE'!$B$37:$AK$78,34,FALSE)</f>
        <v>14</v>
      </c>
      <c r="E124" s="95" t="s">
        <v>59</v>
      </c>
      <c r="F124" s="84"/>
      <c r="G124" s="93">
        <v>14</v>
      </c>
      <c r="H124" s="93">
        <v>14</v>
      </c>
      <c r="I124" s="95" t="s">
        <v>59</v>
      </c>
      <c r="J124" s="84"/>
      <c r="K124" s="93">
        <v>14</v>
      </c>
      <c r="L124" s="93">
        <v>14</v>
      </c>
      <c r="M124" s="95" t="s">
        <v>59</v>
      </c>
      <c r="N124" s="84"/>
      <c r="O124" s="93">
        <v>14</v>
      </c>
      <c r="P124" s="93">
        <v>14</v>
      </c>
      <c r="Q124" s="87" t="s">
        <v>59</v>
      </c>
      <c r="S124" s="84">
        <v>0</v>
      </c>
      <c r="T124" s="84">
        <v>0</v>
      </c>
      <c r="U124" s="87" t="s">
        <v>59</v>
      </c>
      <c r="W124" s="84">
        <v>0</v>
      </c>
      <c r="X124" s="88">
        <v>0</v>
      </c>
    </row>
    <row r="125" spans="1:24">
      <c r="A125" s="95" t="s">
        <v>59</v>
      </c>
      <c r="C125" s="84">
        <f>VLOOKUP(B92,'POINTS SCORE'!$B$8:$AK$37,34,FALSE)</f>
        <v>14</v>
      </c>
      <c r="D125" s="84">
        <f>VLOOKUP(B92,'POINTS SCORE'!$B$37:$AK$78,34,FALSE)</f>
        <v>14</v>
      </c>
      <c r="E125" s="95" t="s">
        <v>59</v>
      </c>
      <c r="F125" s="84"/>
      <c r="G125" s="84">
        <v>0</v>
      </c>
      <c r="H125" s="84">
        <v>0</v>
      </c>
      <c r="I125" s="95" t="s">
        <v>59</v>
      </c>
      <c r="J125" s="84"/>
      <c r="K125" s="84">
        <v>14</v>
      </c>
      <c r="L125" s="84">
        <v>14</v>
      </c>
      <c r="M125" s="95" t="s">
        <v>59</v>
      </c>
      <c r="N125" s="84"/>
      <c r="O125" s="84">
        <v>14</v>
      </c>
      <c r="P125" s="84">
        <v>14</v>
      </c>
      <c r="Q125" s="87" t="s">
        <v>59</v>
      </c>
      <c r="S125" s="84" t="e">
        <f>VLOOKUP(R92,'POINTS SCORE'!$B$8:$AK$39,34,FALSE)</f>
        <v>#N/A</v>
      </c>
      <c r="T125" s="84" t="e">
        <f>VLOOKUP(R92,'POINTS SCORE'!$B$37:$AK$78,34,FALSE)</f>
        <v>#N/A</v>
      </c>
      <c r="U125" s="87" t="s">
        <v>59</v>
      </c>
      <c r="W125" s="84" t="e">
        <f>VLOOKUP(V92,'POINTS SCORE'!$B$8:$AK$37,34,FALSE)</f>
        <v>#N/A</v>
      </c>
      <c r="X125" s="88" t="e">
        <f>VLOOKUP(V92,'POINTS SCORE'!$B$37:$AK$78,34,FALSE)</f>
        <v>#N/A</v>
      </c>
    </row>
    <row r="126" spans="1:24">
      <c r="A126" s="95" t="s">
        <v>59</v>
      </c>
      <c r="C126" s="84">
        <f>VLOOKUP(B92,'POINTS SCORE'!$B$8:$AK$37,34,FALSE)</f>
        <v>14</v>
      </c>
      <c r="D126" s="84">
        <f>VLOOKUP(B92,'POINTS SCORE'!$B$37:$AK$78,34,FALSE)</f>
        <v>14</v>
      </c>
      <c r="E126" s="95" t="s">
        <v>59</v>
      </c>
      <c r="F126" s="84"/>
      <c r="G126" s="93">
        <v>14</v>
      </c>
      <c r="H126" s="93">
        <v>14</v>
      </c>
      <c r="I126" s="95" t="s">
        <v>59</v>
      </c>
      <c r="J126" s="84"/>
      <c r="K126" s="93">
        <v>14</v>
      </c>
      <c r="L126" s="93">
        <v>14</v>
      </c>
      <c r="M126" s="95" t="s">
        <v>59</v>
      </c>
      <c r="N126" s="84"/>
      <c r="O126" s="93">
        <v>14</v>
      </c>
      <c r="P126" s="93">
        <v>14</v>
      </c>
      <c r="Q126" s="87" t="s">
        <v>59</v>
      </c>
      <c r="S126" s="84" t="e">
        <f>VLOOKUP(R92,'POINTS SCORE'!$B$8:$AK$39,34,FALSE)</f>
        <v>#N/A</v>
      </c>
      <c r="T126" s="84" t="e">
        <f>VLOOKUP(R92,'POINTS SCORE'!$B$37:$AK$78,34,FALSE)</f>
        <v>#N/A</v>
      </c>
      <c r="U126" s="87" t="s">
        <v>59</v>
      </c>
      <c r="W126" s="84" t="e">
        <f>VLOOKUP(V92,'POINTS SCORE'!$B$8:$AK$37,34,FALSE)</f>
        <v>#N/A</v>
      </c>
      <c r="X126" s="88" t="e">
        <f>VLOOKUP(V92,'POINTS SCORE'!$B$37:$AK$78,34,FALSE)</f>
        <v>#N/A</v>
      </c>
    </row>
    <row r="127" spans="1:24">
      <c r="A127" s="95" t="s">
        <v>59</v>
      </c>
      <c r="C127" s="84">
        <f>VLOOKUP(B92,'POINTS SCORE'!$B$8:$AK$37,34,FALSE)</f>
        <v>14</v>
      </c>
      <c r="D127" s="84">
        <f>VLOOKUP(B92,'POINTS SCORE'!$B$37:$AK$78,34,FALSE)</f>
        <v>14</v>
      </c>
      <c r="E127" s="95" t="s">
        <v>59</v>
      </c>
      <c r="F127" s="84"/>
      <c r="G127" s="84">
        <v>14</v>
      </c>
      <c r="H127" s="84">
        <v>14</v>
      </c>
      <c r="I127" s="95" t="s">
        <v>59</v>
      </c>
      <c r="J127" s="84"/>
      <c r="K127" s="84">
        <v>14</v>
      </c>
      <c r="L127" s="84">
        <v>14</v>
      </c>
      <c r="M127" s="95" t="s">
        <v>59</v>
      </c>
      <c r="N127" s="84"/>
      <c r="O127" s="84">
        <v>14</v>
      </c>
      <c r="P127" s="84">
        <v>14</v>
      </c>
      <c r="Q127" s="87" t="s">
        <v>59</v>
      </c>
      <c r="S127" s="84" t="e">
        <f>VLOOKUP(R92,'POINTS SCORE'!$B$8:$AK$39,34,FALSE)</f>
        <v>#N/A</v>
      </c>
      <c r="T127" s="84" t="e">
        <f>VLOOKUP(R92,'POINTS SCORE'!$B$37:$AK$78,34,FALSE)</f>
        <v>#N/A</v>
      </c>
      <c r="U127" s="87" t="s">
        <v>59</v>
      </c>
      <c r="W127" s="84" t="e">
        <f>VLOOKUP(V92,'POINTS SCORE'!$B$8:$AK$37,34,FALSE)</f>
        <v>#N/A</v>
      </c>
      <c r="X127" s="88" t="e">
        <f>VLOOKUP(V92,'POINTS SCORE'!$B$37:$AK$78,34,FALSE)</f>
        <v>#N/A</v>
      </c>
    </row>
    <row r="128" spans="1:24">
      <c r="A128" s="95" t="s">
        <v>59</v>
      </c>
      <c r="C128" s="84">
        <f>VLOOKUP(B92,'POINTS SCORE'!$B$8:$AK$37,34,FALSE)</f>
        <v>14</v>
      </c>
      <c r="D128" s="84">
        <f>VLOOKUP(B92,'POINTS SCORE'!$B$37:$AK$78,34,FALSE)</f>
        <v>14</v>
      </c>
      <c r="E128" s="95" t="s">
        <v>59</v>
      </c>
      <c r="F128" s="84"/>
      <c r="G128" s="93">
        <v>14</v>
      </c>
      <c r="H128" s="93">
        <v>14</v>
      </c>
      <c r="I128" s="95" t="s">
        <v>59</v>
      </c>
      <c r="J128" s="84"/>
      <c r="K128" s="93">
        <v>14</v>
      </c>
      <c r="L128" s="93">
        <v>14</v>
      </c>
      <c r="M128" s="95" t="s">
        <v>59</v>
      </c>
      <c r="N128" s="84"/>
      <c r="O128" s="93">
        <v>14</v>
      </c>
      <c r="P128" s="93">
        <v>14</v>
      </c>
      <c r="Q128" s="87" t="s">
        <v>59</v>
      </c>
      <c r="S128" s="84" t="e">
        <f>VLOOKUP(R92,'POINTS SCORE'!$B$8:$AK$39,34,FALSE)</f>
        <v>#N/A</v>
      </c>
      <c r="T128" s="84" t="e">
        <f>VLOOKUP(R92,'POINTS SCORE'!$B$37:$AK$78,34,FALSE)</f>
        <v>#N/A</v>
      </c>
      <c r="U128" s="87" t="s">
        <v>59</v>
      </c>
      <c r="W128" s="84" t="e">
        <f>VLOOKUP(V92,'POINTS SCORE'!$B$8:$AK$37,34,FALSE)</f>
        <v>#N/A</v>
      </c>
      <c r="X128" s="88" t="e">
        <f>VLOOKUP(V92,'POINTS SCORE'!$B$37:$AK$78,34,FALSE)</f>
        <v>#N/A</v>
      </c>
    </row>
    <row r="129" spans="1:24">
      <c r="A129" s="95" t="s">
        <v>60</v>
      </c>
      <c r="C129" s="84">
        <f>VLOOKUP(B92,'POINTS SCORE'!$B$8:$AK$37,34,FALSE)</f>
        <v>14</v>
      </c>
      <c r="D129" s="84">
        <f>VLOOKUP(B92,'POINTS SCORE'!$B$37:$AK$78,34,FALSE)</f>
        <v>14</v>
      </c>
      <c r="E129" s="95" t="s">
        <v>59</v>
      </c>
      <c r="F129" s="84"/>
      <c r="G129" s="84">
        <v>14</v>
      </c>
      <c r="H129" s="84">
        <v>14</v>
      </c>
      <c r="I129" s="95" t="s">
        <v>60</v>
      </c>
      <c r="J129" s="84"/>
      <c r="K129" s="84">
        <v>14</v>
      </c>
      <c r="L129" s="84">
        <v>14</v>
      </c>
      <c r="M129" s="95" t="s">
        <v>60</v>
      </c>
      <c r="N129" s="84"/>
      <c r="O129" s="84">
        <v>14</v>
      </c>
      <c r="P129" s="84">
        <v>14</v>
      </c>
      <c r="Q129" s="87" t="s">
        <v>60</v>
      </c>
      <c r="S129" s="84" t="e">
        <f>VLOOKUP(R92,'POINTS SCORE'!$B$8:$AK$39,34,FALSE)</f>
        <v>#N/A</v>
      </c>
      <c r="T129" s="84" t="e">
        <f>VLOOKUP(R92,'POINTS SCORE'!$B$37:$AK$78,34,FALSE)</f>
        <v>#N/A</v>
      </c>
      <c r="U129" s="87" t="s">
        <v>60</v>
      </c>
      <c r="W129" s="84" t="e">
        <f>VLOOKUP(V92,'POINTS SCORE'!$B$8:$AK$37,34,FALSE)</f>
        <v>#N/A</v>
      </c>
      <c r="X129" s="88" t="e">
        <f>VLOOKUP(V92,'POINTS SCORE'!$B$37:$AK$78,34,FALSE)</f>
        <v>#N/A</v>
      </c>
    </row>
    <row r="130" spans="1:24">
      <c r="A130" s="95" t="s">
        <v>60</v>
      </c>
      <c r="C130" s="84">
        <f>VLOOKUP(B92,'POINTS SCORE'!$B$8:$AK$37,34,FALSE)</f>
        <v>14</v>
      </c>
      <c r="D130" s="84">
        <f>VLOOKUP(B92,'POINTS SCORE'!$B$37:$AK$78,34,FALSE)</f>
        <v>14</v>
      </c>
      <c r="E130" s="95" t="s">
        <v>59</v>
      </c>
      <c r="F130" s="84"/>
      <c r="G130" s="93">
        <v>14</v>
      </c>
      <c r="H130" s="93">
        <v>14</v>
      </c>
      <c r="I130" s="95" t="s">
        <v>60</v>
      </c>
      <c r="J130" s="84"/>
      <c r="K130" s="93">
        <v>14</v>
      </c>
      <c r="L130" s="93">
        <v>14</v>
      </c>
      <c r="M130" s="95" t="s">
        <v>60</v>
      </c>
      <c r="N130" s="84"/>
      <c r="O130" s="93">
        <v>14</v>
      </c>
      <c r="P130" s="93">
        <v>14</v>
      </c>
      <c r="Q130" s="87" t="s">
        <v>60</v>
      </c>
      <c r="S130" s="84" t="e">
        <f>VLOOKUP(R92,'POINTS SCORE'!$B$8:$AK$39,34,FALSE)</f>
        <v>#N/A</v>
      </c>
      <c r="T130" s="84" t="e">
        <f>VLOOKUP(R92,'POINTS SCORE'!$B$37:$AK$78,34,FALSE)</f>
        <v>#N/A</v>
      </c>
      <c r="U130" s="87" t="s">
        <v>60</v>
      </c>
      <c r="W130" s="84" t="e">
        <f>VLOOKUP(V92,'POINTS SCORE'!$B$8:$AK$37,34,FALSE)</f>
        <v>#N/A</v>
      </c>
      <c r="X130" s="88" t="e">
        <f>VLOOKUP(V92,'POINTS SCORE'!$B$37:$AK$78,34,FALSE)</f>
        <v>#N/A</v>
      </c>
    </row>
    <row r="131" spans="1:24">
      <c r="A131" s="95" t="s">
        <v>60</v>
      </c>
      <c r="C131" s="84">
        <f>VLOOKUP(B92,'POINTS SCORE'!$B$8:$AK$37,34,FALSE)</f>
        <v>14</v>
      </c>
      <c r="D131" s="84">
        <f>VLOOKUP(B92,'POINTS SCORE'!$B$37:$AK$78,34,FALSE)</f>
        <v>14</v>
      </c>
      <c r="E131" s="95" t="s">
        <v>59</v>
      </c>
      <c r="F131" s="84"/>
      <c r="G131" s="84">
        <v>0</v>
      </c>
      <c r="H131" s="84">
        <v>0</v>
      </c>
      <c r="I131" s="95" t="s">
        <v>60</v>
      </c>
      <c r="J131" s="84"/>
      <c r="K131" s="84">
        <v>14</v>
      </c>
      <c r="L131" s="84">
        <v>14</v>
      </c>
      <c r="M131" s="95" t="s">
        <v>60</v>
      </c>
      <c r="N131" s="84"/>
      <c r="O131" s="84">
        <v>14</v>
      </c>
      <c r="P131" s="84">
        <v>14</v>
      </c>
      <c r="Q131" s="87" t="s">
        <v>60</v>
      </c>
      <c r="S131" s="84" t="e">
        <f>VLOOKUP(R92,'POINTS SCORE'!$B$8:$AK$39,34,FALSE)</f>
        <v>#N/A</v>
      </c>
      <c r="T131" s="84" t="e">
        <f>VLOOKUP(R92,'POINTS SCORE'!$B$37:$AK$78,34,FALSE)</f>
        <v>#N/A</v>
      </c>
      <c r="U131" s="87" t="s">
        <v>60</v>
      </c>
      <c r="W131" s="84" t="e">
        <f>VLOOKUP(V92,'POINTS SCORE'!$B$8:$AK$37,34,FALSE)</f>
        <v>#N/A</v>
      </c>
      <c r="X131" s="88" t="e">
        <f>VLOOKUP(V92,'POINTS SCORE'!$B$37:$AK$78,34,FALSE)</f>
        <v>#N/A</v>
      </c>
    </row>
    <row r="132" spans="1:24">
      <c r="A132" s="95" t="s">
        <v>61</v>
      </c>
      <c r="B132" s="84" t="s">
        <v>999</v>
      </c>
      <c r="C132" s="84">
        <f>VLOOKUP(B92,'POINTS SCORE'!$B$8:$AK$37,36,FALSE)</f>
        <v>0</v>
      </c>
      <c r="D132" s="84">
        <f>VLOOKUP(B92,'POINTS SCORE'!$B$37:$AK$78,36,FALSE)</f>
        <v>0</v>
      </c>
      <c r="E132" s="95" t="s">
        <v>59</v>
      </c>
      <c r="F132" s="84"/>
      <c r="G132" s="93">
        <v>14</v>
      </c>
      <c r="H132" s="93">
        <v>14</v>
      </c>
      <c r="I132" s="95" t="s">
        <v>61</v>
      </c>
      <c r="J132" s="84"/>
      <c r="K132" s="84">
        <f>VLOOKUP(J92,'POINTS SCORE'!$B$8:$AK$37,36,FALSE)</f>
        <v>0</v>
      </c>
      <c r="L132" s="84">
        <f>VLOOKUP(J92,'POINTS SCORE'!$B$37:$AK$78,36,FALSE)</f>
        <v>0</v>
      </c>
      <c r="M132" s="95" t="s">
        <v>61</v>
      </c>
      <c r="N132" s="84"/>
      <c r="O132" s="84" t="e">
        <f>VLOOKUP(N92,'POINTS SCORE'!$B$8:$AK$37,36,FALSE)</f>
        <v>#N/A</v>
      </c>
      <c r="P132" s="84" t="e">
        <f>VLOOKUP(N92,'POINTS SCORE'!$B$37:$AK$78,36,FALSE)</f>
        <v>#N/A</v>
      </c>
      <c r="Q132" s="87" t="s">
        <v>61</v>
      </c>
      <c r="S132" s="84">
        <v>0</v>
      </c>
      <c r="T132" s="84">
        <v>0</v>
      </c>
      <c r="U132" s="87" t="s">
        <v>61</v>
      </c>
      <c r="W132" s="84">
        <v>0</v>
      </c>
      <c r="X132" s="88">
        <v>0</v>
      </c>
    </row>
    <row r="133" spans="1:24">
      <c r="A133" s="95" t="s">
        <v>61</v>
      </c>
      <c r="C133" s="84">
        <f>VLOOKUP(B92,'POINTS SCORE'!$B$8:$AK$37,36,FALSE)</f>
        <v>0</v>
      </c>
      <c r="D133" s="84">
        <f>VLOOKUP(B92,'POINTS SCORE'!$B$37:$AK$78,36,FALSE)</f>
        <v>0</v>
      </c>
      <c r="E133" s="95" t="s">
        <v>59</v>
      </c>
      <c r="F133" s="84"/>
      <c r="G133" s="84">
        <v>0</v>
      </c>
      <c r="H133" s="84">
        <v>0</v>
      </c>
      <c r="I133" s="95" t="s">
        <v>61</v>
      </c>
      <c r="J133" s="84"/>
      <c r="K133" s="84">
        <f>VLOOKUP(J92,'POINTS SCORE'!$B$8:$AK$37,36,FALSE)</f>
        <v>0</v>
      </c>
      <c r="L133" s="84">
        <f>VLOOKUP(J92,'POINTS SCORE'!$B$37:$AK$78,36,FALSE)</f>
        <v>0</v>
      </c>
      <c r="M133" s="95" t="s">
        <v>61</v>
      </c>
      <c r="N133" s="84"/>
      <c r="O133" s="84" t="e">
        <f>VLOOKUP(N92,'POINTS SCORE'!$B$8:$AK$37,36,FALSE)</f>
        <v>#N/A</v>
      </c>
      <c r="P133" s="84" t="e">
        <f>VLOOKUP(N92,'POINTS SCORE'!$B$37:$AK$78,36,FALSE)</f>
        <v>#N/A</v>
      </c>
      <c r="Q133" s="87" t="s">
        <v>61</v>
      </c>
      <c r="S133" s="84">
        <v>0</v>
      </c>
      <c r="T133" s="84">
        <v>0</v>
      </c>
      <c r="U133" s="87" t="s">
        <v>61</v>
      </c>
      <c r="W133" s="84">
        <v>0</v>
      </c>
      <c r="X133" s="88">
        <v>0</v>
      </c>
    </row>
    <row r="134" spans="1:24">
      <c r="A134" s="95" t="s">
        <v>61</v>
      </c>
      <c r="C134" s="84">
        <f>VLOOKUP(B92,'POINTS SCORE'!$B$8:$AK$37,36,FALSE)</f>
        <v>0</v>
      </c>
      <c r="D134" s="84">
        <f>VLOOKUP(B92,'POINTS SCORE'!$B$37:$AK$78,36,FALSE)</f>
        <v>0</v>
      </c>
      <c r="E134" s="95" t="s">
        <v>59</v>
      </c>
      <c r="F134" s="84"/>
      <c r="G134" s="93">
        <v>14</v>
      </c>
      <c r="H134" s="93">
        <v>14</v>
      </c>
      <c r="I134" s="95" t="s">
        <v>61</v>
      </c>
      <c r="J134" s="84"/>
      <c r="K134" s="84">
        <f>VLOOKUP(J92,'POINTS SCORE'!$B$8:$AK$37,36,FALSE)</f>
        <v>0</v>
      </c>
      <c r="L134" s="84">
        <f>VLOOKUP(J92,'POINTS SCORE'!$B$37:$AK$78,36,FALSE)</f>
        <v>0</v>
      </c>
      <c r="M134" s="95" t="s">
        <v>61</v>
      </c>
      <c r="N134" s="84"/>
      <c r="O134" s="84" t="e">
        <f>VLOOKUP(N92,'POINTS SCORE'!$B$8:$AK$37,36,FALSE)</f>
        <v>#N/A</v>
      </c>
      <c r="P134" s="84" t="e">
        <f>VLOOKUP(N92,'POINTS SCORE'!$B$37:$AK$78,36,FALSE)</f>
        <v>#N/A</v>
      </c>
      <c r="Q134" s="87" t="s">
        <v>61</v>
      </c>
      <c r="S134" s="84">
        <v>0</v>
      </c>
      <c r="T134" s="84">
        <v>0</v>
      </c>
      <c r="U134" s="87" t="s">
        <v>61</v>
      </c>
      <c r="W134" s="84">
        <v>0</v>
      </c>
      <c r="X134" s="88">
        <v>0</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500-000000000000}">
    <sortState xmlns:xlrd2="http://schemas.microsoft.com/office/spreadsheetml/2017/richdata2" ref="A6:J30">
      <sortCondition descending="1" ref="D5:D84"/>
    </sortState>
  </autoFilter>
  <sortState xmlns:xlrd2="http://schemas.microsoft.com/office/spreadsheetml/2017/richdata2" ref="A6:X15">
    <sortCondition descending="1" ref="D6:D15"/>
    <sortCondition descending="1" ref="C6:C15"/>
  </sortState>
  <mergeCells count="8">
    <mergeCell ref="U89:X89"/>
    <mergeCell ref="E2:F2"/>
    <mergeCell ref="A89:D89"/>
    <mergeCell ref="E89:H89"/>
    <mergeCell ref="I89:L89"/>
    <mergeCell ref="M89:P89"/>
    <mergeCell ref="Q89:T89"/>
    <mergeCell ref="B2:C2"/>
  </mergeCells>
  <phoneticPr fontId="0" type="noConversion"/>
  <pageMargins left="0.39370078740157483" right="0.35433070866141736" top="0.98425196850393704" bottom="0.98425196850393704" header="0.51181102362204722" footer="0.51181102362204722"/>
  <pageSetup paperSize="9" scale="57" orientation="landscape" horizontalDpi="4294967294"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47" id="{F0D56DCD-C644-4E93-AFB4-44CF5A5C44B4}">
            <xm:f>VLOOKUP(B93,'Member list R1'!$D:$D,1,FALSE)=B93</xm:f>
            <x14:dxf>
              <fill>
                <patternFill>
                  <bgColor rgb="FFFFFF00"/>
                </patternFill>
              </fill>
            </x14:dxf>
          </x14:cfRule>
          <xm:sqref>B93:B122</xm:sqref>
        </x14:conditionalFormatting>
        <x14:conditionalFormatting xmlns:xm="http://schemas.microsoft.com/office/excel/2006/main">
          <x14:cfRule type="expression" priority="2" id="{4DCCFA6B-E399-4BA4-A483-C784482F6018}">
            <xm:f>VLOOKUP(F93,'Member list R2'!$D:$D,1,FALSE)=F93</xm:f>
            <x14:dxf>
              <fill>
                <patternFill>
                  <bgColor rgb="FFFFFF00"/>
                </patternFill>
              </fill>
            </x14:dxf>
          </x14:cfRule>
          <xm:sqref>F93:F134</xm:sqref>
        </x14:conditionalFormatting>
        <x14:conditionalFormatting xmlns:xm="http://schemas.microsoft.com/office/excel/2006/main">
          <x14:cfRule type="expression" priority="7" id="{4CDCB2D5-ABB4-4D5C-B3E6-10BEFD5AB10D}">
            <xm:f>VLOOKUP(B93,'Member list R3'!$D:$D,1,FALSE)=B93</xm:f>
            <x14:dxf>
              <fill>
                <patternFill>
                  <bgColor rgb="FFFFFF00"/>
                </patternFill>
              </fill>
            </x14:dxf>
          </x14:cfRule>
          <xm:sqref>J93:J134 B123:B134</xm:sqref>
        </x14:conditionalFormatting>
        <x14:conditionalFormatting xmlns:xm="http://schemas.microsoft.com/office/excel/2006/main">
          <x14:cfRule type="expression" priority="9" id="{222E75A9-D2B5-48AA-9884-D263E4C7DA14}">
            <xm:f>VLOOKUP(N93,'Member list R4'!$D:$D,1,FALSE)=N93</xm:f>
            <x14:dxf>
              <fill>
                <patternFill>
                  <bgColor rgb="FFFFFF00"/>
                </patternFill>
              </fill>
            </x14:dxf>
          </x14:cfRule>
          <xm:sqref>N93:N134</xm:sqref>
        </x14:conditionalFormatting>
        <x14:conditionalFormatting xmlns:xm="http://schemas.microsoft.com/office/excel/2006/main">
          <x14:cfRule type="expression" priority="6" id="{5826FF5A-061F-4165-895A-E6E0EFDFB548}">
            <xm:f>VLOOKUP(R93,'Member list R5'!$D:$D,1,FALSE)=R93</xm:f>
            <x14:dxf>
              <fill>
                <patternFill>
                  <bgColor rgb="FFFFFF00"/>
                </patternFill>
              </fill>
            </x14:dxf>
          </x14:cfRule>
          <xm:sqref>R93:R134</xm:sqref>
        </x14:conditionalFormatting>
        <x14:conditionalFormatting xmlns:xm="http://schemas.microsoft.com/office/excel/2006/main">
          <x14:cfRule type="expression" priority="5" id="{07AD642B-C41D-43FA-84F9-FDA3A799FD6B}">
            <xm:f>VLOOKUP(V93,'Member list R6'!$D:$D,1,FALSE)=V93</xm:f>
            <x14:dxf>
              <fill>
                <patternFill>
                  <bgColor rgb="FFFFFF00"/>
                </patternFill>
              </fill>
            </x14:dxf>
          </x14:cfRule>
          <xm:sqref>V93:V134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X136"/>
  <sheetViews>
    <sheetView workbookViewId="0">
      <selection activeCell="C93" sqref="C93:D134"/>
    </sheetView>
  </sheetViews>
  <sheetFormatPr defaultColWidth="8.81640625" defaultRowHeight="12.5"/>
  <cols>
    <col min="1" max="1" width="15.54296875" style="84" customWidth="1"/>
    <col min="2" max="2" width="23.1796875" style="84" customWidth="1"/>
    <col min="3" max="3" width="19.453125" style="84" bestFit="1" customWidth="1"/>
    <col min="4" max="4" width="24.81640625" style="93" bestFit="1" customWidth="1"/>
    <col min="5" max="5" width="14.54296875" style="93" customWidth="1"/>
    <col min="6" max="6" width="18" style="93" bestFit="1" customWidth="1"/>
    <col min="7" max="7" width="18.1796875" style="93" customWidth="1"/>
    <col min="8" max="8" width="18.81640625" style="93" bestFit="1" customWidth="1"/>
    <col min="9" max="9" width="14.54296875" style="93" customWidth="1"/>
    <col min="10" max="10" width="17.1796875" style="93" customWidth="1"/>
    <col min="11" max="11" width="14.54296875" style="93" customWidth="1"/>
    <col min="12" max="13" width="24.1796875" style="93" bestFit="1" customWidth="1"/>
    <col min="14" max="14" width="18" style="93" bestFit="1" customWidth="1"/>
    <col min="15" max="15" width="16" style="84" bestFit="1" customWidth="1"/>
    <col min="16" max="16" width="18.81640625" style="84" bestFit="1" customWidth="1"/>
    <col min="17" max="17" width="12.54296875" style="84" customWidth="1"/>
    <col min="18" max="18" width="18" style="84" bestFit="1" customWidth="1"/>
    <col min="19" max="19" width="12.54296875" style="84" customWidth="1"/>
    <col min="20" max="20" width="18.81640625" style="84" bestFit="1" customWidth="1"/>
    <col min="21" max="21" width="12.54296875" style="84" customWidth="1"/>
    <col min="22" max="22" width="15.81640625" style="84" bestFit="1" customWidth="1"/>
    <col min="23" max="23" width="12.54296875" style="84" customWidth="1"/>
    <col min="24" max="24" width="18.81640625" style="84" bestFit="1" customWidth="1"/>
    <col min="25" max="27" width="12.54296875" style="84" customWidth="1"/>
    <col min="28" max="28" width="18.81640625" style="84" bestFit="1" customWidth="1"/>
    <col min="29" max="40" width="12.54296875" style="84" customWidth="1"/>
    <col min="41" max="16384" width="8.81640625" style="84"/>
  </cols>
  <sheetData>
    <row r="1" spans="1:14" ht="15" customHeight="1"/>
    <row r="2" spans="1:14" s="89" customFormat="1" ht="15" customHeight="1">
      <c r="A2" s="173" t="s">
        <v>6</v>
      </c>
      <c r="B2" s="209" t="s">
        <v>54</v>
      </c>
      <c r="C2" s="209"/>
      <c r="D2" s="170"/>
      <c r="E2" s="222"/>
      <c r="F2" s="222"/>
      <c r="G2" s="222"/>
      <c r="H2" s="222"/>
      <c r="I2" s="222"/>
      <c r="J2" s="171"/>
      <c r="K2" s="96"/>
      <c r="L2" s="96"/>
      <c r="M2" s="96"/>
      <c r="N2" s="96"/>
    </row>
    <row r="3" spans="1:14" ht="15" customHeight="1"/>
    <row r="4" spans="1:14" ht="15" customHeight="1">
      <c r="A4" s="8"/>
      <c r="C4" s="120"/>
      <c r="H4" s="151"/>
    </row>
    <row r="5" spans="1:14" s="89" customFormat="1" ht="15" customHeight="1">
      <c r="A5" s="152" t="s">
        <v>8</v>
      </c>
      <c r="B5" s="65" t="s">
        <v>7</v>
      </c>
      <c r="C5" s="65" t="s">
        <v>5</v>
      </c>
      <c r="D5" s="92" t="s">
        <v>9</v>
      </c>
      <c r="E5" s="133" t="s">
        <v>62</v>
      </c>
      <c r="F5" s="134" t="s">
        <v>63</v>
      </c>
      <c r="G5" s="147" t="s">
        <v>42</v>
      </c>
      <c r="H5" s="140" t="s">
        <v>64</v>
      </c>
      <c r="I5" s="137" t="s">
        <v>65</v>
      </c>
      <c r="J5" s="175" t="s">
        <v>163</v>
      </c>
      <c r="K5" s="93"/>
    </row>
    <row r="6" spans="1:14" ht="15" customHeight="1">
      <c r="A6" s="117"/>
      <c r="B6" s="143"/>
      <c r="C6" s="146">
        <f t="shared" ref="C6:C15" si="0">SUM(E6:K6)</f>
        <v>0</v>
      </c>
      <c r="D6" s="138">
        <f t="shared" ref="D6:D15" si="1">SUM(E6:K6)-MIN(E6:J6)</f>
        <v>0</v>
      </c>
      <c r="E6" s="103">
        <f t="shared" ref="E6:E15" si="2">IFERROR(VLOOKUP(B6,$B$93:$C$134,2,FALSE),0)</f>
        <v>0</v>
      </c>
      <c r="F6" s="103">
        <f t="shared" ref="F6:F15" si="3">IFERROR(VLOOKUP(B6,$F$93:$G$134,2,FALSE),0)</f>
        <v>0</v>
      </c>
      <c r="G6" s="103">
        <f t="shared" ref="G6:G15" si="4">IFERROR(VLOOKUP(B6,$J$93:$K$134,2,FALSE),0)</f>
        <v>0</v>
      </c>
      <c r="H6" s="103">
        <f t="shared" ref="H6:H15" si="5">IFERROR(VLOOKUP(B6,$N$93:$O$134,2,FALSE),0)</f>
        <v>0</v>
      </c>
      <c r="I6" s="103">
        <f t="shared" ref="I6:I15" si="6">IFERROR(VLOOKUP(B6,$R$93:$S$134,2,FALSE),0)</f>
        <v>0</v>
      </c>
      <c r="J6" s="176">
        <f t="shared" ref="J6:J15" si="7">IFERROR(VLOOKUP(B6,$V$93:$W$134,2,FALSE),0)</f>
        <v>0</v>
      </c>
      <c r="L6" s="84"/>
      <c r="M6" s="84"/>
      <c r="N6" s="84"/>
    </row>
    <row r="7" spans="1:14" ht="15" customHeight="1">
      <c r="A7" s="117"/>
      <c r="B7" s="143"/>
      <c r="C7" s="146">
        <f t="shared" si="0"/>
        <v>0</v>
      </c>
      <c r="D7" s="138">
        <f t="shared" si="1"/>
        <v>0</v>
      </c>
      <c r="E7" s="103">
        <f t="shared" si="2"/>
        <v>0</v>
      </c>
      <c r="F7" s="103">
        <f t="shared" si="3"/>
        <v>0</v>
      </c>
      <c r="G7" s="103">
        <f t="shared" si="4"/>
        <v>0</v>
      </c>
      <c r="H7" s="103">
        <f t="shared" si="5"/>
        <v>0</v>
      </c>
      <c r="I7" s="103">
        <f t="shared" si="6"/>
        <v>0</v>
      </c>
      <c r="J7" s="176">
        <f t="shared" si="7"/>
        <v>0</v>
      </c>
      <c r="L7" s="84"/>
      <c r="M7" s="84"/>
      <c r="N7" s="84"/>
    </row>
    <row r="8" spans="1:14" ht="15" customHeight="1">
      <c r="A8" s="117"/>
      <c r="B8" s="143"/>
      <c r="C8" s="146">
        <f t="shared" si="0"/>
        <v>0</v>
      </c>
      <c r="D8" s="138">
        <f t="shared" si="1"/>
        <v>0</v>
      </c>
      <c r="E8" s="103">
        <f t="shared" si="2"/>
        <v>0</v>
      </c>
      <c r="F8" s="103">
        <f t="shared" si="3"/>
        <v>0</v>
      </c>
      <c r="G8" s="103">
        <f t="shared" si="4"/>
        <v>0</v>
      </c>
      <c r="H8" s="103">
        <f t="shared" si="5"/>
        <v>0</v>
      </c>
      <c r="I8" s="103">
        <f t="shared" si="6"/>
        <v>0</v>
      </c>
      <c r="J8" s="176">
        <f t="shared" si="7"/>
        <v>0</v>
      </c>
      <c r="L8" s="84"/>
      <c r="M8" s="84"/>
      <c r="N8" s="84"/>
    </row>
    <row r="9" spans="1:14" ht="15" customHeight="1">
      <c r="A9" s="117"/>
      <c r="B9" s="143"/>
      <c r="C9" s="146">
        <f t="shared" si="0"/>
        <v>0</v>
      </c>
      <c r="D9" s="138">
        <f t="shared" si="1"/>
        <v>0</v>
      </c>
      <c r="E9" s="103">
        <f t="shared" si="2"/>
        <v>0</v>
      </c>
      <c r="F9" s="103">
        <f t="shared" si="3"/>
        <v>0</v>
      </c>
      <c r="G9" s="103">
        <f t="shared" si="4"/>
        <v>0</v>
      </c>
      <c r="H9" s="103">
        <f t="shared" si="5"/>
        <v>0</v>
      </c>
      <c r="I9" s="103">
        <f t="shared" si="6"/>
        <v>0</v>
      </c>
      <c r="J9" s="176">
        <f t="shared" si="7"/>
        <v>0</v>
      </c>
      <c r="L9" s="84"/>
      <c r="M9" s="84"/>
      <c r="N9" s="84"/>
    </row>
    <row r="10" spans="1:14" ht="15" customHeight="1">
      <c r="A10" s="117"/>
      <c r="B10" s="143"/>
      <c r="C10" s="146">
        <f t="shared" si="0"/>
        <v>0</v>
      </c>
      <c r="D10" s="138">
        <f t="shared" si="1"/>
        <v>0</v>
      </c>
      <c r="E10" s="103">
        <f t="shared" si="2"/>
        <v>0</v>
      </c>
      <c r="F10" s="103">
        <f t="shared" si="3"/>
        <v>0</v>
      </c>
      <c r="G10" s="103">
        <f t="shared" si="4"/>
        <v>0</v>
      </c>
      <c r="H10" s="103">
        <f t="shared" si="5"/>
        <v>0</v>
      </c>
      <c r="I10" s="103">
        <f t="shared" si="6"/>
        <v>0</v>
      </c>
      <c r="J10" s="176">
        <f t="shared" si="7"/>
        <v>0</v>
      </c>
      <c r="L10" s="84"/>
      <c r="M10" s="84"/>
      <c r="N10" s="84"/>
    </row>
    <row r="11" spans="1:14" ht="15" customHeight="1">
      <c r="A11" s="117"/>
      <c r="B11" s="143"/>
      <c r="C11" s="146">
        <f t="shared" si="0"/>
        <v>0</v>
      </c>
      <c r="D11" s="138">
        <f t="shared" si="1"/>
        <v>0</v>
      </c>
      <c r="E11" s="103">
        <f t="shared" si="2"/>
        <v>0</v>
      </c>
      <c r="F11" s="103">
        <f t="shared" si="3"/>
        <v>0</v>
      </c>
      <c r="G11" s="103">
        <f t="shared" si="4"/>
        <v>0</v>
      </c>
      <c r="H11" s="103">
        <f t="shared" si="5"/>
        <v>0</v>
      </c>
      <c r="I11" s="103">
        <f t="shared" si="6"/>
        <v>0</v>
      </c>
      <c r="J11" s="176">
        <f t="shared" si="7"/>
        <v>0</v>
      </c>
      <c r="L11" s="84"/>
      <c r="M11" s="84"/>
      <c r="N11" s="84"/>
    </row>
    <row r="12" spans="1:14" ht="15" customHeight="1">
      <c r="A12" s="117"/>
      <c r="B12" s="143"/>
      <c r="C12" s="146">
        <f t="shared" si="0"/>
        <v>0</v>
      </c>
      <c r="D12" s="138">
        <f t="shared" si="1"/>
        <v>0</v>
      </c>
      <c r="E12" s="103">
        <f t="shared" si="2"/>
        <v>0</v>
      </c>
      <c r="F12" s="103">
        <f t="shared" si="3"/>
        <v>0</v>
      </c>
      <c r="G12" s="103">
        <f t="shared" si="4"/>
        <v>0</v>
      </c>
      <c r="H12" s="103">
        <f t="shared" si="5"/>
        <v>0</v>
      </c>
      <c r="I12" s="103">
        <f t="shared" si="6"/>
        <v>0</v>
      </c>
      <c r="J12" s="176">
        <f t="shared" si="7"/>
        <v>0</v>
      </c>
      <c r="L12" s="84"/>
      <c r="M12" s="84"/>
      <c r="N12" s="84"/>
    </row>
    <row r="13" spans="1:14" ht="15" customHeight="1">
      <c r="A13" s="117"/>
      <c r="B13" s="143"/>
      <c r="C13" s="146">
        <f t="shared" si="0"/>
        <v>0</v>
      </c>
      <c r="D13" s="138">
        <f t="shared" si="1"/>
        <v>0</v>
      </c>
      <c r="E13" s="103">
        <f t="shared" si="2"/>
        <v>0</v>
      </c>
      <c r="F13" s="103">
        <f t="shared" si="3"/>
        <v>0</v>
      </c>
      <c r="G13" s="103">
        <f t="shared" si="4"/>
        <v>0</v>
      </c>
      <c r="H13" s="103">
        <f t="shared" si="5"/>
        <v>0</v>
      </c>
      <c r="I13" s="103">
        <f t="shared" si="6"/>
        <v>0</v>
      </c>
      <c r="J13" s="176">
        <f t="shared" si="7"/>
        <v>0</v>
      </c>
      <c r="L13" s="84"/>
      <c r="M13" s="84"/>
      <c r="N13" s="84"/>
    </row>
    <row r="14" spans="1:14" ht="15" customHeight="1">
      <c r="A14" s="117"/>
      <c r="B14" s="143"/>
      <c r="C14" s="146">
        <f t="shared" si="0"/>
        <v>0</v>
      </c>
      <c r="D14" s="138">
        <f t="shared" si="1"/>
        <v>0</v>
      </c>
      <c r="E14" s="103">
        <f t="shared" si="2"/>
        <v>0</v>
      </c>
      <c r="F14" s="103">
        <f t="shared" si="3"/>
        <v>0</v>
      </c>
      <c r="G14" s="103">
        <f t="shared" si="4"/>
        <v>0</v>
      </c>
      <c r="H14" s="103">
        <f t="shared" si="5"/>
        <v>0</v>
      </c>
      <c r="I14" s="103">
        <f t="shared" si="6"/>
        <v>0</v>
      </c>
      <c r="J14" s="176">
        <f t="shared" si="7"/>
        <v>0</v>
      </c>
      <c r="L14" s="84"/>
      <c r="M14" s="84"/>
      <c r="N14" s="84"/>
    </row>
    <row r="15" spans="1:14" ht="15" customHeight="1">
      <c r="A15" s="117"/>
      <c r="B15" s="143"/>
      <c r="C15" s="146">
        <f t="shared" si="0"/>
        <v>0</v>
      </c>
      <c r="D15" s="138">
        <f t="shared" si="1"/>
        <v>0</v>
      </c>
      <c r="E15" s="103">
        <f t="shared" si="2"/>
        <v>0</v>
      </c>
      <c r="F15" s="103">
        <f t="shared" si="3"/>
        <v>0</v>
      </c>
      <c r="G15" s="103">
        <f t="shared" si="4"/>
        <v>0</v>
      </c>
      <c r="H15" s="103">
        <f t="shared" si="5"/>
        <v>0</v>
      </c>
      <c r="I15" s="103">
        <f t="shared" si="6"/>
        <v>0</v>
      </c>
      <c r="J15" s="176">
        <f t="shared" si="7"/>
        <v>0</v>
      </c>
      <c r="L15" s="84"/>
      <c r="M15" s="84"/>
      <c r="N15" s="84"/>
    </row>
    <row r="16" spans="1:14" ht="15" hidden="1" customHeight="1">
      <c r="A16" s="117"/>
      <c r="B16" s="143"/>
      <c r="C16" s="146">
        <f t="shared" ref="C16:C37" si="8">SUM(E16:K16)</f>
        <v>0</v>
      </c>
      <c r="D16" s="138">
        <f t="shared" ref="D16:D70" si="9">SUM(E16:K16)-MIN(E16:J16)</f>
        <v>0</v>
      </c>
      <c r="E16" s="103">
        <f t="shared" ref="E16:E37" si="10">IFERROR(VLOOKUP(B16,$B$93:$C$134,2,FALSE),0)</f>
        <v>0</v>
      </c>
      <c r="F16" s="103">
        <f t="shared" ref="F16:F37" si="11">IFERROR(VLOOKUP(B16,$F$93:$G$134,2,FALSE),0)</f>
        <v>0</v>
      </c>
      <c r="G16" s="103">
        <f t="shared" ref="G16:G37" si="12">IFERROR(VLOOKUP(B16,$J$93:$K$134,2,FALSE),0)</f>
        <v>0</v>
      </c>
      <c r="H16" s="103">
        <f t="shared" ref="H16:H37" si="13">IFERROR(VLOOKUP(B16,$N$93:$O$134,2,FALSE),0)</f>
        <v>0</v>
      </c>
      <c r="I16" s="103">
        <f t="shared" ref="I16:I37" si="14">IFERROR(VLOOKUP(B16,$R$93:$S$134,2,FALSE),0)</f>
        <v>0</v>
      </c>
      <c r="J16" s="176">
        <f t="shared" ref="J16:J37" si="15">IFERROR(VLOOKUP(B16,$V$93:$W$134,2,FALSE),0)</f>
        <v>0</v>
      </c>
      <c r="L16" s="84"/>
      <c r="M16" s="84"/>
      <c r="N16" s="84"/>
    </row>
    <row r="17" spans="1:14" ht="15" hidden="1" customHeight="1">
      <c r="A17" s="117"/>
      <c r="B17" s="143"/>
      <c r="C17" s="146">
        <f t="shared" si="8"/>
        <v>0</v>
      </c>
      <c r="D17" s="138">
        <f t="shared" si="9"/>
        <v>0</v>
      </c>
      <c r="E17" s="103">
        <f t="shared" si="10"/>
        <v>0</v>
      </c>
      <c r="F17" s="103">
        <f t="shared" si="11"/>
        <v>0</v>
      </c>
      <c r="G17" s="103">
        <f t="shared" si="12"/>
        <v>0</v>
      </c>
      <c r="H17" s="103">
        <f t="shared" si="13"/>
        <v>0</v>
      </c>
      <c r="I17" s="103">
        <f t="shared" si="14"/>
        <v>0</v>
      </c>
      <c r="J17" s="176">
        <f t="shared" si="15"/>
        <v>0</v>
      </c>
      <c r="L17" s="84"/>
      <c r="M17" s="84"/>
      <c r="N17" s="84"/>
    </row>
    <row r="18" spans="1:14" ht="15" hidden="1" customHeight="1">
      <c r="A18" s="118"/>
      <c r="B18" s="143"/>
      <c r="C18" s="146">
        <f t="shared" si="8"/>
        <v>0</v>
      </c>
      <c r="D18" s="138">
        <f t="shared" si="9"/>
        <v>0</v>
      </c>
      <c r="E18" s="103">
        <f t="shared" si="10"/>
        <v>0</v>
      </c>
      <c r="F18" s="103">
        <f t="shared" si="11"/>
        <v>0</v>
      </c>
      <c r="G18" s="103">
        <f t="shared" si="12"/>
        <v>0</v>
      </c>
      <c r="H18" s="103">
        <f t="shared" si="13"/>
        <v>0</v>
      </c>
      <c r="I18" s="103">
        <f t="shared" si="14"/>
        <v>0</v>
      </c>
      <c r="J18" s="176">
        <f t="shared" si="15"/>
        <v>0</v>
      </c>
      <c r="L18" s="84"/>
      <c r="M18" s="84"/>
      <c r="N18" s="84"/>
    </row>
    <row r="19" spans="1:14" ht="15" hidden="1" customHeight="1">
      <c r="A19" s="118"/>
      <c r="B19" s="81"/>
      <c r="C19" s="146">
        <f t="shared" si="8"/>
        <v>0</v>
      </c>
      <c r="D19" s="138">
        <f t="shared" si="9"/>
        <v>0</v>
      </c>
      <c r="E19" s="103">
        <f t="shared" si="10"/>
        <v>0</v>
      </c>
      <c r="F19" s="103">
        <f t="shared" si="11"/>
        <v>0</v>
      </c>
      <c r="G19" s="103">
        <f t="shared" si="12"/>
        <v>0</v>
      </c>
      <c r="H19" s="103">
        <f t="shared" si="13"/>
        <v>0</v>
      </c>
      <c r="I19" s="103">
        <f t="shared" si="14"/>
        <v>0</v>
      </c>
      <c r="J19" s="176">
        <f t="shared" si="15"/>
        <v>0</v>
      </c>
      <c r="L19" s="84"/>
      <c r="M19" s="84"/>
      <c r="N19" s="84"/>
    </row>
    <row r="20" spans="1:14" ht="15" hidden="1" customHeight="1">
      <c r="A20" s="118"/>
      <c r="B20" s="81"/>
      <c r="C20" s="146">
        <f t="shared" si="8"/>
        <v>0</v>
      </c>
      <c r="D20" s="138">
        <f t="shared" si="9"/>
        <v>0</v>
      </c>
      <c r="E20" s="103">
        <f t="shared" si="10"/>
        <v>0</v>
      </c>
      <c r="F20" s="103">
        <f t="shared" si="11"/>
        <v>0</v>
      </c>
      <c r="G20" s="103">
        <f t="shared" si="12"/>
        <v>0</v>
      </c>
      <c r="H20" s="103">
        <f t="shared" si="13"/>
        <v>0</v>
      </c>
      <c r="I20" s="103">
        <f t="shared" si="14"/>
        <v>0</v>
      </c>
      <c r="J20" s="176">
        <f t="shared" si="15"/>
        <v>0</v>
      </c>
      <c r="L20" s="84"/>
      <c r="M20" s="84"/>
      <c r="N20" s="84"/>
    </row>
    <row r="21" spans="1:14" ht="15" hidden="1" customHeight="1">
      <c r="A21" s="118"/>
      <c r="B21" s="81"/>
      <c r="C21" s="146">
        <f t="shared" si="8"/>
        <v>0</v>
      </c>
      <c r="D21" s="138">
        <f t="shared" si="9"/>
        <v>0</v>
      </c>
      <c r="E21" s="103">
        <f t="shared" si="10"/>
        <v>0</v>
      </c>
      <c r="F21" s="103">
        <f t="shared" si="11"/>
        <v>0</v>
      </c>
      <c r="G21" s="103">
        <f t="shared" si="12"/>
        <v>0</v>
      </c>
      <c r="H21" s="103">
        <f t="shared" si="13"/>
        <v>0</v>
      </c>
      <c r="I21" s="103">
        <f t="shared" si="14"/>
        <v>0</v>
      </c>
      <c r="J21" s="176">
        <f t="shared" si="15"/>
        <v>0</v>
      </c>
      <c r="L21" s="84"/>
      <c r="M21" s="84"/>
      <c r="N21" s="84"/>
    </row>
    <row r="22" spans="1:14" ht="15" hidden="1" customHeight="1">
      <c r="A22" s="118"/>
      <c r="B22" s="81"/>
      <c r="C22" s="146">
        <f t="shared" si="8"/>
        <v>0</v>
      </c>
      <c r="D22" s="138">
        <f t="shared" si="9"/>
        <v>0</v>
      </c>
      <c r="E22" s="103">
        <f t="shared" si="10"/>
        <v>0</v>
      </c>
      <c r="F22" s="103">
        <f t="shared" si="11"/>
        <v>0</v>
      </c>
      <c r="G22" s="103">
        <f t="shared" si="12"/>
        <v>0</v>
      </c>
      <c r="H22" s="103">
        <f t="shared" si="13"/>
        <v>0</v>
      </c>
      <c r="I22" s="103">
        <f t="shared" si="14"/>
        <v>0</v>
      </c>
      <c r="J22" s="176">
        <f t="shared" si="15"/>
        <v>0</v>
      </c>
      <c r="L22" s="84"/>
      <c r="M22" s="84"/>
      <c r="N22" s="84"/>
    </row>
    <row r="23" spans="1:14" ht="15" hidden="1" customHeight="1">
      <c r="A23" s="118"/>
      <c r="B23" s="81"/>
      <c r="C23" s="146">
        <f t="shared" si="8"/>
        <v>0</v>
      </c>
      <c r="D23" s="138">
        <f t="shared" si="9"/>
        <v>0</v>
      </c>
      <c r="E23" s="103">
        <f t="shared" si="10"/>
        <v>0</v>
      </c>
      <c r="F23" s="103">
        <f t="shared" si="11"/>
        <v>0</v>
      </c>
      <c r="G23" s="103">
        <f t="shared" si="12"/>
        <v>0</v>
      </c>
      <c r="H23" s="103">
        <f t="shared" si="13"/>
        <v>0</v>
      </c>
      <c r="I23" s="103">
        <f t="shared" si="14"/>
        <v>0</v>
      </c>
      <c r="J23" s="176">
        <f t="shared" si="15"/>
        <v>0</v>
      </c>
      <c r="L23" s="84"/>
      <c r="M23" s="84"/>
      <c r="N23" s="84"/>
    </row>
    <row r="24" spans="1:14" ht="15" hidden="1" customHeight="1">
      <c r="A24" s="118"/>
      <c r="B24" s="81"/>
      <c r="C24" s="146">
        <f t="shared" si="8"/>
        <v>0</v>
      </c>
      <c r="D24" s="138">
        <f t="shared" si="9"/>
        <v>0</v>
      </c>
      <c r="E24" s="103">
        <f t="shared" si="10"/>
        <v>0</v>
      </c>
      <c r="F24" s="103">
        <f t="shared" si="11"/>
        <v>0</v>
      </c>
      <c r="G24" s="103">
        <f t="shared" si="12"/>
        <v>0</v>
      </c>
      <c r="H24" s="103">
        <f t="shared" si="13"/>
        <v>0</v>
      </c>
      <c r="I24" s="103">
        <f t="shared" si="14"/>
        <v>0</v>
      </c>
      <c r="J24" s="176">
        <f t="shared" si="15"/>
        <v>0</v>
      </c>
      <c r="L24" s="84"/>
      <c r="M24" s="84"/>
      <c r="N24" s="84"/>
    </row>
    <row r="25" spans="1:14" ht="13" hidden="1">
      <c r="A25" s="119"/>
      <c r="B25" s="81"/>
      <c r="C25" s="146">
        <f t="shared" si="8"/>
        <v>0</v>
      </c>
      <c r="D25" s="138">
        <f t="shared" si="9"/>
        <v>0</v>
      </c>
      <c r="E25" s="103">
        <f t="shared" si="10"/>
        <v>0</v>
      </c>
      <c r="F25" s="103">
        <f t="shared" si="11"/>
        <v>0</v>
      </c>
      <c r="G25" s="103">
        <f t="shared" si="12"/>
        <v>0</v>
      </c>
      <c r="H25" s="103">
        <f t="shared" si="13"/>
        <v>0</v>
      </c>
      <c r="I25" s="103">
        <f t="shared" si="14"/>
        <v>0</v>
      </c>
      <c r="J25" s="176">
        <f t="shared" si="15"/>
        <v>0</v>
      </c>
      <c r="L25" s="84"/>
      <c r="M25" s="84"/>
      <c r="N25" s="84"/>
    </row>
    <row r="26" spans="1:14" ht="13" hidden="1">
      <c r="A26" s="117"/>
      <c r="B26" s="81"/>
      <c r="C26" s="146">
        <f t="shared" si="8"/>
        <v>0</v>
      </c>
      <c r="D26" s="138">
        <f t="shared" si="9"/>
        <v>0</v>
      </c>
      <c r="E26" s="103">
        <f t="shared" si="10"/>
        <v>0</v>
      </c>
      <c r="F26" s="103">
        <f t="shared" si="11"/>
        <v>0</v>
      </c>
      <c r="G26" s="103">
        <f t="shared" si="12"/>
        <v>0</v>
      </c>
      <c r="H26" s="103">
        <f t="shared" si="13"/>
        <v>0</v>
      </c>
      <c r="I26" s="103">
        <f t="shared" si="14"/>
        <v>0</v>
      </c>
      <c r="J26" s="176">
        <f t="shared" si="15"/>
        <v>0</v>
      </c>
      <c r="L26" s="84"/>
      <c r="M26" s="84"/>
      <c r="N26" s="84"/>
    </row>
    <row r="27" spans="1:14" ht="13" hidden="1">
      <c r="A27" s="117"/>
      <c r="B27" s="81"/>
      <c r="C27" s="146">
        <f t="shared" si="8"/>
        <v>0</v>
      </c>
      <c r="D27" s="138">
        <f t="shared" si="9"/>
        <v>0</v>
      </c>
      <c r="E27" s="103">
        <f t="shared" si="10"/>
        <v>0</v>
      </c>
      <c r="F27" s="103">
        <f t="shared" si="11"/>
        <v>0</v>
      </c>
      <c r="G27" s="103">
        <f t="shared" si="12"/>
        <v>0</v>
      </c>
      <c r="H27" s="103">
        <f t="shared" si="13"/>
        <v>0</v>
      </c>
      <c r="I27" s="103">
        <f t="shared" si="14"/>
        <v>0</v>
      </c>
      <c r="J27" s="176">
        <f t="shared" si="15"/>
        <v>0</v>
      </c>
      <c r="L27" s="84"/>
      <c r="M27" s="84"/>
      <c r="N27" s="84"/>
    </row>
    <row r="28" spans="1:14" ht="13" hidden="1">
      <c r="A28" s="118"/>
      <c r="B28" s="81"/>
      <c r="C28" s="146">
        <f t="shared" si="8"/>
        <v>0</v>
      </c>
      <c r="D28" s="138">
        <f t="shared" si="9"/>
        <v>0</v>
      </c>
      <c r="E28" s="103">
        <f t="shared" si="10"/>
        <v>0</v>
      </c>
      <c r="F28" s="103">
        <f t="shared" si="11"/>
        <v>0</v>
      </c>
      <c r="G28" s="103">
        <f t="shared" si="12"/>
        <v>0</v>
      </c>
      <c r="H28" s="103">
        <f t="shared" si="13"/>
        <v>0</v>
      </c>
      <c r="I28" s="103">
        <f t="shared" si="14"/>
        <v>0</v>
      </c>
      <c r="J28" s="176">
        <f t="shared" si="15"/>
        <v>0</v>
      </c>
      <c r="L28" s="84"/>
      <c r="M28" s="84"/>
      <c r="N28" s="84"/>
    </row>
    <row r="29" spans="1:14" ht="13" hidden="1">
      <c r="A29" s="118"/>
      <c r="B29" s="81"/>
      <c r="C29" s="146">
        <f t="shared" si="8"/>
        <v>0</v>
      </c>
      <c r="D29" s="138">
        <f t="shared" si="9"/>
        <v>0</v>
      </c>
      <c r="E29" s="103">
        <f t="shared" si="10"/>
        <v>0</v>
      </c>
      <c r="F29" s="103">
        <f t="shared" si="11"/>
        <v>0</v>
      </c>
      <c r="G29" s="103">
        <f t="shared" si="12"/>
        <v>0</v>
      </c>
      <c r="H29" s="103">
        <f t="shared" si="13"/>
        <v>0</v>
      </c>
      <c r="I29" s="103">
        <f t="shared" si="14"/>
        <v>0</v>
      </c>
      <c r="J29" s="176">
        <f t="shared" si="15"/>
        <v>0</v>
      </c>
      <c r="L29" s="84"/>
      <c r="M29" s="84"/>
      <c r="N29" s="84"/>
    </row>
    <row r="30" spans="1:14" ht="13" hidden="1">
      <c r="A30" s="117"/>
      <c r="B30" s="81"/>
      <c r="C30" s="146">
        <f t="shared" si="8"/>
        <v>0</v>
      </c>
      <c r="D30" s="138">
        <f t="shared" si="9"/>
        <v>0</v>
      </c>
      <c r="E30" s="103">
        <f t="shared" si="10"/>
        <v>0</v>
      </c>
      <c r="F30" s="103">
        <f t="shared" si="11"/>
        <v>0</v>
      </c>
      <c r="G30" s="103">
        <f t="shared" si="12"/>
        <v>0</v>
      </c>
      <c r="H30" s="103">
        <f t="shared" si="13"/>
        <v>0</v>
      </c>
      <c r="I30" s="103">
        <f t="shared" si="14"/>
        <v>0</v>
      </c>
      <c r="J30" s="176">
        <f t="shared" si="15"/>
        <v>0</v>
      </c>
      <c r="L30" s="84"/>
      <c r="M30" s="84"/>
      <c r="N30" s="84"/>
    </row>
    <row r="31" spans="1:14" ht="13" hidden="1">
      <c r="A31" s="117"/>
      <c r="B31" s="81"/>
      <c r="C31" s="146">
        <f t="shared" si="8"/>
        <v>0</v>
      </c>
      <c r="D31" s="138">
        <f t="shared" si="9"/>
        <v>0</v>
      </c>
      <c r="E31" s="103">
        <f t="shared" si="10"/>
        <v>0</v>
      </c>
      <c r="F31" s="103">
        <f t="shared" si="11"/>
        <v>0</v>
      </c>
      <c r="G31" s="103">
        <f t="shared" si="12"/>
        <v>0</v>
      </c>
      <c r="H31" s="103">
        <f t="shared" si="13"/>
        <v>0</v>
      </c>
      <c r="I31" s="103">
        <f t="shared" si="14"/>
        <v>0</v>
      </c>
      <c r="J31" s="182">
        <f t="shared" si="15"/>
        <v>0</v>
      </c>
      <c r="L31" s="84"/>
      <c r="M31" s="84"/>
      <c r="N31" s="84"/>
    </row>
    <row r="32" spans="1:14" ht="13" hidden="1">
      <c r="A32" s="117"/>
      <c r="B32" s="81"/>
      <c r="C32" s="146">
        <f t="shared" si="8"/>
        <v>0</v>
      </c>
      <c r="D32" s="138">
        <f t="shared" si="9"/>
        <v>0</v>
      </c>
      <c r="E32" s="103">
        <f t="shared" si="10"/>
        <v>0</v>
      </c>
      <c r="F32" s="103">
        <f t="shared" si="11"/>
        <v>0</v>
      </c>
      <c r="G32" s="103">
        <f t="shared" si="12"/>
        <v>0</v>
      </c>
      <c r="H32" s="103">
        <f t="shared" si="13"/>
        <v>0</v>
      </c>
      <c r="I32" s="103">
        <f t="shared" si="14"/>
        <v>0</v>
      </c>
      <c r="J32" s="182">
        <f t="shared" si="15"/>
        <v>0</v>
      </c>
      <c r="L32" s="84"/>
      <c r="M32" s="84"/>
      <c r="N32" s="84"/>
    </row>
    <row r="33" spans="1:14" ht="13" hidden="1">
      <c r="A33" s="117"/>
      <c r="B33" s="81"/>
      <c r="C33" s="146">
        <f t="shared" si="8"/>
        <v>0</v>
      </c>
      <c r="D33" s="138">
        <f t="shared" si="9"/>
        <v>0</v>
      </c>
      <c r="E33" s="103">
        <f t="shared" si="10"/>
        <v>0</v>
      </c>
      <c r="F33" s="103">
        <f t="shared" si="11"/>
        <v>0</v>
      </c>
      <c r="G33" s="103">
        <f t="shared" si="12"/>
        <v>0</v>
      </c>
      <c r="H33" s="103">
        <f t="shared" si="13"/>
        <v>0</v>
      </c>
      <c r="I33" s="103">
        <f t="shared" si="14"/>
        <v>0</v>
      </c>
      <c r="J33" s="182">
        <f t="shared" si="15"/>
        <v>0</v>
      </c>
      <c r="L33" s="84"/>
      <c r="M33" s="84"/>
      <c r="N33" s="84"/>
    </row>
    <row r="34" spans="1:14" ht="13" hidden="1">
      <c r="A34" s="117"/>
      <c r="B34" s="81"/>
      <c r="C34" s="146">
        <f t="shared" si="8"/>
        <v>0</v>
      </c>
      <c r="D34" s="138">
        <f t="shared" si="9"/>
        <v>0</v>
      </c>
      <c r="E34" s="103">
        <f t="shared" si="10"/>
        <v>0</v>
      </c>
      <c r="F34" s="103">
        <f t="shared" si="11"/>
        <v>0</v>
      </c>
      <c r="G34" s="103">
        <f t="shared" si="12"/>
        <v>0</v>
      </c>
      <c r="H34" s="103">
        <f t="shared" si="13"/>
        <v>0</v>
      </c>
      <c r="I34" s="103">
        <f t="shared" si="14"/>
        <v>0</v>
      </c>
      <c r="J34" s="182">
        <f t="shared" si="15"/>
        <v>0</v>
      </c>
      <c r="L34" s="84"/>
      <c r="M34" s="84"/>
      <c r="N34" s="84"/>
    </row>
    <row r="35" spans="1:14" ht="13" hidden="1">
      <c r="A35" s="117"/>
      <c r="B35" s="81"/>
      <c r="C35" s="146">
        <f t="shared" si="8"/>
        <v>0</v>
      </c>
      <c r="D35" s="138">
        <f t="shared" si="9"/>
        <v>0</v>
      </c>
      <c r="E35" s="103">
        <f t="shared" si="10"/>
        <v>0</v>
      </c>
      <c r="F35" s="103">
        <f t="shared" si="11"/>
        <v>0</v>
      </c>
      <c r="G35" s="103">
        <f t="shared" si="12"/>
        <v>0</v>
      </c>
      <c r="H35" s="103">
        <f t="shared" si="13"/>
        <v>0</v>
      </c>
      <c r="I35" s="103">
        <f t="shared" si="14"/>
        <v>0</v>
      </c>
      <c r="J35" s="182">
        <f t="shared" si="15"/>
        <v>0</v>
      </c>
      <c r="L35" s="84"/>
      <c r="M35" s="84"/>
      <c r="N35" s="84"/>
    </row>
    <row r="36" spans="1:14" ht="13" hidden="1">
      <c r="A36" s="117"/>
      <c r="B36" s="81"/>
      <c r="C36" s="146">
        <f t="shared" si="8"/>
        <v>0</v>
      </c>
      <c r="D36" s="138">
        <f t="shared" si="9"/>
        <v>0</v>
      </c>
      <c r="E36" s="103">
        <f t="shared" si="10"/>
        <v>0</v>
      </c>
      <c r="F36" s="103">
        <f t="shared" si="11"/>
        <v>0</v>
      </c>
      <c r="G36" s="103">
        <f t="shared" si="12"/>
        <v>0</v>
      </c>
      <c r="H36" s="103">
        <f t="shared" si="13"/>
        <v>0</v>
      </c>
      <c r="I36" s="103">
        <f t="shared" si="14"/>
        <v>0</v>
      </c>
      <c r="J36" s="182">
        <f t="shared" si="15"/>
        <v>0</v>
      </c>
      <c r="L36" s="84"/>
      <c r="M36" s="84"/>
      <c r="N36" s="84"/>
    </row>
    <row r="37" spans="1:14" ht="13" hidden="1">
      <c r="A37" s="117"/>
      <c r="B37" s="81"/>
      <c r="C37" s="146">
        <f t="shared" si="8"/>
        <v>0</v>
      </c>
      <c r="D37" s="138">
        <f t="shared" si="9"/>
        <v>0</v>
      </c>
      <c r="E37" s="103">
        <f t="shared" si="10"/>
        <v>0</v>
      </c>
      <c r="F37" s="103">
        <f t="shared" si="11"/>
        <v>0</v>
      </c>
      <c r="G37" s="103">
        <f t="shared" si="12"/>
        <v>0</v>
      </c>
      <c r="H37" s="103">
        <f t="shared" si="13"/>
        <v>0</v>
      </c>
      <c r="I37" s="103">
        <f t="shared" si="14"/>
        <v>0</v>
      </c>
      <c r="J37" s="182">
        <f t="shared" si="15"/>
        <v>0</v>
      </c>
      <c r="L37" s="84"/>
      <c r="M37" s="84"/>
      <c r="N37" s="84"/>
    </row>
    <row r="38" spans="1:14" ht="13" hidden="1">
      <c r="A38" s="117"/>
      <c r="B38" s="81"/>
      <c r="C38" s="146">
        <f t="shared" ref="C38:C69" si="16">SUM(E38:K38)</f>
        <v>0</v>
      </c>
      <c r="D38" s="138">
        <f t="shared" si="9"/>
        <v>0</v>
      </c>
      <c r="E38" s="103">
        <f t="shared" ref="E38:E69" si="17">IFERROR(VLOOKUP(B38,$B$93:$C$134,2,FALSE),0)</f>
        <v>0</v>
      </c>
      <c r="F38" s="103">
        <f t="shared" ref="F38:F69" si="18">IFERROR(VLOOKUP(B38,$F$93:$G$134,2,FALSE),0)</f>
        <v>0</v>
      </c>
      <c r="G38" s="103">
        <f t="shared" ref="G38:G69" si="19">IFERROR(VLOOKUP(B38,$J$93:$K$134,2,FALSE),0)</f>
        <v>0</v>
      </c>
      <c r="H38" s="103">
        <f t="shared" ref="H38:H69" si="20">IFERROR(VLOOKUP(B38,$N$93:$O$134,2,FALSE),0)</f>
        <v>0</v>
      </c>
      <c r="I38" s="103">
        <f t="shared" ref="I38:I69" si="21">IFERROR(VLOOKUP(B38,$R$93:$S$134,2,FALSE),0)</f>
        <v>0</v>
      </c>
      <c r="J38" s="182">
        <f t="shared" ref="J38:J69" si="22">IFERROR(VLOOKUP(B38,$V$93:$W$134,2,FALSE),0)</f>
        <v>0</v>
      </c>
      <c r="L38" s="84"/>
      <c r="M38" s="84"/>
      <c r="N38" s="84"/>
    </row>
    <row r="39" spans="1:14" ht="13" hidden="1">
      <c r="A39" s="117"/>
      <c r="B39" s="81"/>
      <c r="C39" s="146">
        <f t="shared" si="16"/>
        <v>0</v>
      </c>
      <c r="D39" s="138">
        <f t="shared" si="9"/>
        <v>0</v>
      </c>
      <c r="E39" s="103">
        <f t="shared" si="17"/>
        <v>0</v>
      </c>
      <c r="F39" s="103">
        <f t="shared" si="18"/>
        <v>0</v>
      </c>
      <c r="G39" s="103">
        <f t="shared" si="19"/>
        <v>0</v>
      </c>
      <c r="H39" s="103">
        <f t="shared" si="20"/>
        <v>0</v>
      </c>
      <c r="I39" s="103">
        <f t="shared" si="21"/>
        <v>0</v>
      </c>
      <c r="J39" s="182">
        <f t="shared" si="22"/>
        <v>0</v>
      </c>
      <c r="L39" s="84"/>
      <c r="M39" s="84"/>
      <c r="N39" s="84"/>
    </row>
    <row r="40" spans="1:14" ht="13" hidden="1">
      <c r="A40" s="117"/>
      <c r="B40" s="81"/>
      <c r="C40" s="146">
        <f t="shared" si="16"/>
        <v>0</v>
      </c>
      <c r="D40" s="138">
        <f t="shared" si="9"/>
        <v>0</v>
      </c>
      <c r="E40" s="103">
        <f t="shared" si="17"/>
        <v>0</v>
      </c>
      <c r="F40" s="103">
        <f t="shared" si="18"/>
        <v>0</v>
      </c>
      <c r="G40" s="103">
        <f t="shared" si="19"/>
        <v>0</v>
      </c>
      <c r="H40" s="103">
        <f t="shared" si="20"/>
        <v>0</v>
      </c>
      <c r="I40" s="103">
        <f t="shared" si="21"/>
        <v>0</v>
      </c>
      <c r="J40" s="182">
        <f t="shared" si="22"/>
        <v>0</v>
      </c>
      <c r="L40" s="84"/>
      <c r="M40" s="84"/>
      <c r="N40" s="84"/>
    </row>
    <row r="41" spans="1:14" ht="13" hidden="1">
      <c r="A41" s="117"/>
      <c r="B41" s="81"/>
      <c r="C41" s="146">
        <f t="shared" si="16"/>
        <v>0</v>
      </c>
      <c r="D41" s="138">
        <f t="shared" si="9"/>
        <v>0</v>
      </c>
      <c r="E41" s="103">
        <f t="shared" si="17"/>
        <v>0</v>
      </c>
      <c r="F41" s="103">
        <f t="shared" si="18"/>
        <v>0</v>
      </c>
      <c r="G41" s="103">
        <f t="shared" si="19"/>
        <v>0</v>
      </c>
      <c r="H41" s="103">
        <f t="shared" si="20"/>
        <v>0</v>
      </c>
      <c r="I41" s="103">
        <f t="shared" si="21"/>
        <v>0</v>
      </c>
      <c r="J41" s="182">
        <f t="shared" si="22"/>
        <v>0</v>
      </c>
      <c r="L41" s="84"/>
      <c r="M41" s="84"/>
      <c r="N41" s="84"/>
    </row>
    <row r="42" spans="1:14" ht="13" hidden="1">
      <c r="A42" s="117"/>
      <c r="B42" s="81"/>
      <c r="C42" s="146">
        <f t="shared" si="16"/>
        <v>0</v>
      </c>
      <c r="D42" s="138">
        <f t="shared" si="9"/>
        <v>0</v>
      </c>
      <c r="E42" s="103">
        <f t="shared" si="17"/>
        <v>0</v>
      </c>
      <c r="F42" s="103">
        <f t="shared" si="18"/>
        <v>0</v>
      </c>
      <c r="G42" s="103">
        <f t="shared" si="19"/>
        <v>0</v>
      </c>
      <c r="H42" s="103">
        <f t="shared" si="20"/>
        <v>0</v>
      </c>
      <c r="I42" s="103">
        <f t="shared" si="21"/>
        <v>0</v>
      </c>
      <c r="J42" s="182">
        <f t="shared" si="22"/>
        <v>0</v>
      </c>
      <c r="L42" s="84"/>
      <c r="M42" s="84"/>
      <c r="N42" s="84"/>
    </row>
    <row r="43" spans="1:14" ht="13" hidden="1">
      <c r="A43" s="117"/>
      <c r="B43" s="81"/>
      <c r="C43" s="146">
        <f t="shared" si="16"/>
        <v>0</v>
      </c>
      <c r="D43" s="138">
        <f t="shared" si="9"/>
        <v>0</v>
      </c>
      <c r="E43" s="103">
        <f t="shared" si="17"/>
        <v>0</v>
      </c>
      <c r="F43" s="103">
        <f t="shared" si="18"/>
        <v>0</v>
      </c>
      <c r="G43" s="103">
        <f t="shared" si="19"/>
        <v>0</v>
      </c>
      <c r="H43" s="103">
        <f t="shared" si="20"/>
        <v>0</v>
      </c>
      <c r="I43" s="103">
        <f t="shared" si="21"/>
        <v>0</v>
      </c>
      <c r="J43" s="182">
        <f t="shared" si="22"/>
        <v>0</v>
      </c>
      <c r="L43" s="84"/>
      <c r="M43" s="84"/>
      <c r="N43" s="84"/>
    </row>
    <row r="44" spans="1:14" ht="13" hidden="1">
      <c r="A44" s="117"/>
      <c r="B44" s="81"/>
      <c r="C44" s="146">
        <f t="shared" si="16"/>
        <v>0</v>
      </c>
      <c r="D44" s="138">
        <f t="shared" si="9"/>
        <v>0</v>
      </c>
      <c r="E44" s="103">
        <f t="shared" si="17"/>
        <v>0</v>
      </c>
      <c r="F44" s="103">
        <f t="shared" si="18"/>
        <v>0</v>
      </c>
      <c r="G44" s="103">
        <f t="shared" si="19"/>
        <v>0</v>
      </c>
      <c r="H44" s="103">
        <f t="shared" si="20"/>
        <v>0</v>
      </c>
      <c r="I44" s="103">
        <f t="shared" si="21"/>
        <v>0</v>
      </c>
      <c r="J44" s="182">
        <f t="shared" si="22"/>
        <v>0</v>
      </c>
      <c r="L44" s="84"/>
      <c r="M44" s="84"/>
      <c r="N44" s="84"/>
    </row>
    <row r="45" spans="1:14" ht="13" hidden="1">
      <c r="A45" s="117"/>
      <c r="B45" s="81"/>
      <c r="C45" s="146">
        <f t="shared" si="16"/>
        <v>0</v>
      </c>
      <c r="D45" s="138">
        <f t="shared" si="9"/>
        <v>0</v>
      </c>
      <c r="E45" s="103">
        <f t="shared" si="17"/>
        <v>0</v>
      </c>
      <c r="F45" s="103">
        <f t="shared" si="18"/>
        <v>0</v>
      </c>
      <c r="G45" s="103">
        <f t="shared" si="19"/>
        <v>0</v>
      </c>
      <c r="H45" s="103">
        <f t="shared" si="20"/>
        <v>0</v>
      </c>
      <c r="I45" s="103">
        <f t="shared" si="21"/>
        <v>0</v>
      </c>
      <c r="J45" s="182">
        <f t="shared" si="22"/>
        <v>0</v>
      </c>
      <c r="L45" s="84"/>
      <c r="M45" s="84"/>
      <c r="N45" s="84"/>
    </row>
    <row r="46" spans="1:14" ht="13" hidden="1">
      <c r="A46" s="117"/>
      <c r="B46" s="81"/>
      <c r="C46" s="146">
        <f t="shared" si="16"/>
        <v>0</v>
      </c>
      <c r="D46" s="138">
        <f t="shared" si="9"/>
        <v>0</v>
      </c>
      <c r="E46" s="103">
        <f t="shared" si="17"/>
        <v>0</v>
      </c>
      <c r="F46" s="103">
        <f t="shared" si="18"/>
        <v>0</v>
      </c>
      <c r="G46" s="103">
        <f t="shared" si="19"/>
        <v>0</v>
      </c>
      <c r="H46" s="103">
        <f t="shared" si="20"/>
        <v>0</v>
      </c>
      <c r="I46" s="103">
        <f t="shared" si="21"/>
        <v>0</v>
      </c>
      <c r="J46" s="182">
        <f t="shared" si="22"/>
        <v>0</v>
      </c>
      <c r="L46" s="84"/>
      <c r="M46" s="84"/>
      <c r="N46" s="84"/>
    </row>
    <row r="47" spans="1:14" ht="13" hidden="1">
      <c r="A47" s="117"/>
      <c r="B47" s="81"/>
      <c r="C47" s="146">
        <f t="shared" si="16"/>
        <v>0</v>
      </c>
      <c r="D47" s="138">
        <f t="shared" si="9"/>
        <v>0</v>
      </c>
      <c r="E47" s="103">
        <f t="shared" si="17"/>
        <v>0</v>
      </c>
      <c r="F47" s="103">
        <f t="shared" si="18"/>
        <v>0</v>
      </c>
      <c r="G47" s="103">
        <f t="shared" si="19"/>
        <v>0</v>
      </c>
      <c r="H47" s="103">
        <f t="shared" si="20"/>
        <v>0</v>
      </c>
      <c r="I47" s="103">
        <f t="shared" si="21"/>
        <v>0</v>
      </c>
      <c r="J47" s="182">
        <f t="shared" si="22"/>
        <v>0</v>
      </c>
      <c r="L47" s="84"/>
      <c r="M47" s="84"/>
      <c r="N47" s="84"/>
    </row>
    <row r="48" spans="1:14" ht="13" hidden="1">
      <c r="A48" s="117"/>
      <c r="B48" s="81"/>
      <c r="C48" s="146">
        <f t="shared" si="16"/>
        <v>0</v>
      </c>
      <c r="D48" s="138">
        <f t="shared" si="9"/>
        <v>0</v>
      </c>
      <c r="E48" s="103">
        <f t="shared" si="17"/>
        <v>0</v>
      </c>
      <c r="F48" s="103">
        <f t="shared" si="18"/>
        <v>0</v>
      </c>
      <c r="G48" s="103">
        <f t="shared" si="19"/>
        <v>0</v>
      </c>
      <c r="H48" s="103">
        <f t="shared" si="20"/>
        <v>0</v>
      </c>
      <c r="I48" s="103">
        <f t="shared" si="21"/>
        <v>0</v>
      </c>
      <c r="J48" s="182">
        <f t="shared" si="22"/>
        <v>0</v>
      </c>
      <c r="L48" s="84"/>
      <c r="M48" s="84"/>
      <c r="N48" s="84"/>
    </row>
    <row r="49" spans="1:14" ht="13" hidden="1">
      <c r="A49" s="117"/>
      <c r="B49" s="81"/>
      <c r="C49" s="146">
        <f t="shared" si="16"/>
        <v>0</v>
      </c>
      <c r="D49" s="138">
        <f t="shared" si="9"/>
        <v>0</v>
      </c>
      <c r="E49" s="103">
        <f t="shared" si="17"/>
        <v>0</v>
      </c>
      <c r="F49" s="103">
        <f t="shared" si="18"/>
        <v>0</v>
      </c>
      <c r="G49" s="103">
        <f t="shared" si="19"/>
        <v>0</v>
      </c>
      <c r="H49" s="103">
        <f t="shared" si="20"/>
        <v>0</v>
      </c>
      <c r="I49" s="103">
        <f t="shared" si="21"/>
        <v>0</v>
      </c>
      <c r="J49" s="182">
        <f t="shared" si="22"/>
        <v>0</v>
      </c>
      <c r="L49" s="84"/>
      <c r="M49" s="84"/>
      <c r="N49" s="84"/>
    </row>
    <row r="50" spans="1:14" ht="13" hidden="1">
      <c r="A50" s="117"/>
      <c r="B50" s="81"/>
      <c r="C50" s="146">
        <f t="shared" si="16"/>
        <v>0</v>
      </c>
      <c r="D50" s="138">
        <f t="shared" si="9"/>
        <v>0</v>
      </c>
      <c r="E50" s="103">
        <f t="shared" si="17"/>
        <v>0</v>
      </c>
      <c r="F50" s="103">
        <f t="shared" si="18"/>
        <v>0</v>
      </c>
      <c r="G50" s="103">
        <f t="shared" si="19"/>
        <v>0</v>
      </c>
      <c r="H50" s="103">
        <f t="shared" si="20"/>
        <v>0</v>
      </c>
      <c r="I50" s="103">
        <f t="shared" si="21"/>
        <v>0</v>
      </c>
      <c r="J50" s="182">
        <f t="shared" si="22"/>
        <v>0</v>
      </c>
      <c r="L50" s="84"/>
      <c r="M50" s="84"/>
      <c r="N50" s="84"/>
    </row>
    <row r="51" spans="1:14" ht="13" hidden="1">
      <c r="A51" s="117"/>
      <c r="B51" s="81"/>
      <c r="C51" s="146">
        <f t="shared" si="16"/>
        <v>0</v>
      </c>
      <c r="D51" s="138">
        <f t="shared" si="9"/>
        <v>0</v>
      </c>
      <c r="E51" s="103">
        <f t="shared" si="17"/>
        <v>0</v>
      </c>
      <c r="F51" s="103">
        <f t="shared" si="18"/>
        <v>0</v>
      </c>
      <c r="G51" s="103">
        <f t="shared" si="19"/>
        <v>0</v>
      </c>
      <c r="H51" s="103">
        <f t="shared" si="20"/>
        <v>0</v>
      </c>
      <c r="I51" s="103">
        <f t="shared" si="21"/>
        <v>0</v>
      </c>
      <c r="J51" s="182">
        <f t="shared" si="22"/>
        <v>0</v>
      </c>
      <c r="L51" s="84"/>
      <c r="M51" s="84"/>
      <c r="N51" s="84"/>
    </row>
    <row r="52" spans="1:14" ht="13" hidden="1">
      <c r="A52" s="117"/>
      <c r="B52" s="81"/>
      <c r="C52" s="146">
        <f t="shared" si="16"/>
        <v>0</v>
      </c>
      <c r="D52" s="138">
        <f t="shared" si="9"/>
        <v>0</v>
      </c>
      <c r="E52" s="103">
        <f t="shared" si="17"/>
        <v>0</v>
      </c>
      <c r="F52" s="103">
        <f t="shared" si="18"/>
        <v>0</v>
      </c>
      <c r="G52" s="103">
        <f t="shared" si="19"/>
        <v>0</v>
      </c>
      <c r="H52" s="103">
        <f t="shared" si="20"/>
        <v>0</v>
      </c>
      <c r="I52" s="103">
        <f t="shared" si="21"/>
        <v>0</v>
      </c>
      <c r="J52" s="182">
        <f t="shared" si="22"/>
        <v>0</v>
      </c>
      <c r="L52" s="84"/>
      <c r="M52" s="84"/>
      <c r="N52" s="84"/>
    </row>
    <row r="53" spans="1:14" ht="13" hidden="1">
      <c r="A53" s="117"/>
      <c r="B53" s="81"/>
      <c r="C53" s="146">
        <f t="shared" si="16"/>
        <v>0</v>
      </c>
      <c r="D53" s="138">
        <f t="shared" si="9"/>
        <v>0</v>
      </c>
      <c r="E53" s="103">
        <f t="shared" si="17"/>
        <v>0</v>
      </c>
      <c r="F53" s="103">
        <f t="shared" si="18"/>
        <v>0</v>
      </c>
      <c r="G53" s="103">
        <f t="shared" si="19"/>
        <v>0</v>
      </c>
      <c r="H53" s="103">
        <f t="shared" si="20"/>
        <v>0</v>
      </c>
      <c r="I53" s="103">
        <f t="shared" si="21"/>
        <v>0</v>
      </c>
      <c r="J53" s="182">
        <f t="shared" si="22"/>
        <v>0</v>
      </c>
      <c r="L53" s="84"/>
      <c r="M53" s="84"/>
      <c r="N53" s="84"/>
    </row>
    <row r="54" spans="1:14" ht="13" hidden="1">
      <c r="A54" s="117"/>
      <c r="B54" s="81"/>
      <c r="C54" s="146">
        <f t="shared" si="16"/>
        <v>0</v>
      </c>
      <c r="D54" s="138">
        <f t="shared" si="9"/>
        <v>0</v>
      </c>
      <c r="E54" s="103">
        <f t="shared" si="17"/>
        <v>0</v>
      </c>
      <c r="F54" s="103">
        <f t="shared" si="18"/>
        <v>0</v>
      </c>
      <c r="G54" s="103">
        <f t="shared" si="19"/>
        <v>0</v>
      </c>
      <c r="H54" s="103">
        <f t="shared" si="20"/>
        <v>0</v>
      </c>
      <c r="I54" s="103">
        <f t="shared" si="21"/>
        <v>0</v>
      </c>
      <c r="J54" s="182">
        <f t="shared" si="22"/>
        <v>0</v>
      </c>
      <c r="L54" s="84"/>
      <c r="M54" s="84"/>
      <c r="N54" s="84"/>
    </row>
    <row r="55" spans="1:14" ht="13" hidden="1">
      <c r="A55" s="117"/>
      <c r="B55" s="81"/>
      <c r="C55" s="146">
        <f t="shared" si="16"/>
        <v>0</v>
      </c>
      <c r="D55" s="138">
        <f t="shared" si="9"/>
        <v>0</v>
      </c>
      <c r="E55" s="103">
        <f t="shared" si="17"/>
        <v>0</v>
      </c>
      <c r="F55" s="103">
        <f t="shared" si="18"/>
        <v>0</v>
      </c>
      <c r="G55" s="103">
        <f t="shared" si="19"/>
        <v>0</v>
      </c>
      <c r="H55" s="103">
        <f t="shared" si="20"/>
        <v>0</v>
      </c>
      <c r="I55" s="103">
        <f t="shared" si="21"/>
        <v>0</v>
      </c>
      <c r="J55" s="182">
        <f t="shared" si="22"/>
        <v>0</v>
      </c>
      <c r="L55" s="84"/>
      <c r="M55" s="84"/>
      <c r="N55" s="84"/>
    </row>
    <row r="56" spans="1:14" ht="13" hidden="1">
      <c r="A56" s="117"/>
      <c r="B56" s="81"/>
      <c r="C56" s="146">
        <f t="shared" si="16"/>
        <v>0</v>
      </c>
      <c r="D56" s="138">
        <f t="shared" si="9"/>
        <v>0</v>
      </c>
      <c r="E56" s="103">
        <f t="shared" si="17"/>
        <v>0</v>
      </c>
      <c r="F56" s="103">
        <f t="shared" si="18"/>
        <v>0</v>
      </c>
      <c r="G56" s="103">
        <f t="shared" si="19"/>
        <v>0</v>
      </c>
      <c r="H56" s="103">
        <f t="shared" si="20"/>
        <v>0</v>
      </c>
      <c r="I56" s="103">
        <f t="shared" si="21"/>
        <v>0</v>
      </c>
      <c r="J56" s="182">
        <f t="shared" si="22"/>
        <v>0</v>
      </c>
      <c r="L56" s="84"/>
      <c r="M56" s="84"/>
      <c r="N56" s="84"/>
    </row>
    <row r="57" spans="1:14" ht="13" hidden="1">
      <c r="A57" s="117"/>
      <c r="B57" s="81"/>
      <c r="C57" s="146">
        <f t="shared" si="16"/>
        <v>0</v>
      </c>
      <c r="D57" s="138">
        <f t="shared" si="9"/>
        <v>0</v>
      </c>
      <c r="E57" s="103">
        <f t="shared" si="17"/>
        <v>0</v>
      </c>
      <c r="F57" s="103">
        <f t="shared" si="18"/>
        <v>0</v>
      </c>
      <c r="G57" s="103">
        <f t="shared" si="19"/>
        <v>0</v>
      </c>
      <c r="H57" s="103">
        <f t="shared" si="20"/>
        <v>0</v>
      </c>
      <c r="I57" s="103">
        <f t="shared" si="21"/>
        <v>0</v>
      </c>
      <c r="J57" s="182">
        <f t="shared" si="22"/>
        <v>0</v>
      </c>
      <c r="L57" s="84"/>
      <c r="M57" s="84"/>
      <c r="N57" s="84"/>
    </row>
    <row r="58" spans="1:14" ht="13" hidden="1">
      <c r="A58" s="117"/>
      <c r="B58" s="81"/>
      <c r="C58" s="146">
        <f t="shared" si="16"/>
        <v>0</v>
      </c>
      <c r="D58" s="138">
        <f t="shared" si="9"/>
        <v>0</v>
      </c>
      <c r="E58" s="103">
        <f t="shared" si="17"/>
        <v>0</v>
      </c>
      <c r="F58" s="103">
        <f t="shared" si="18"/>
        <v>0</v>
      </c>
      <c r="G58" s="103">
        <f t="shared" si="19"/>
        <v>0</v>
      </c>
      <c r="H58" s="103">
        <f t="shared" si="20"/>
        <v>0</v>
      </c>
      <c r="I58" s="103">
        <f t="shared" si="21"/>
        <v>0</v>
      </c>
      <c r="J58" s="182">
        <f t="shared" si="22"/>
        <v>0</v>
      </c>
      <c r="L58" s="84"/>
      <c r="M58" s="84"/>
      <c r="N58" s="84"/>
    </row>
    <row r="59" spans="1:14" ht="13" hidden="1">
      <c r="A59" s="117"/>
      <c r="B59" s="81"/>
      <c r="C59" s="146">
        <f t="shared" si="16"/>
        <v>0</v>
      </c>
      <c r="D59" s="138">
        <f t="shared" si="9"/>
        <v>0</v>
      </c>
      <c r="E59" s="103">
        <f t="shared" si="17"/>
        <v>0</v>
      </c>
      <c r="F59" s="103">
        <f t="shared" si="18"/>
        <v>0</v>
      </c>
      <c r="G59" s="103">
        <f t="shared" si="19"/>
        <v>0</v>
      </c>
      <c r="H59" s="103">
        <f t="shared" si="20"/>
        <v>0</v>
      </c>
      <c r="I59" s="103">
        <f t="shared" si="21"/>
        <v>0</v>
      </c>
      <c r="J59" s="182">
        <f t="shared" si="22"/>
        <v>0</v>
      </c>
      <c r="L59" s="84"/>
      <c r="M59" s="84"/>
      <c r="N59" s="84"/>
    </row>
    <row r="60" spans="1:14" ht="13" hidden="1">
      <c r="A60" s="117"/>
      <c r="B60" s="81"/>
      <c r="C60" s="146">
        <f t="shared" si="16"/>
        <v>0</v>
      </c>
      <c r="D60" s="138">
        <f t="shared" si="9"/>
        <v>0</v>
      </c>
      <c r="E60" s="103">
        <f t="shared" si="17"/>
        <v>0</v>
      </c>
      <c r="F60" s="103">
        <f t="shared" si="18"/>
        <v>0</v>
      </c>
      <c r="G60" s="103">
        <f t="shared" si="19"/>
        <v>0</v>
      </c>
      <c r="H60" s="103">
        <f t="shared" si="20"/>
        <v>0</v>
      </c>
      <c r="I60" s="103">
        <f t="shared" si="21"/>
        <v>0</v>
      </c>
      <c r="J60" s="182">
        <f t="shared" si="22"/>
        <v>0</v>
      </c>
      <c r="L60" s="84"/>
      <c r="M60" s="84"/>
      <c r="N60" s="84"/>
    </row>
    <row r="61" spans="1:14" ht="13" hidden="1">
      <c r="A61" s="117"/>
      <c r="B61" s="81"/>
      <c r="C61" s="146">
        <f t="shared" si="16"/>
        <v>0</v>
      </c>
      <c r="D61" s="138">
        <f t="shared" si="9"/>
        <v>0</v>
      </c>
      <c r="E61" s="103">
        <f t="shared" si="17"/>
        <v>0</v>
      </c>
      <c r="F61" s="103">
        <f t="shared" si="18"/>
        <v>0</v>
      </c>
      <c r="G61" s="103">
        <f t="shared" si="19"/>
        <v>0</v>
      </c>
      <c r="H61" s="103">
        <f t="shared" si="20"/>
        <v>0</v>
      </c>
      <c r="I61" s="103">
        <f t="shared" si="21"/>
        <v>0</v>
      </c>
      <c r="J61" s="182">
        <f t="shared" si="22"/>
        <v>0</v>
      </c>
      <c r="L61" s="84"/>
      <c r="M61" s="84"/>
      <c r="N61" s="84"/>
    </row>
    <row r="62" spans="1:14" ht="13" hidden="1">
      <c r="A62" s="117"/>
      <c r="B62" s="81"/>
      <c r="C62" s="146">
        <f t="shared" si="16"/>
        <v>0</v>
      </c>
      <c r="D62" s="138">
        <f t="shared" si="9"/>
        <v>0</v>
      </c>
      <c r="E62" s="103">
        <f t="shared" si="17"/>
        <v>0</v>
      </c>
      <c r="F62" s="103">
        <f t="shared" si="18"/>
        <v>0</v>
      </c>
      <c r="G62" s="103">
        <f t="shared" si="19"/>
        <v>0</v>
      </c>
      <c r="H62" s="103">
        <f t="shared" si="20"/>
        <v>0</v>
      </c>
      <c r="I62" s="103">
        <f t="shared" si="21"/>
        <v>0</v>
      </c>
      <c r="J62" s="182">
        <f t="shared" si="22"/>
        <v>0</v>
      </c>
      <c r="L62" s="84"/>
      <c r="M62" s="84"/>
      <c r="N62" s="84"/>
    </row>
    <row r="63" spans="1:14" ht="13" hidden="1">
      <c r="A63" s="117"/>
      <c r="B63" s="81"/>
      <c r="C63" s="146">
        <f t="shared" si="16"/>
        <v>0</v>
      </c>
      <c r="D63" s="138">
        <f t="shared" si="9"/>
        <v>0</v>
      </c>
      <c r="E63" s="103">
        <f t="shared" si="17"/>
        <v>0</v>
      </c>
      <c r="F63" s="103">
        <f t="shared" si="18"/>
        <v>0</v>
      </c>
      <c r="G63" s="103">
        <f t="shared" si="19"/>
        <v>0</v>
      </c>
      <c r="H63" s="103">
        <f t="shared" si="20"/>
        <v>0</v>
      </c>
      <c r="I63" s="103">
        <f t="shared" si="21"/>
        <v>0</v>
      </c>
      <c r="J63" s="182">
        <f t="shared" si="22"/>
        <v>0</v>
      </c>
      <c r="L63" s="84"/>
      <c r="M63" s="84"/>
      <c r="N63" s="84"/>
    </row>
    <row r="64" spans="1:14" ht="13" hidden="1">
      <c r="A64" s="117"/>
      <c r="B64" s="81"/>
      <c r="C64" s="146">
        <f t="shared" si="16"/>
        <v>0</v>
      </c>
      <c r="D64" s="138">
        <f t="shared" si="9"/>
        <v>0</v>
      </c>
      <c r="E64" s="103">
        <f t="shared" si="17"/>
        <v>0</v>
      </c>
      <c r="F64" s="103">
        <f t="shared" si="18"/>
        <v>0</v>
      </c>
      <c r="G64" s="103">
        <f t="shared" si="19"/>
        <v>0</v>
      </c>
      <c r="H64" s="103">
        <f t="shared" si="20"/>
        <v>0</v>
      </c>
      <c r="I64" s="103">
        <f t="shared" si="21"/>
        <v>0</v>
      </c>
      <c r="J64" s="182">
        <f t="shared" si="22"/>
        <v>0</v>
      </c>
      <c r="L64" s="84"/>
      <c r="M64" s="84"/>
      <c r="N64" s="84"/>
    </row>
    <row r="65" spans="1:14" ht="13" hidden="1">
      <c r="A65" s="117"/>
      <c r="B65" s="81"/>
      <c r="C65" s="146">
        <f t="shared" si="16"/>
        <v>0</v>
      </c>
      <c r="D65" s="138">
        <f t="shared" si="9"/>
        <v>0</v>
      </c>
      <c r="E65" s="103">
        <f t="shared" si="17"/>
        <v>0</v>
      </c>
      <c r="F65" s="103">
        <f t="shared" si="18"/>
        <v>0</v>
      </c>
      <c r="G65" s="103">
        <f t="shared" si="19"/>
        <v>0</v>
      </c>
      <c r="H65" s="103">
        <f t="shared" si="20"/>
        <v>0</v>
      </c>
      <c r="I65" s="103">
        <f t="shared" si="21"/>
        <v>0</v>
      </c>
      <c r="J65" s="182">
        <f t="shared" si="22"/>
        <v>0</v>
      </c>
      <c r="L65" s="84"/>
      <c r="M65" s="84"/>
      <c r="N65" s="84"/>
    </row>
    <row r="66" spans="1:14" ht="13" hidden="1">
      <c r="A66" s="117"/>
      <c r="B66" s="81"/>
      <c r="C66" s="146">
        <f t="shared" si="16"/>
        <v>0</v>
      </c>
      <c r="D66" s="138">
        <f t="shared" si="9"/>
        <v>0</v>
      </c>
      <c r="E66" s="103">
        <f t="shared" si="17"/>
        <v>0</v>
      </c>
      <c r="F66" s="103">
        <f t="shared" si="18"/>
        <v>0</v>
      </c>
      <c r="G66" s="103">
        <f t="shared" si="19"/>
        <v>0</v>
      </c>
      <c r="H66" s="103">
        <f t="shared" si="20"/>
        <v>0</v>
      </c>
      <c r="I66" s="103">
        <f t="shared" si="21"/>
        <v>0</v>
      </c>
      <c r="J66" s="182">
        <f t="shared" si="22"/>
        <v>0</v>
      </c>
      <c r="L66" s="84"/>
      <c r="M66" s="84"/>
      <c r="N66" s="84"/>
    </row>
    <row r="67" spans="1:14" ht="13" hidden="1">
      <c r="A67" s="117"/>
      <c r="B67" s="81"/>
      <c r="C67" s="146">
        <f t="shared" si="16"/>
        <v>0</v>
      </c>
      <c r="D67" s="138">
        <f t="shared" si="9"/>
        <v>0</v>
      </c>
      <c r="E67" s="103">
        <f t="shared" si="17"/>
        <v>0</v>
      </c>
      <c r="F67" s="103">
        <f t="shared" si="18"/>
        <v>0</v>
      </c>
      <c r="G67" s="103">
        <f t="shared" si="19"/>
        <v>0</v>
      </c>
      <c r="H67" s="103">
        <f t="shared" si="20"/>
        <v>0</v>
      </c>
      <c r="I67" s="103">
        <f t="shared" si="21"/>
        <v>0</v>
      </c>
      <c r="J67" s="182">
        <f t="shared" si="22"/>
        <v>0</v>
      </c>
      <c r="L67" s="84"/>
      <c r="M67" s="84"/>
      <c r="N67" s="84"/>
    </row>
    <row r="68" spans="1:14" ht="13" hidden="1">
      <c r="A68" s="117"/>
      <c r="B68" s="81"/>
      <c r="C68" s="146">
        <f t="shared" si="16"/>
        <v>0</v>
      </c>
      <c r="D68" s="138">
        <f t="shared" si="9"/>
        <v>0</v>
      </c>
      <c r="E68" s="103">
        <f t="shared" si="17"/>
        <v>0</v>
      </c>
      <c r="F68" s="103">
        <f t="shared" si="18"/>
        <v>0</v>
      </c>
      <c r="G68" s="103">
        <f t="shared" si="19"/>
        <v>0</v>
      </c>
      <c r="H68" s="103">
        <f t="shared" si="20"/>
        <v>0</v>
      </c>
      <c r="I68" s="103">
        <f t="shared" si="21"/>
        <v>0</v>
      </c>
      <c r="J68" s="182">
        <f t="shared" si="22"/>
        <v>0</v>
      </c>
      <c r="L68" s="84"/>
      <c r="M68" s="84"/>
      <c r="N68" s="84"/>
    </row>
    <row r="69" spans="1:14" ht="13" hidden="1">
      <c r="A69" s="117"/>
      <c r="B69" s="81"/>
      <c r="C69" s="146">
        <f t="shared" si="16"/>
        <v>0</v>
      </c>
      <c r="D69" s="138">
        <f t="shared" si="9"/>
        <v>0</v>
      </c>
      <c r="E69" s="103">
        <f t="shared" si="17"/>
        <v>0</v>
      </c>
      <c r="F69" s="103">
        <f t="shared" si="18"/>
        <v>0</v>
      </c>
      <c r="G69" s="103">
        <f t="shared" si="19"/>
        <v>0</v>
      </c>
      <c r="H69" s="103">
        <f t="shared" si="20"/>
        <v>0</v>
      </c>
      <c r="I69" s="103">
        <f t="shared" si="21"/>
        <v>0</v>
      </c>
      <c r="J69" s="182">
        <f t="shared" si="22"/>
        <v>0</v>
      </c>
      <c r="L69" s="84"/>
      <c r="M69" s="84"/>
      <c r="N69" s="84"/>
    </row>
    <row r="70" spans="1:14" ht="13" hidden="1">
      <c r="A70" s="117"/>
      <c r="B70" s="81"/>
      <c r="C70" s="146">
        <f t="shared" ref="C70:C84" si="23">SUM(E70:K70)</f>
        <v>0</v>
      </c>
      <c r="D70" s="138">
        <f t="shared" si="9"/>
        <v>0</v>
      </c>
      <c r="E70" s="103">
        <f t="shared" ref="E70:E84" si="24">IFERROR(VLOOKUP(B70,$B$93:$C$134,2,FALSE),0)</f>
        <v>0</v>
      </c>
      <c r="F70" s="103">
        <f t="shared" ref="F70:F84" si="25">IFERROR(VLOOKUP(B70,$F$93:$G$134,2,FALSE),0)</f>
        <v>0</v>
      </c>
      <c r="G70" s="103">
        <f t="shared" ref="G70:G84" si="26">IFERROR(VLOOKUP(B70,$J$93:$K$134,2,FALSE),0)</f>
        <v>0</v>
      </c>
      <c r="H70" s="103">
        <f t="shared" ref="H70:H84" si="27">IFERROR(VLOOKUP(B70,$N$93:$O$134,2,FALSE),0)</f>
        <v>0</v>
      </c>
      <c r="I70" s="103">
        <f t="shared" ref="I70:I84" si="28">IFERROR(VLOOKUP(B70,$R$93:$S$134,2,FALSE),0)</f>
        <v>0</v>
      </c>
      <c r="J70" s="182">
        <f t="shared" ref="J70:J84" si="29">IFERROR(VLOOKUP(B70,$V$93:$W$134,2,FALSE),0)</f>
        <v>0</v>
      </c>
      <c r="L70" s="84"/>
      <c r="M70" s="84"/>
      <c r="N70" s="84"/>
    </row>
    <row r="71" spans="1:14" ht="13" hidden="1">
      <c r="A71" s="117"/>
      <c r="B71" s="81"/>
      <c r="C71" s="146">
        <f t="shared" si="23"/>
        <v>0</v>
      </c>
      <c r="D71" s="138">
        <f t="shared" ref="D71:D84" si="30">SUM(E71:K71)-MIN(E71:J71)</f>
        <v>0</v>
      </c>
      <c r="E71" s="103">
        <f t="shared" si="24"/>
        <v>0</v>
      </c>
      <c r="F71" s="103">
        <f t="shared" si="25"/>
        <v>0</v>
      </c>
      <c r="G71" s="103">
        <f t="shared" si="26"/>
        <v>0</v>
      </c>
      <c r="H71" s="103">
        <f t="shared" si="27"/>
        <v>0</v>
      </c>
      <c r="I71" s="103">
        <f t="shared" si="28"/>
        <v>0</v>
      </c>
      <c r="J71" s="182">
        <f t="shared" si="29"/>
        <v>0</v>
      </c>
      <c r="L71" s="84"/>
      <c r="M71" s="84"/>
      <c r="N71" s="84"/>
    </row>
    <row r="72" spans="1:14" ht="13" hidden="1">
      <c r="A72" s="117"/>
      <c r="B72" s="81"/>
      <c r="C72" s="146">
        <f t="shared" si="23"/>
        <v>0</v>
      </c>
      <c r="D72" s="138">
        <f t="shared" si="30"/>
        <v>0</v>
      </c>
      <c r="E72" s="103">
        <f t="shared" si="24"/>
        <v>0</v>
      </c>
      <c r="F72" s="103">
        <f t="shared" si="25"/>
        <v>0</v>
      </c>
      <c r="G72" s="103">
        <f t="shared" si="26"/>
        <v>0</v>
      </c>
      <c r="H72" s="103">
        <f t="shared" si="27"/>
        <v>0</v>
      </c>
      <c r="I72" s="103">
        <f t="shared" si="28"/>
        <v>0</v>
      </c>
      <c r="J72" s="182">
        <f t="shared" si="29"/>
        <v>0</v>
      </c>
      <c r="L72" s="84"/>
      <c r="M72" s="84"/>
      <c r="N72" s="84"/>
    </row>
    <row r="73" spans="1:14" ht="13" hidden="1">
      <c r="A73" s="117"/>
      <c r="B73" s="81"/>
      <c r="C73" s="146">
        <f t="shared" si="23"/>
        <v>0</v>
      </c>
      <c r="D73" s="138">
        <f t="shared" si="30"/>
        <v>0</v>
      </c>
      <c r="E73" s="103">
        <f t="shared" si="24"/>
        <v>0</v>
      </c>
      <c r="F73" s="103">
        <f t="shared" si="25"/>
        <v>0</v>
      </c>
      <c r="G73" s="103">
        <f t="shared" si="26"/>
        <v>0</v>
      </c>
      <c r="H73" s="103">
        <f t="shared" si="27"/>
        <v>0</v>
      </c>
      <c r="I73" s="103">
        <f t="shared" si="28"/>
        <v>0</v>
      </c>
      <c r="J73" s="182">
        <f t="shared" si="29"/>
        <v>0</v>
      </c>
      <c r="L73" s="84"/>
      <c r="M73" s="84"/>
      <c r="N73" s="84"/>
    </row>
    <row r="74" spans="1:14" ht="13" hidden="1">
      <c r="A74" s="117"/>
      <c r="B74" s="81"/>
      <c r="C74" s="146">
        <f t="shared" si="23"/>
        <v>0</v>
      </c>
      <c r="D74" s="138">
        <f t="shared" si="30"/>
        <v>0</v>
      </c>
      <c r="E74" s="103">
        <f t="shared" si="24"/>
        <v>0</v>
      </c>
      <c r="F74" s="103">
        <f t="shared" si="25"/>
        <v>0</v>
      </c>
      <c r="G74" s="103">
        <f t="shared" si="26"/>
        <v>0</v>
      </c>
      <c r="H74" s="103">
        <f t="shared" si="27"/>
        <v>0</v>
      </c>
      <c r="I74" s="103">
        <f t="shared" si="28"/>
        <v>0</v>
      </c>
      <c r="J74" s="182">
        <f t="shared" si="29"/>
        <v>0</v>
      </c>
      <c r="L74" s="84"/>
      <c r="M74" s="84"/>
      <c r="N74" s="84"/>
    </row>
    <row r="75" spans="1:14" ht="13" hidden="1">
      <c r="A75" s="117"/>
      <c r="B75" s="81"/>
      <c r="C75" s="146">
        <f t="shared" si="23"/>
        <v>0</v>
      </c>
      <c r="D75" s="138">
        <f t="shared" si="30"/>
        <v>0</v>
      </c>
      <c r="E75" s="103">
        <f t="shared" si="24"/>
        <v>0</v>
      </c>
      <c r="F75" s="103">
        <f t="shared" si="25"/>
        <v>0</v>
      </c>
      <c r="G75" s="103">
        <f t="shared" si="26"/>
        <v>0</v>
      </c>
      <c r="H75" s="103">
        <f t="shared" si="27"/>
        <v>0</v>
      </c>
      <c r="I75" s="103">
        <f t="shared" si="28"/>
        <v>0</v>
      </c>
      <c r="J75" s="182">
        <f t="shared" si="29"/>
        <v>0</v>
      </c>
      <c r="L75" s="84"/>
      <c r="M75" s="84"/>
      <c r="N75" s="84"/>
    </row>
    <row r="76" spans="1:14" ht="15.5" hidden="1">
      <c r="A76" s="117"/>
      <c r="B76" s="82"/>
      <c r="C76" s="146">
        <f t="shared" si="23"/>
        <v>0</v>
      </c>
      <c r="D76" s="138">
        <f t="shared" si="30"/>
        <v>0</v>
      </c>
      <c r="E76" s="103">
        <f t="shared" si="24"/>
        <v>0</v>
      </c>
      <c r="F76" s="103">
        <f t="shared" si="25"/>
        <v>0</v>
      </c>
      <c r="G76" s="103">
        <f t="shared" si="26"/>
        <v>0</v>
      </c>
      <c r="H76" s="103">
        <f t="shared" si="27"/>
        <v>0</v>
      </c>
      <c r="I76" s="103">
        <f t="shared" si="28"/>
        <v>0</v>
      </c>
      <c r="J76" s="182">
        <f t="shared" si="29"/>
        <v>0</v>
      </c>
      <c r="L76" s="84"/>
      <c r="M76" s="84"/>
      <c r="N76" s="84"/>
    </row>
    <row r="77" spans="1:14" ht="15.5" hidden="1">
      <c r="A77" s="117"/>
      <c r="B77" s="82"/>
      <c r="C77" s="146">
        <f t="shared" si="23"/>
        <v>0</v>
      </c>
      <c r="D77" s="138">
        <f t="shared" si="30"/>
        <v>0</v>
      </c>
      <c r="E77" s="103">
        <f t="shared" si="24"/>
        <v>0</v>
      </c>
      <c r="F77" s="103">
        <f t="shared" si="25"/>
        <v>0</v>
      </c>
      <c r="G77" s="103">
        <f t="shared" si="26"/>
        <v>0</v>
      </c>
      <c r="H77" s="103">
        <f t="shared" si="27"/>
        <v>0</v>
      </c>
      <c r="I77" s="103">
        <f t="shared" si="28"/>
        <v>0</v>
      </c>
      <c r="J77" s="182">
        <f t="shared" si="29"/>
        <v>0</v>
      </c>
      <c r="L77" s="84"/>
      <c r="M77" s="84"/>
      <c r="N77" s="84"/>
    </row>
    <row r="78" spans="1:14" ht="15.5" hidden="1">
      <c r="A78" s="117"/>
      <c r="B78" s="82"/>
      <c r="C78" s="146">
        <f t="shared" si="23"/>
        <v>0</v>
      </c>
      <c r="D78" s="138">
        <f t="shared" si="30"/>
        <v>0</v>
      </c>
      <c r="E78" s="103">
        <f t="shared" si="24"/>
        <v>0</v>
      </c>
      <c r="F78" s="103">
        <f t="shared" si="25"/>
        <v>0</v>
      </c>
      <c r="G78" s="103">
        <f t="shared" si="26"/>
        <v>0</v>
      </c>
      <c r="H78" s="103">
        <f t="shared" si="27"/>
        <v>0</v>
      </c>
      <c r="I78" s="103">
        <f t="shared" si="28"/>
        <v>0</v>
      </c>
      <c r="J78" s="182">
        <f t="shared" si="29"/>
        <v>0</v>
      </c>
      <c r="L78" s="84"/>
      <c r="M78" s="84"/>
      <c r="N78" s="84"/>
    </row>
    <row r="79" spans="1:14" ht="15.5" hidden="1">
      <c r="A79" s="117"/>
      <c r="B79" s="82"/>
      <c r="C79" s="146">
        <f t="shared" si="23"/>
        <v>0</v>
      </c>
      <c r="D79" s="138">
        <f t="shared" si="30"/>
        <v>0</v>
      </c>
      <c r="E79" s="103">
        <f t="shared" si="24"/>
        <v>0</v>
      </c>
      <c r="F79" s="103">
        <f t="shared" si="25"/>
        <v>0</v>
      </c>
      <c r="G79" s="103">
        <f t="shared" si="26"/>
        <v>0</v>
      </c>
      <c r="H79" s="103">
        <f t="shared" si="27"/>
        <v>0</v>
      </c>
      <c r="I79" s="103">
        <f t="shared" si="28"/>
        <v>0</v>
      </c>
      <c r="J79" s="182">
        <f t="shared" si="29"/>
        <v>0</v>
      </c>
      <c r="L79" s="84"/>
      <c r="M79" s="84"/>
      <c r="N79" s="84"/>
    </row>
    <row r="80" spans="1:14" ht="15.5" hidden="1">
      <c r="A80" s="117"/>
      <c r="B80" s="82"/>
      <c r="C80" s="146">
        <f t="shared" si="23"/>
        <v>0</v>
      </c>
      <c r="D80" s="138">
        <f t="shared" si="30"/>
        <v>0</v>
      </c>
      <c r="E80" s="103">
        <f t="shared" si="24"/>
        <v>0</v>
      </c>
      <c r="F80" s="103">
        <f t="shared" si="25"/>
        <v>0</v>
      </c>
      <c r="G80" s="103">
        <f t="shared" si="26"/>
        <v>0</v>
      </c>
      <c r="H80" s="103">
        <f t="shared" si="27"/>
        <v>0</v>
      </c>
      <c r="I80" s="103">
        <f t="shared" si="28"/>
        <v>0</v>
      </c>
      <c r="J80" s="182">
        <f t="shared" si="29"/>
        <v>0</v>
      </c>
      <c r="L80" s="84"/>
      <c r="M80" s="84"/>
      <c r="N80" s="84"/>
    </row>
    <row r="81" spans="1:24" ht="15.5" hidden="1">
      <c r="A81" s="117"/>
      <c r="B81" s="82"/>
      <c r="C81" s="146">
        <f t="shared" si="23"/>
        <v>0</v>
      </c>
      <c r="D81" s="138">
        <f t="shared" si="30"/>
        <v>0</v>
      </c>
      <c r="E81" s="103">
        <f t="shared" si="24"/>
        <v>0</v>
      </c>
      <c r="F81" s="103">
        <f t="shared" si="25"/>
        <v>0</v>
      </c>
      <c r="G81" s="103">
        <f t="shared" si="26"/>
        <v>0</v>
      </c>
      <c r="H81" s="103">
        <f t="shared" si="27"/>
        <v>0</v>
      </c>
      <c r="I81" s="103">
        <f t="shared" si="28"/>
        <v>0</v>
      </c>
      <c r="J81" s="182">
        <f t="shared" si="29"/>
        <v>0</v>
      </c>
      <c r="L81" s="84"/>
      <c r="M81" s="84"/>
      <c r="N81" s="84"/>
    </row>
    <row r="82" spans="1:24" ht="15.5" hidden="1">
      <c r="A82" s="117"/>
      <c r="B82" s="82"/>
      <c r="C82" s="146">
        <f t="shared" si="23"/>
        <v>0</v>
      </c>
      <c r="D82" s="138">
        <f t="shared" si="30"/>
        <v>0</v>
      </c>
      <c r="E82" s="103">
        <f t="shared" si="24"/>
        <v>0</v>
      </c>
      <c r="F82" s="103">
        <f t="shared" si="25"/>
        <v>0</v>
      </c>
      <c r="G82" s="103">
        <f t="shared" si="26"/>
        <v>0</v>
      </c>
      <c r="H82" s="103">
        <f t="shared" si="27"/>
        <v>0</v>
      </c>
      <c r="I82" s="103">
        <f t="shared" si="28"/>
        <v>0</v>
      </c>
      <c r="J82" s="182">
        <f t="shared" si="29"/>
        <v>0</v>
      </c>
      <c r="L82" s="84"/>
      <c r="M82" s="84"/>
      <c r="N82" s="84"/>
    </row>
    <row r="83" spans="1:24" ht="15.5" hidden="1">
      <c r="A83" s="117"/>
      <c r="B83" s="82"/>
      <c r="C83" s="146">
        <f t="shared" si="23"/>
        <v>0</v>
      </c>
      <c r="D83" s="138">
        <f t="shared" si="30"/>
        <v>0</v>
      </c>
      <c r="E83" s="103">
        <f t="shared" si="24"/>
        <v>0</v>
      </c>
      <c r="F83" s="103">
        <f t="shared" si="25"/>
        <v>0</v>
      </c>
      <c r="G83" s="103">
        <f t="shared" si="26"/>
        <v>0</v>
      </c>
      <c r="H83" s="103">
        <f t="shared" si="27"/>
        <v>0</v>
      </c>
      <c r="I83" s="103">
        <f t="shared" si="28"/>
        <v>0</v>
      </c>
      <c r="J83" s="182">
        <f t="shared" si="29"/>
        <v>0</v>
      </c>
      <c r="L83" s="84"/>
      <c r="M83" s="84"/>
      <c r="N83" s="84"/>
    </row>
    <row r="84" spans="1:24" ht="15.5" hidden="1">
      <c r="A84" s="118"/>
      <c r="B84" s="82"/>
      <c r="C84" s="146">
        <f t="shared" si="23"/>
        <v>0</v>
      </c>
      <c r="D84" s="138">
        <f t="shared" si="30"/>
        <v>0</v>
      </c>
      <c r="E84" s="103">
        <f t="shared" si="24"/>
        <v>0</v>
      </c>
      <c r="F84" s="103">
        <f t="shared" si="25"/>
        <v>0</v>
      </c>
      <c r="G84" s="103">
        <f t="shared" si="26"/>
        <v>0</v>
      </c>
      <c r="H84" s="103">
        <f t="shared" si="27"/>
        <v>0</v>
      </c>
      <c r="I84" s="103">
        <f t="shared" si="28"/>
        <v>0</v>
      </c>
      <c r="J84" s="182">
        <f t="shared" si="29"/>
        <v>0</v>
      </c>
      <c r="L84" s="84"/>
      <c r="M84" s="84"/>
      <c r="N84" s="84"/>
    </row>
    <row r="88" spans="1:24" ht="13" thickBot="1"/>
    <row r="89" spans="1:24">
      <c r="A89" s="210" t="s">
        <v>62</v>
      </c>
      <c r="B89" s="211"/>
      <c r="C89" s="211"/>
      <c r="D89" s="212"/>
      <c r="E89" s="218" t="s">
        <v>63</v>
      </c>
      <c r="F89" s="219"/>
      <c r="G89" s="219"/>
      <c r="H89" s="220"/>
      <c r="I89" s="218" t="s">
        <v>42</v>
      </c>
      <c r="J89" s="219"/>
      <c r="K89" s="219"/>
      <c r="L89" s="220"/>
      <c r="M89" s="206" t="s">
        <v>64</v>
      </c>
      <c r="N89" s="207"/>
      <c r="O89" s="207"/>
      <c r="P89" s="208"/>
      <c r="Q89" s="206" t="s">
        <v>65</v>
      </c>
      <c r="R89" s="207"/>
      <c r="S89" s="207"/>
      <c r="T89" s="208"/>
      <c r="U89" s="206" t="s">
        <v>163</v>
      </c>
      <c r="V89" s="207"/>
      <c r="W89" s="207"/>
      <c r="X89" s="208"/>
    </row>
    <row r="90" spans="1:24">
      <c r="A90" s="125"/>
      <c r="B90" s="120"/>
      <c r="C90" s="120"/>
      <c r="E90" s="95"/>
      <c r="H90" s="94"/>
      <c r="I90" s="95"/>
      <c r="L90" s="94"/>
      <c r="M90" s="95"/>
      <c r="P90" s="126"/>
      <c r="Q90" s="87"/>
      <c r="T90" s="126"/>
      <c r="U90" s="87"/>
      <c r="X90" s="126"/>
    </row>
    <row r="91" spans="1:24">
      <c r="A91" s="87" t="s">
        <v>67</v>
      </c>
      <c r="B91" s="84" t="s">
        <v>66</v>
      </c>
      <c r="C91" s="84" t="s">
        <v>68</v>
      </c>
      <c r="D91" s="94" t="s">
        <v>70</v>
      </c>
      <c r="E91" s="95" t="s">
        <v>67</v>
      </c>
      <c r="F91" s="93" t="s">
        <v>66</v>
      </c>
      <c r="G91" s="93" t="s">
        <v>68</v>
      </c>
      <c r="H91" s="94" t="s">
        <v>70</v>
      </c>
      <c r="I91" s="95" t="s">
        <v>67</v>
      </c>
      <c r="J91" s="93" t="s">
        <v>66</v>
      </c>
      <c r="K91" s="93" t="s">
        <v>68</v>
      </c>
      <c r="L91" s="94" t="s">
        <v>70</v>
      </c>
      <c r="M91" s="95" t="s">
        <v>67</v>
      </c>
      <c r="N91" s="93" t="s">
        <v>66</v>
      </c>
      <c r="O91" s="84" t="s">
        <v>68</v>
      </c>
      <c r="P91" s="88" t="s">
        <v>70</v>
      </c>
      <c r="Q91" s="87" t="s">
        <v>67</v>
      </c>
      <c r="R91" s="84" t="s">
        <v>66</v>
      </c>
      <c r="S91" s="84" t="s">
        <v>68</v>
      </c>
      <c r="T91" s="88" t="s">
        <v>70</v>
      </c>
      <c r="U91" s="87" t="s">
        <v>67</v>
      </c>
      <c r="V91" s="84" t="s">
        <v>66</v>
      </c>
      <c r="W91" s="84" t="s">
        <v>68</v>
      </c>
      <c r="X91" s="88" t="s">
        <v>70</v>
      </c>
    </row>
    <row r="92" spans="1:24" ht="13">
      <c r="A92" s="125"/>
      <c r="B92" s="89">
        <f>COUNTA(B93:B136)</f>
        <v>0</v>
      </c>
      <c r="C92" s="120"/>
      <c r="D92" s="94"/>
      <c r="E92" s="95"/>
      <c r="F92" s="96">
        <f>COUNTA(F93:F136)</f>
        <v>0</v>
      </c>
      <c r="H92" s="94"/>
      <c r="I92" s="95"/>
      <c r="J92" s="96">
        <f>COUNTA(J93:J136)</f>
        <v>0</v>
      </c>
      <c r="L92" s="94"/>
      <c r="M92" s="95"/>
      <c r="N92" s="96">
        <f>COUNTA(N93:N136)</f>
        <v>0</v>
      </c>
      <c r="O92" s="120"/>
      <c r="P92" s="126"/>
      <c r="Q92" s="125"/>
      <c r="R92" s="89">
        <f>COUNTA(R93:R136)</f>
        <v>0</v>
      </c>
      <c r="S92" s="120"/>
      <c r="T92" s="126"/>
      <c r="U92" s="125"/>
      <c r="V92" s="89">
        <f>COUNTA(V93:V136)</f>
        <v>0</v>
      </c>
      <c r="W92" s="120"/>
      <c r="X92" s="126"/>
    </row>
    <row r="93" spans="1:24">
      <c r="A93" s="87">
        <v>1</v>
      </c>
      <c r="C93" s="84" t="e">
        <f>VLOOKUP(B92,'POINTS SCORE'!$B$8:$AK$37,2,FALSE)</f>
        <v>#N/A</v>
      </c>
      <c r="D93" s="93" t="e">
        <f>VLOOKUP(B92,'POINTS SCORE'!$B$37:$AK$78,2,FALSE)</f>
        <v>#N/A</v>
      </c>
      <c r="E93" s="95">
        <v>1</v>
      </c>
      <c r="F93" s="84"/>
      <c r="G93" s="93" t="e">
        <f>VLOOKUP(F92,'POINTS SCORE'!$B$8:$AK$37,2,FALSE)</f>
        <v>#N/A</v>
      </c>
      <c r="H93" s="93" t="e">
        <f>VLOOKUP(F92,'POINTS SCORE'!$B$37:$AK$78,2,FALSE)</f>
        <v>#N/A</v>
      </c>
      <c r="I93" s="95">
        <v>1</v>
      </c>
      <c r="J93" s="84"/>
      <c r="K93" s="93">
        <v>0</v>
      </c>
      <c r="L93" s="93">
        <v>0</v>
      </c>
      <c r="M93" s="95">
        <v>1</v>
      </c>
      <c r="N93" s="84"/>
      <c r="O93" s="84">
        <v>0</v>
      </c>
      <c r="P93" s="84">
        <v>0</v>
      </c>
      <c r="Q93" s="87">
        <v>1</v>
      </c>
      <c r="S93" s="84" t="e">
        <f>VLOOKUP(R92,'POINTS SCORE'!$B$8:$AK$37,2,FALSE)</f>
        <v>#N/A</v>
      </c>
      <c r="T93" s="84" t="e">
        <f>VLOOKUP(R92,'POINTS SCORE'!$B$37:$AK$78,2,FALSE)</f>
        <v>#N/A</v>
      </c>
      <c r="U93" s="87">
        <v>1</v>
      </c>
      <c r="W93" s="84" t="e">
        <f>VLOOKUP(V92,'POINTS SCORE'!$B$8:$AK$37,2,FALSE)</f>
        <v>#N/A</v>
      </c>
      <c r="X93" s="88" t="e">
        <f>VLOOKUP(V92,'POINTS SCORE'!$B$37:$AK$78,2,FALSE)</f>
        <v>#N/A</v>
      </c>
    </row>
    <row r="94" spans="1:24">
      <c r="A94" s="87">
        <v>2</v>
      </c>
      <c r="C94" s="84" t="e">
        <f>VLOOKUP(B92,'POINTS SCORE'!$B$8:$AK$37,3,FALSE)</f>
        <v>#N/A</v>
      </c>
      <c r="D94" s="93" t="e">
        <f>VLOOKUP(B92,'POINTS SCORE'!$B$37:$AK$78,3,FALSE)</f>
        <v>#N/A</v>
      </c>
      <c r="E94" s="95">
        <v>2</v>
      </c>
      <c r="F94" s="84"/>
      <c r="G94" s="93">
        <v>0</v>
      </c>
      <c r="H94" s="93">
        <v>0</v>
      </c>
      <c r="I94" s="95">
        <v>2</v>
      </c>
      <c r="J94" s="84"/>
      <c r="K94" s="93" t="e">
        <f>VLOOKUP(J92,'POINTS SCORE'!$B$8:$AK$37,3,FALSE)</f>
        <v>#N/A</v>
      </c>
      <c r="L94" s="93" t="e">
        <f>VLOOKUP(J92,'POINTS SCORE'!$B$37:$AK$78,3,FALSE)</f>
        <v>#N/A</v>
      </c>
      <c r="M94" s="95">
        <v>2</v>
      </c>
      <c r="N94" s="84"/>
      <c r="O94" s="84" t="e">
        <f>VLOOKUP(N92,'POINTS SCORE'!$B$8:$AK$37,3,FALSE)</f>
        <v>#N/A</v>
      </c>
      <c r="P94" s="84" t="e">
        <f>VLOOKUP(N92,'POINTS SCORE'!$B$37:$AK$78,3,FALSE)</f>
        <v>#N/A</v>
      </c>
      <c r="Q94" s="87">
        <v>2</v>
      </c>
      <c r="S94" s="84" t="e">
        <f>VLOOKUP(R92,'POINTS SCORE'!$B$8:$AK$37,3,FALSE)</f>
        <v>#N/A</v>
      </c>
      <c r="T94" s="84" t="e">
        <f>VLOOKUP(R92,'POINTS SCORE'!$B$37:$AK$78,3,FALSE)</f>
        <v>#N/A</v>
      </c>
      <c r="U94" s="87">
        <v>2</v>
      </c>
      <c r="W94" s="84" t="e">
        <f>VLOOKUP(V92,'POINTS SCORE'!$B$8:$AK$37,3,FALSE)</f>
        <v>#N/A</v>
      </c>
      <c r="X94" s="88" t="e">
        <f>VLOOKUP(V92,'POINTS SCORE'!$B$37:$AK$78,3,FALSE)</f>
        <v>#N/A</v>
      </c>
    </row>
    <row r="95" spans="1:24">
      <c r="A95" s="87">
        <v>3</v>
      </c>
      <c r="C95" s="84" t="e">
        <f>VLOOKUP(B92,'POINTS SCORE'!$B$8:$AK$37,4,FALSE)</f>
        <v>#N/A</v>
      </c>
      <c r="D95" s="93" t="e">
        <f>VLOOKUP(B92,'POINTS SCORE'!$B$37:$AK$78,4,FALSE)</f>
        <v>#N/A</v>
      </c>
      <c r="E95" s="95">
        <v>3</v>
      </c>
      <c r="F95" s="84"/>
      <c r="G95" s="93" t="e">
        <f>VLOOKUP(F92,'POINTS SCORE'!$B$8:$AK$37,4,FALSE)</f>
        <v>#N/A</v>
      </c>
      <c r="H95" s="93" t="e">
        <f>VLOOKUP(F92,'POINTS SCORE'!$B$37:$AK$78,4,FALSE)</f>
        <v>#N/A</v>
      </c>
      <c r="I95" s="95">
        <v>3</v>
      </c>
      <c r="J95" s="84"/>
      <c r="K95" s="93" t="e">
        <f>VLOOKUP(J92,'POINTS SCORE'!$B$8:$AK$37,4,FALSE)</f>
        <v>#N/A</v>
      </c>
      <c r="L95" s="93" t="e">
        <f>VLOOKUP(J92,'POINTS SCORE'!$B$37:$AK$78,4,FALSE)</f>
        <v>#N/A</v>
      </c>
      <c r="M95" s="95">
        <v>3</v>
      </c>
      <c r="N95" s="84"/>
      <c r="O95" s="84" t="e">
        <f>VLOOKUP(N92,'POINTS SCORE'!$B$8:$AK$37,4,FALSE)</f>
        <v>#N/A</v>
      </c>
      <c r="P95" s="84" t="e">
        <f>VLOOKUP(N92,'POINTS SCORE'!$B$37:$AK$78,4,FALSE)</f>
        <v>#N/A</v>
      </c>
      <c r="Q95" s="87">
        <v>3</v>
      </c>
      <c r="S95" s="84" t="e">
        <f>VLOOKUP(R92,'POINTS SCORE'!$B$8:$AK$37,4,FALSE)</f>
        <v>#N/A</v>
      </c>
      <c r="T95" s="84" t="e">
        <f>VLOOKUP(R92,'POINTS SCORE'!$B$37:$AK$78,4,FALSE)</f>
        <v>#N/A</v>
      </c>
      <c r="U95" s="87">
        <v>3</v>
      </c>
      <c r="W95" s="84" t="e">
        <f>VLOOKUP(V92,'POINTS SCORE'!$B$8:$AK$37,4,FALSE)</f>
        <v>#N/A</v>
      </c>
      <c r="X95" s="88" t="e">
        <f>VLOOKUP(V92,'POINTS SCORE'!$B$37:$AK$78,4,FALSE)</f>
        <v>#N/A</v>
      </c>
    </row>
    <row r="96" spans="1:24">
      <c r="A96" s="87">
        <v>4</v>
      </c>
      <c r="C96" s="84" t="e">
        <f>VLOOKUP(B92,'POINTS SCORE'!$B$8:$AK$37,5,FALSE)</f>
        <v>#N/A</v>
      </c>
      <c r="D96" s="93" t="e">
        <f>VLOOKUP(B92,'POINTS SCORE'!$B$37:$AK$78,5,FALSE)</f>
        <v>#N/A</v>
      </c>
      <c r="E96" s="95">
        <v>4</v>
      </c>
      <c r="F96" s="84"/>
      <c r="G96" s="93">
        <v>0</v>
      </c>
      <c r="H96" s="93">
        <v>0</v>
      </c>
      <c r="I96" s="95">
        <v>4</v>
      </c>
      <c r="J96" s="84"/>
      <c r="K96" s="93" t="e">
        <f>VLOOKUP(J92,'POINTS SCORE'!$B$8:$AK$37,5,FALSE)</f>
        <v>#N/A</v>
      </c>
      <c r="L96" s="93" t="e">
        <f>VLOOKUP(J92,'POINTS SCORE'!$B$37:$AK$78,5,FALSE)</f>
        <v>#N/A</v>
      </c>
      <c r="M96" s="95">
        <v>4</v>
      </c>
      <c r="N96" s="84"/>
      <c r="O96" s="84" t="e">
        <f>VLOOKUP(N92,'POINTS SCORE'!$B$8:$AK$37,5,FALSE)</f>
        <v>#N/A</v>
      </c>
      <c r="P96" s="84" t="e">
        <f>VLOOKUP(N92,'POINTS SCORE'!$B$37:$AK$78,5,FALSE)</f>
        <v>#N/A</v>
      </c>
      <c r="Q96" s="87">
        <v>4</v>
      </c>
      <c r="S96" s="84" t="e">
        <f>VLOOKUP(R92,'POINTS SCORE'!$B$8:$AK$37,5,FALSE)</f>
        <v>#N/A</v>
      </c>
      <c r="T96" s="84" t="e">
        <f>VLOOKUP(R92,'POINTS SCORE'!$B$37:$AK$78,5,FALSE)</f>
        <v>#N/A</v>
      </c>
      <c r="U96" s="87">
        <v>4</v>
      </c>
      <c r="W96" s="84" t="e">
        <f>VLOOKUP(V92,'POINTS SCORE'!$B$8:$AK$37,5,FALSE)</f>
        <v>#N/A</v>
      </c>
      <c r="X96" s="88" t="e">
        <f>VLOOKUP(V92,'POINTS SCORE'!$B$37:$AK$78,5,FALSE)</f>
        <v>#N/A</v>
      </c>
    </row>
    <row r="97" spans="1:24">
      <c r="A97" s="87">
        <v>5</v>
      </c>
      <c r="C97" s="84" t="e">
        <f>VLOOKUP(B92,'POINTS SCORE'!$B$8:$AK$37,6,FALSE)</f>
        <v>#N/A</v>
      </c>
      <c r="D97" s="93" t="e">
        <f>VLOOKUP(B92,'POINTS SCORE'!$B$37:$AK$78,6,FALSE)</f>
        <v>#N/A</v>
      </c>
      <c r="E97" s="95">
        <v>5</v>
      </c>
      <c r="F97" s="84"/>
      <c r="G97" s="93" t="e">
        <f>VLOOKUP(F92,'POINTS SCORE'!$B$8:$AK$37,6,FALSE)</f>
        <v>#N/A</v>
      </c>
      <c r="H97" s="93" t="e">
        <f>VLOOKUP(F92,'POINTS SCORE'!$B$37:$AK$78,6,FALSE)</f>
        <v>#N/A</v>
      </c>
      <c r="I97" s="95">
        <v>5</v>
      </c>
      <c r="J97" s="84"/>
      <c r="K97" s="93" t="e">
        <f>VLOOKUP(J92,'POINTS SCORE'!$B$8:$AK$37,6,FALSE)</f>
        <v>#N/A</v>
      </c>
      <c r="L97" s="93" t="e">
        <f>VLOOKUP(J92,'POINTS SCORE'!$B$37:$AK$78,6,FALSE)</f>
        <v>#N/A</v>
      </c>
      <c r="M97" s="95">
        <v>5</v>
      </c>
      <c r="N97" s="84"/>
      <c r="O97" s="84" t="e">
        <f>VLOOKUP(N92,'POINTS SCORE'!$B$8:$AK$37,6,FALSE)</f>
        <v>#N/A</v>
      </c>
      <c r="P97" s="84" t="e">
        <f>VLOOKUP(N92,'POINTS SCORE'!$B$37:$AK$78,6,FALSE)</f>
        <v>#N/A</v>
      </c>
      <c r="Q97" s="87">
        <v>5</v>
      </c>
      <c r="S97" s="84" t="e">
        <f>VLOOKUP(R92,'POINTS SCORE'!$B$8:$AK$37,6,FALSE)</f>
        <v>#N/A</v>
      </c>
      <c r="T97" s="84" t="e">
        <f>VLOOKUP(R92,'POINTS SCORE'!$B$37:$AK$78,6,FALSE)</f>
        <v>#N/A</v>
      </c>
      <c r="U97" s="87">
        <v>5</v>
      </c>
      <c r="W97" s="84" t="e">
        <f>VLOOKUP(V92,'POINTS SCORE'!$B$8:$AK$37,6,FALSE)</f>
        <v>#N/A</v>
      </c>
      <c r="X97" s="88" t="e">
        <f>VLOOKUP(V92,'POINTS SCORE'!$B$37:$AK$78,6,FALSE)</f>
        <v>#N/A</v>
      </c>
    </row>
    <row r="98" spans="1:24">
      <c r="A98" s="87">
        <v>6</v>
      </c>
      <c r="C98" s="84" t="e">
        <f>VLOOKUP(B92,'POINTS SCORE'!$B$8:$AK$37,7,FALSE)</f>
        <v>#N/A</v>
      </c>
      <c r="D98" s="93" t="e">
        <f>VLOOKUP(B92,'POINTS SCORE'!$B$37:$AK$78,7,FALSE)</f>
        <v>#N/A</v>
      </c>
      <c r="E98" s="95">
        <v>6</v>
      </c>
      <c r="F98" s="84"/>
      <c r="G98" s="93">
        <v>0</v>
      </c>
      <c r="H98" s="93">
        <v>0</v>
      </c>
      <c r="I98" s="95">
        <v>6</v>
      </c>
      <c r="J98" s="84"/>
      <c r="K98" s="93" t="e">
        <f>VLOOKUP(J92,'POINTS SCORE'!$B$8:$AK$37,7,FALSE)</f>
        <v>#N/A</v>
      </c>
      <c r="L98" s="93" t="e">
        <f>VLOOKUP(J92,'POINTS SCORE'!$B$37:$AK$78,7,FALSE)</f>
        <v>#N/A</v>
      </c>
      <c r="M98" s="95">
        <v>6</v>
      </c>
      <c r="N98" s="84"/>
      <c r="O98" s="84" t="e">
        <f>VLOOKUP(N92,'POINTS SCORE'!$B$8:$AK$37,7,FALSE)</f>
        <v>#N/A</v>
      </c>
      <c r="P98" s="84" t="e">
        <f>VLOOKUP(N92,'POINTS SCORE'!$B$37:$AK$78,7,FALSE)</f>
        <v>#N/A</v>
      </c>
      <c r="Q98" s="87">
        <v>6</v>
      </c>
      <c r="S98" s="84" t="e">
        <f>VLOOKUP(R92,'POINTS SCORE'!$B$8:$AK$37,7,FALSE)</f>
        <v>#N/A</v>
      </c>
      <c r="T98" s="84" t="e">
        <f>VLOOKUP(R92,'POINTS SCORE'!$B$37:$AK$78,7,FALSE)</f>
        <v>#N/A</v>
      </c>
      <c r="U98" s="87">
        <v>6</v>
      </c>
      <c r="W98" s="84" t="e">
        <f>VLOOKUP(V92,'POINTS SCORE'!$B$8:$AK$37,7,FALSE)</f>
        <v>#N/A</v>
      </c>
      <c r="X98" s="88" t="e">
        <f>VLOOKUP(V92,'POINTS SCORE'!$B$37:$AK$78,7,FALSE)</f>
        <v>#N/A</v>
      </c>
    </row>
    <row r="99" spans="1:24">
      <c r="A99" s="87">
        <v>7</v>
      </c>
      <c r="B99" s="98"/>
      <c r="C99" s="84" t="e">
        <f>VLOOKUP(B92,'POINTS SCORE'!$B$8:$AK$37,8,FALSE)</f>
        <v>#N/A</v>
      </c>
      <c r="D99" s="93" t="e">
        <f>VLOOKUP(B92,'POINTS SCORE'!$B$37:$AK$78,8,FALSE)</f>
        <v>#N/A</v>
      </c>
      <c r="E99" s="95">
        <v>7</v>
      </c>
      <c r="F99" s="84"/>
      <c r="G99" s="93" t="e">
        <f>VLOOKUP(F92,'POINTS SCORE'!$B$8:$AK$37,8,FALSE)</f>
        <v>#N/A</v>
      </c>
      <c r="H99" s="93" t="e">
        <f>VLOOKUP(F92,'POINTS SCORE'!$B$37:$AK$78,8,FALSE)</f>
        <v>#N/A</v>
      </c>
      <c r="I99" s="95">
        <v>7</v>
      </c>
      <c r="J99" s="84"/>
      <c r="K99" s="93" t="e">
        <f>VLOOKUP(J92,'POINTS SCORE'!$B$8:$AK$37,8,FALSE)</f>
        <v>#N/A</v>
      </c>
      <c r="L99" s="93" t="e">
        <f>VLOOKUP(J92,'POINTS SCORE'!$B$37:$AK$78,8,FALSE)</f>
        <v>#N/A</v>
      </c>
      <c r="M99" s="95">
        <v>7</v>
      </c>
      <c r="N99" s="84"/>
      <c r="O99" s="84" t="e">
        <f>VLOOKUP(N92,'POINTS SCORE'!$B$8:$AK$37,8,FALSE)</f>
        <v>#N/A</v>
      </c>
      <c r="P99" s="84" t="e">
        <f>VLOOKUP(N92,'POINTS SCORE'!$B$37:$AK$78,8,FALSE)</f>
        <v>#N/A</v>
      </c>
      <c r="Q99" s="87">
        <v>7</v>
      </c>
      <c r="S99" s="84" t="e">
        <f>VLOOKUP(R92,'POINTS SCORE'!$B$8:$AK$37,8,FALSE)</f>
        <v>#N/A</v>
      </c>
      <c r="T99" s="84" t="e">
        <f>VLOOKUP(R92,'POINTS SCORE'!$B$37:$AK$78,8,FALSE)</f>
        <v>#N/A</v>
      </c>
      <c r="U99" s="87">
        <v>7</v>
      </c>
      <c r="W99" s="84" t="e">
        <f>VLOOKUP(V92,'POINTS SCORE'!$B$8:$AK$37,8,FALSE)</f>
        <v>#N/A</v>
      </c>
      <c r="X99" s="88" t="e">
        <f>VLOOKUP(V92,'POINTS SCORE'!$B$37:$AK$78,8,FALSE)</f>
        <v>#N/A</v>
      </c>
    </row>
    <row r="100" spans="1:24">
      <c r="A100" s="87">
        <v>8</v>
      </c>
      <c r="B100" s="98"/>
      <c r="C100" s="84" t="e">
        <f>VLOOKUP(B92,'POINTS SCORE'!$B$8:$AK$37,9,FALSE)</f>
        <v>#N/A</v>
      </c>
      <c r="D100" s="93" t="e">
        <f>VLOOKUP(B92,'POINTS SCORE'!$B$37:$AK$78,9,FALSE)</f>
        <v>#N/A</v>
      </c>
      <c r="E100" s="95">
        <v>8</v>
      </c>
      <c r="F100" s="84"/>
      <c r="G100" s="93" t="e">
        <f>VLOOKUP(F92,'POINTS SCORE'!$B$8:$AK$37,9,FALSE)</f>
        <v>#N/A</v>
      </c>
      <c r="H100" s="93" t="e">
        <f>VLOOKUP(F92,'POINTS SCORE'!$B$37:$AK$78,9,FALSE)</f>
        <v>#N/A</v>
      </c>
      <c r="I100" s="95">
        <v>8</v>
      </c>
      <c r="J100" s="84"/>
      <c r="K100" s="93" t="e">
        <f>VLOOKUP(J92,'POINTS SCORE'!$B$8:$AK$37,9,FALSE)</f>
        <v>#N/A</v>
      </c>
      <c r="L100" s="93" t="e">
        <f>VLOOKUP(J92,'POINTS SCORE'!$B$37:$AK$78,9,FALSE)</f>
        <v>#N/A</v>
      </c>
      <c r="M100" s="95">
        <v>8</v>
      </c>
      <c r="N100" s="84"/>
      <c r="O100" s="84" t="e">
        <f>VLOOKUP(N92,'POINTS SCORE'!$B$8:$AK$37,9,FALSE)</f>
        <v>#N/A</v>
      </c>
      <c r="P100" s="84" t="e">
        <f>VLOOKUP(N92,'POINTS SCORE'!$B$37:$AK$78,9,FALSE)</f>
        <v>#N/A</v>
      </c>
      <c r="Q100" s="87">
        <v>8</v>
      </c>
      <c r="S100" s="84" t="e">
        <f>VLOOKUP(R92,'POINTS SCORE'!$B$8:$AK$37,9,FALSE)</f>
        <v>#N/A</v>
      </c>
      <c r="T100" s="84" t="e">
        <f>VLOOKUP(R92,'POINTS SCORE'!$B$37:$AK$78,9,FALSE)</f>
        <v>#N/A</v>
      </c>
      <c r="U100" s="87">
        <v>8</v>
      </c>
      <c r="W100" s="84" t="e">
        <f>VLOOKUP(V92,'POINTS SCORE'!$B$8:$AK$37,9,FALSE)</f>
        <v>#N/A</v>
      </c>
      <c r="X100" s="88" t="e">
        <f>VLOOKUP(V92,'POINTS SCORE'!$B$37:$AK$78,9,FALSE)</f>
        <v>#N/A</v>
      </c>
    </row>
    <row r="101" spans="1:24">
      <c r="A101" s="87">
        <v>9</v>
      </c>
      <c r="B101" s="98"/>
      <c r="C101" s="84" t="e">
        <f>VLOOKUP(B92,'POINTS SCORE'!$B$8:$AK$37,10,FALSE)</f>
        <v>#N/A</v>
      </c>
      <c r="D101" s="93" t="e">
        <f>VLOOKUP(B92,'POINTS SCORE'!$B$37:$AK$78,10,FALSE)</f>
        <v>#N/A</v>
      </c>
      <c r="E101" s="95">
        <v>9</v>
      </c>
      <c r="F101" s="84"/>
      <c r="G101" s="93" t="e">
        <f>VLOOKUP(F92,'POINTS SCORE'!$B$8:$AK$37,10,FALSE)</f>
        <v>#N/A</v>
      </c>
      <c r="H101" s="93" t="e">
        <f>VLOOKUP(F92,'POINTS SCORE'!$B$37:$AK$78,10,FALSE)</f>
        <v>#N/A</v>
      </c>
      <c r="I101" s="95">
        <v>9</v>
      </c>
      <c r="J101" s="84"/>
      <c r="K101" s="93" t="e">
        <f>VLOOKUP(J92,'POINTS SCORE'!$B$8:$AK$37,10,FALSE)</f>
        <v>#N/A</v>
      </c>
      <c r="L101" s="93" t="e">
        <f>VLOOKUP(J92,'POINTS SCORE'!$B$37:$AK$78,10,FALSE)</f>
        <v>#N/A</v>
      </c>
      <c r="M101" s="95">
        <v>9</v>
      </c>
      <c r="N101" s="84"/>
      <c r="O101" s="84" t="e">
        <f>VLOOKUP(N92,'POINTS SCORE'!$B$8:$AK$37,10,FALSE)</f>
        <v>#N/A</v>
      </c>
      <c r="P101" s="84" t="e">
        <f>VLOOKUP(N92,'POINTS SCORE'!$B$37:$AK$78,10,FALSE)</f>
        <v>#N/A</v>
      </c>
      <c r="Q101" s="87">
        <v>9</v>
      </c>
      <c r="S101" s="84" t="e">
        <f>VLOOKUP(R92,'POINTS SCORE'!$B$8:$AK$37,10,FALSE)</f>
        <v>#N/A</v>
      </c>
      <c r="T101" s="84" t="e">
        <f>VLOOKUP(R92,'POINTS SCORE'!$B$37:$AK$78,10,FALSE)</f>
        <v>#N/A</v>
      </c>
      <c r="U101" s="87">
        <v>9</v>
      </c>
      <c r="W101" s="84" t="e">
        <f>VLOOKUP(V92,'POINTS SCORE'!$B$8:$AK$37,10,FALSE)</f>
        <v>#N/A</v>
      </c>
      <c r="X101" s="88" t="e">
        <f>VLOOKUP(V92,'POINTS SCORE'!$B$37:$AK$78,10,FALSE)</f>
        <v>#N/A</v>
      </c>
    </row>
    <row r="102" spans="1:24">
      <c r="A102" s="87">
        <v>10</v>
      </c>
      <c r="B102" s="98"/>
      <c r="C102" s="84" t="e">
        <f>VLOOKUP(B92,'POINTS SCORE'!$B$8:$AK$37,11,FALSE)</f>
        <v>#N/A</v>
      </c>
      <c r="D102" s="93" t="e">
        <f>VLOOKUP(B92,'POINTS SCORE'!$B$37:$AK$78,11,FALSE)</f>
        <v>#N/A</v>
      </c>
      <c r="E102" s="95">
        <v>10</v>
      </c>
      <c r="F102" s="84"/>
      <c r="G102" s="93" t="e">
        <f>VLOOKUP(F92,'POINTS SCORE'!$B$8:$AK$37,11,FALSE)</f>
        <v>#N/A</v>
      </c>
      <c r="H102" s="93" t="e">
        <f>VLOOKUP(F92,'POINTS SCORE'!$B$37:$AK$78,11,FALSE)</f>
        <v>#N/A</v>
      </c>
      <c r="I102" s="95">
        <v>10</v>
      </c>
      <c r="J102" s="84"/>
      <c r="K102" s="93" t="e">
        <f>VLOOKUP(J92,'POINTS SCORE'!$B$8:$AK$37,11,FALSE)</f>
        <v>#N/A</v>
      </c>
      <c r="L102" s="93" t="e">
        <f>VLOOKUP(J92,'POINTS SCORE'!$B$37:$AK$78,11,FALSE)</f>
        <v>#N/A</v>
      </c>
      <c r="M102" s="95">
        <v>10</v>
      </c>
      <c r="N102" s="84"/>
      <c r="O102" s="84" t="e">
        <f>VLOOKUP(N92,'POINTS SCORE'!$B$8:$AK$37,11,FALSE)</f>
        <v>#N/A</v>
      </c>
      <c r="P102" s="84" t="e">
        <f>VLOOKUP(N92,'POINTS SCORE'!$B$37:$AK$78,11,FALSE)</f>
        <v>#N/A</v>
      </c>
      <c r="Q102" s="87">
        <v>10</v>
      </c>
      <c r="S102" s="84" t="e">
        <f>VLOOKUP(R92,'POINTS SCORE'!$B$8:$AK$37,11,FALSE)</f>
        <v>#N/A</v>
      </c>
      <c r="T102" s="84" t="e">
        <f>VLOOKUP(R92,'POINTS SCORE'!$B$37:$AK$78,11,FALSE)</f>
        <v>#N/A</v>
      </c>
      <c r="U102" s="87">
        <v>10</v>
      </c>
      <c r="W102" s="84" t="e">
        <f>VLOOKUP(V92,'POINTS SCORE'!$B$8:$AK$37,11,FALSE)</f>
        <v>#N/A</v>
      </c>
      <c r="X102" s="88" t="e">
        <f>VLOOKUP(V92,'POINTS SCORE'!$B$37:$AK$78,11,FALSE)</f>
        <v>#N/A</v>
      </c>
    </row>
    <row r="103" spans="1:24">
      <c r="A103" s="87">
        <v>11</v>
      </c>
      <c r="B103" s="98"/>
      <c r="C103" s="84" t="e">
        <f>VLOOKUP(B92,'POINTS SCORE'!$B$8:$AK$37,12,FALSE)</f>
        <v>#N/A</v>
      </c>
      <c r="D103" s="93" t="e">
        <f>VLOOKUP(B92,'POINTS SCORE'!$B$37:$AK$78,12,FALSE)</f>
        <v>#N/A</v>
      </c>
      <c r="E103" s="95">
        <v>11</v>
      </c>
      <c r="F103" s="84"/>
      <c r="G103" s="93" t="e">
        <f>VLOOKUP(F92,'POINTS SCORE'!$B$8:$AK$37,12,FALSE)</f>
        <v>#N/A</v>
      </c>
      <c r="H103" s="93" t="e">
        <f>VLOOKUP(F92,'POINTS SCORE'!$B$37:$AK$78,12,FALSE)</f>
        <v>#N/A</v>
      </c>
      <c r="I103" s="95">
        <v>11</v>
      </c>
      <c r="J103" s="84"/>
      <c r="K103" s="93" t="e">
        <f>VLOOKUP(J92,'POINTS SCORE'!$B$8:$AK$37,12,FALSE)</f>
        <v>#N/A</v>
      </c>
      <c r="L103" s="93" t="e">
        <f>VLOOKUP(J92,'POINTS SCORE'!$B$37:$AK$78,12,FALSE)</f>
        <v>#N/A</v>
      </c>
      <c r="M103" s="95">
        <v>11</v>
      </c>
      <c r="N103" s="84"/>
      <c r="O103" s="84" t="e">
        <f>VLOOKUP(N92,'POINTS SCORE'!$B$8:$AK$37,12,FALSE)</f>
        <v>#N/A</v>
      </c>
      <c r="P103" s="84" t="e">
        <f>VLOOKUP(N92,'POINTS SCORE'!$B$37:$AK$78,12,FALSE)</f>
        <v>#N/A</v>
      </c>
      <c r="Q103" s="87">
        <v>11</v>
      </c>
      <c r="S103" s="84" t="e">
        <f>VLOOKUP(R92,'POINTS SCORE'!$B$8:$AK$37,12,FALSE)</f>
        <v>#N/A</v>
      </c>
      <c r="T103" s="84" t="e">
        <f>VLOOKUP(R92,'POINTS SCORE'!$B$37:$AK$78,12,FALSE)</f>
        <v>#N/A</v>
      </c>
      <c r="U103" s="87">
        <v>11</v>
      </c>
      <c r="W103" s="84" t="e">
        <f>VLOOKUP(V92,'POINTS SCORE'!$B$8:$AK$37,12,FALSE)</f>
        <v>#N/A</v>
      </c>
      <c r="X103" s="88" t="e">
        <f>VLOOKUP(V92,'POINTS SCORE'!$B$37:$AK$78,12,FALSE)</f>
        <v>#N/A</v>
      </c>
    </row>
    <row r="104" spans="1:24">
      <c r="A104" s="87">
        <v>12</v>
      </c>
      <c r="B104" s="98"/>
      <c r="C104" s="84" t="e">
        <f>VLOOKUP(B92,'POINTS SCORE'!$B$8:$AK$37,13,FALSE)</f>
        <v>#N/A</v>
      </c>
      <c r="D104" s="93" t="e">
        <f>VLOOKUP(B92,'POINTS SCORE'!$B$37:$AK$78,13,FALSE)</f>
        <v>#N/A</v>
      </c>
      <c r="E104" s="95">
        <v>12</v>
      </c>
      <c r="F104" s="84"/>
      <c r="G104" s="93" t="e">
        <f>VLOOKUP(F92,'POINTS SCORE'!$B$8:$AK$37,13,FALSE)</f>
        <v>#N/A</v>
      </c>
      <c r="H104" s="93" t="e">
        <f>VLOOKUP(F92,'POINTS SCORE'!$B$37:$AK$78,13,FALSE)</f>
        <v>#N/A</v>
      </c>
      <c r="I104" s="95">
        <v>12</v>
      </c>
      <c r="J104" s="84"/>
      <c r="K104" s="93" t="e">
        <f>VLOOKUP(J92,'POINTS SCORE'!$B$8:$AK$37,13,FALSE)</f>
        <v>#N/A</v>
      </c>
      <c r="L104" s="93" t="e">
        <f>VLOOKUP(J92,'POINTS SCORE'!$B$37:$AK$78,13,FALSE)</f>
        <v>#N/A</v>
      </c>
      <c r="M104" s="95">
        <v>12</v>
      </c>
      <c r="N104" s="84"/>
      <c r="O104" s="84" t="e">
        <f>VLOOKUP(N92,'POINTS SCORE'!$B$8:$AK$37,13,FALSE)</f>
        <v>#N/A</v>
      </c>
      <c r="P104" s="84" t="e">
        <f>VLOOKUP(N92,'POINTS SCORE'!$B$37:$AK$78,13,FALSE)</f>
        <v>#N/A</v>
      </c>
      <c r="Q104" s="87">
        <v>12</v>
      </c>
      <c r="S104" s="84" t="e">
        <f>VLOOKUP(R92,'POINTS SCORE'!$B$8:$AK$37,13,FALSE)</f>
        <v>#N/A</v>
      </c>
      <c r="T104" s="84" t="e">
        <f>VLOOKUP(R92,'POINTS SCORE'!$B$37:$AK$78,13,FALSE)</f>
        <v>#N/A</v>
      </c>
      <c r="U104" s="87">
        <v>12</v>
      </c>
      <c r="W104" s="84" t="e">
        <f>VLOOKUP(V92,'POINTS SCORE'!$B$8:$AK$37,13,FALSE)</f>
        <v>#N/A</v>
      </c>
      <c r="X104" s="88" t="e">
        <f>VLOOKUP(V92,'POINTS SCORE'!$B$37:$AK$78,13,FALSE)</f>
        <v>#N/A</v>
      </c>
    </row>
    <row r="105" spans="1:24">
      <c r="A105" s="87">
        <v>13</v>
      </c>
      <c r="B105" s="98"/>
      <c r="C105" s="84" t="e">
        <f>VLOOKUP(B92,'POINTS SCORE'!$B$8:$AK$37,14,FALSE)</f>
        <v>#N/A</v>
      </c>
      <c r="D105" s="93" t="e">
        <f>VLOOKUP(B92,'POINTS SCORE'!$B$37:$AK$78,14,FALSE)</f>
        <v>#N/A</v>
      </c>
      <c r="E105" s="95">
        <v>13</v>
      </c>
      <c r="F105" s="84"/>
      <c r="G105" s="93" t="e">
        <f>VLOOKUP(F92,'POINTS SCORE'!$B$8:$AK$37,14,FALSE)</f>
        <v>#N/A</v>
      </c>
      <c r="H105" s="93" t="e">
        <f>VLOOKUP(F92,'POINTS SCORE'!$B$37:$AK$78,14,FALSE)</f>
        <v>#N/A</v>
      </c>
      <c r="I105" s="95">
        <v>13</v>
      </c>
      <c r="J105" s="84"/>
      <c r="K105" s="93" t="e">
        <f>VLOOKUP(J92,'POINTS SCORE'!$B$8:$AK$37,14,FALSE)</f>
        <v>#N/A</v>
      </c>
      <c r="L105" s="93" t="e">
        <f>VLOOKUP(J92,'POINTS SCORE'!$B$37:$AK$78,14,FALSE)</f>
        <v>#N/A</v>
      </c>
      <c r="M105" s="95">
        <v>13</v>
      </c>
      <c r="N105" s="84"/>
      <c r="O105" s="84" t="e">
        <f>VLOOKUP(N92,'POINTS SCORE'!$B$8:$AK$37,14,FALSE)</f>
        <v>#N/A</v>
      </c>
      <c r="P105" s="84" t="e">
        <f>VLOOKUP(N92,'POINTS SCORE'!$B$37:$AK$78,14,FALSE)</f>
        <v>#N/A</v>
      </c>
      <c r="Q105" s="87">
        <v>13</v>
      </c>
      <c r="S105" s="84" t="e">
        <f>VLOOKUP(R92,'POINTS SCORE'!$B$8:$AK$37,14,FALSE)</f>
        <v>#N/A</v>
      </c>
      <c r="T105" s="84" t="e">
        <f>VLOOKUP(R92,'POINTS SCORE'!$B$37:$AK$78,14,FALSE)</f>
        <v>#N/A</v>
      </c>
      <c r="U105" s="87">
        <v>13</v>
      </c>
      <c r="W105" s="84" t="e">
        <f>VLOOKUP(V92,'POINTS SCORE'!$B$8:$AK$37,14,FALSE)</f>
        <v>#N/A</v>
      </c>
      <c r="X105" s="88" t="e">
        <f>VLOOKUP(V92,'POINTS SCORE'!$B$37:$AK$78,14,FALSE)</f>
        <v>#N/A</v>
      </c>
    </row>
    <row r="106" spans="1:24">
      <c r="A106" s="87">
        <v>14</v>
      </c>
      <c r="B106" s="98"/>
      <c r="C106" s="84" t="e">
        <f>VLOOKUP(B92,'POINTS SCORE'!$B$8:$AK$37,15,FALSE)</f>
        <v>#N/A</v>
      </c>
      <c r="D106" s="93" t="e">
        <f>VLOOKUP(B92,'POINTS SCORE'!$B$37:$AK$78,15,FALSE)</f>
        <v>#N/A</v>
      </c>
      <c r="E106" s="95">
        <v>14</v>
      </c>
      <c r="F106" s="84"/>
      <c r="G106" s="93" t="e">
        <f>VLOOKUP(F92,'POINTS SCORE'!$B$8:$AK$37,15,FALSE)</f>
        <v>#N/A</v>
      </c>
      <c r="H106" s="93" t="e">
        <f>VLOOKUP(F92,'POINTS SCORE'!$B$37:$AK$78,15,FALSE)</f>
        <v>#N/A</v>
      </c>
      <c r="I106" s="95">
        <v>14</v>
      </c>
      <c r="J106" s="84"/>
      <c r="K106" s="93" t="e">
        <f>VLOOKUP(J92,'POINTS SCORE'!$B$8:$AK$37,15,FALSE)</f>
        <v>#N/A</v>
      </c>
      <c r="L106" s="93" t="e">
        <f>VLOOKUP(J92,'POINTS SCORE'!$B$37:$AK$78,15,FALSE)</f>
        <v>#N/A</v>
      </c>
      <c r="M106" s="95">
        <v>14</v>
      </c>
      <c r="N106" s="84"/>
      <c r="O106" s="84" t="e">
        <f>VLOOKUP(N92,'POINTS SCORE'!$B$8:$AK$37,15,FALSE)</f>
        <v>#N/A</v>
      </c>
      <c r="P106" s="84" t="e">
        <f>VLOOKUP(N92,'POINTS SCORE'!$B$37:$AK$78,15,FALSE)</f>
        <v>#N/A</v>
      </c>
      <c r="Q106" s="87">
        <v>14</v>
      </c>
      <c r="S106" s="84" t="e">
        <f>VLOOKUP(R92,'POINTS SCORE'!$B$8:$AK$37,15,FALSE)</f>
        <v>#N/A</v>
      </c>
      <c r="T106" s="84" t="e">
        <f>VLOOKUP(R92,'POINTS SCORE'!$B$37:$AK$78,15,FALSE)</f>
        <v>#N/A</v>
      </c>
      <c r="U106" s="87">
        <v>14</v>
      </c>
      <c r="W106" s="84" t="e">
        <f>VLOOKUP(V92,'POINTS SCORE'!$B$8:$AK$37,15,FALSE)</f>
        <v>#N/A</v>
      </c>
      <c r="X106" s="88" t="e">
        <f>VLOOKUP(V92,'POINTS SCORE'!$B$37:$AK$78,15,FALSE)</f>
        <v>#N/A</v>
      </c>
    </row>
    <row r="107" spans="1:24">
      <c r="A107" s="87">
        <v>15</v>
      </c>
      <c r="B107" s="98"/>
      <c r="C107" s="84" t="e">
        <f>VLOOKUP(B92,'POINTS SCORE'!$B$8:$AK$37,16,FALSE)</f>
        <v>#N/A</v>
      </c>
      <c r="D107" s="93" t="e">
        <f>VLOOKUP(B92,'POINTS SCORE'!$B$37:$AK$78,16,FALSE)</f>
        <v>#N/A</v>
      </c>
      <c r="E107" s="95">
        <v>15</v>
      </c>
      <c r="F107" s="84"/>
      <c r="G107" s="93" t="e">
        <f>VLOOKUP(F92,'POINTS SCORE'!$B$8:$AK$37,16,FALSE)</f>
        <v>#N/A</v>
      </c>
      <c r="H107" s="93" t="e">
        <f>VLOOKUP(F92,'POINTS SCORE'!$B$37:$AK$78,16,FALSE)</f>
        <v>#N/A</v>
      </c>
      <c r="I107" s="95">
        <v>15</v>
      </c>
      <c r="J107" s="84"/>
      <c r="K107" s="93" t="e">
        <f>VLOOKUP(J92,'POINTS SCORE'!$B$8:$AK$37,16,FALSE)</f>
        <v>#N/A</v>
      </c>
      <c r="L107" s="93" t="e">
        <f>VLOOKUP(J92,'POINTS SCORE'!$B$37:$AK$78,16,FALSE)</f>
        <v>#N/A</v>
      </c>
      <c r="M107" s="95">
        <v>15</v>
      </c>
      <c r="N107" s="84"/>
      <c r="O107" s="84" t="e">
        <f>VLOOKUP(N92,'POINTS SCORE'!$B$8:$AK$37,16,FALSE)</f>
        <v>#N/A</v>
      </c>
      <c r="P107" s="84" t="e">
        <f>VLOOKUP(N92,'POINTS SCORE'!$B$37:$AK$78,16,FALSE)</f>
        <v>#N/A</v>
      </c>
      <c r="Q107" s="87">
        <v>15</v>
      </c>
      <c r="S107" s="84" t="e">
        <f>VLOOKUP(R92,'POINTS SCORE'!$B$8:$AK$37,16,FALSE)</f>
        <v>#N/A</v>
      </c>
      <c r="T107" s="84" t="e">
        <f>VLOOKUP(R92,'POINTS SCORE'!$B$37:$AK$78,16,FALSE)</f>
        <v>#N/A</v>
      </c>
      <c r="U107" s="87">
        <v>15</v>
      </c>
      <c r="W107" s="84" t="e">
        <f>VLOOKUP(V92,'POINTS SCORE'!$B$8:$AK$37,16,FALSE)</f>
        <v>#N/A</v>
      </c>
      <c r="X107" s="88" t="e">
        <f>VLOOKUP(V92,'POINTS SCORE'!$B$37:$AK$78,16,FALSE)</f>
        <v>#N/A</v>
      </c>
    </row>
    <row r="108" spans="1:24">
      <c r="A108" s="87">
        <v>16</v>
      </c>
      <c r="B108" s="98"/>
      <c r="C108" s="84" t="e">
        <f>VLOOKUP(B92,'POINTS SCORE'!$B$8:$AK$37,17,FALSE)</f>
        <v>#N/A</v>
      </c>
      <c r="D108" s="93" t="e">
        <f>VLOOKUP(B92,'POINTS SCORE'!$B$37:$AK$78,17,FALSE)</f>
        <v>#N/A</v>
      </c>
      <c r="E108" s="95">
        <v>16</v>
      </c>
      <c r="F108" s="84"/>
      <c r="G108" s="93" t="e">
        <f>VLOOKUP(F92,'POINTS SCORE'!$B$8:$AK$37,17,FALSE)</f>
        <v>#N/A</v>
      </c>
      <c r="H108" s="93" t="e">
        <f>VLOOKUP(F92,'POINTS SCORE'!$B$37:$AK$78,17,FALSE)</f>
        <v>#N/A</v>
      </c>
      <c r="I108" s="95">
        <v>16</v>
      </c>
      <c r="J108" s="84"/>
      <c r="K108" s="93" t="e">
        <f>VLOOKUP(J92,'POINTS SCORE'!$B$8:$AK$37,17,FALSE)</f>
        <v>#N/A</v>
      </c>
      <c r="L108" s="93" t="e">
        <f>VLOOKUP(J92,'POINTS SCORE'!$B$37:$AK$78,17,FALSE)</f>
        <v>#N/A</v>
      </c>
      <c r="M108" s="95">
        <v>16</v>
      </c>
      <c r="N108" s="84"/>
      <c r="O108" s="84" t="e">
        <f>VLOOKUP(N92,'POINTS SCORE'!$B$8:$AK$37,17,FALSE)</f>
        <v>#N/A</v>
      </c>
      <c r="P108" s="84" t="e">
        <f>VLOOKUP(N92,'POINTS SCORE'!$B$37:$AK$78,17,FALSE)</f>
        <v>#N/A</v>
      </c>
      <c r="Q108" s="87">
        <v>16</v>
      </c>
      <c r="S108" s="84" t="e">
        <f>VLOOKUP(R92,'POINTS SCORE'!$B$8:$AK$37,17,FALSE)</f>
        <v>#N/A</v>
      </c>
      <c r="T108" s="84" t="e">
        <f>VLOOKUP(R92,'POINTS SCORE'!$B$37:$AK$78,17,FALSE)</f>
        <v>#N/A</v>
      </c>
      <c r="U108" s="87">
        <v>16</v>
      </c>
      <c r="W108" s="84" t="e">
        <f>VLOOKUP(V92,'POINTS SCORE'!$B$8:$AK$37,17,FALSE)</f>
        <v>#N/A</v>
      </c>
      <c r="X108" s="88" t="e">
        <f>VLOOKUP(V92,'POINTS SCORE'!$B$37:$AK$78,17,FALSE)</f>
        <v>#N/A</v>
      </c>
    </row>
    <row r="109" spans="1:24">
      <c r="A109" s="87">
        <v>17</v>
      </c>
      <c r="B109" s="98"/>
      <c r="C109" s="84" t="e">
        <f>VLOOKUP(B92,'POINTS SCORE'!$B$8:$AK$37,18,FALSE)</f>
        <v>#N/A</v>
      </c>
      <c r="D109" s="93" t="e">
        <f>VLOOKUP(B92,'POINTS SCORE'!$B$37:$AK$78,18,FALSE)</f>
        <v>#N/A</v>
      </c>
      <c r="E109" s="95">
        <v>17</v>
      </c>
      <c r="F109" s="84"/>
      <c r="G109" s="93" t="e">
        <f>VLOOKUP(F92,'POINTS SCORE'!$B$8:$AK$37,18,FALSE)</f>
        <v>#N/A</v>
      </c>
      <c r="H109" s="93" t="e">
        <f>VLOOKUP(F92,'POINTS SCORE'!$B$37:$AK$78,18,FALSE)</f>
        <v>#N/A</v>
      </c>
      <c r="I109" s="95">
        <v>17</v>
      </c>
      <c r="J109" s="84"/>
      <c r="K109" s="93" t="e">
        <f>VLOOKUP(J92,'POINTS SCORE'!$B$8:$AK$37,18,FALSE)</f>
        <v>#N/A</v>
      </c>
      <c r="L109" s="93" t="e">
        <f>VLOOKUP(J92,'POINTS SCORE'!$B$37:$AK$78,18,FALSE)</f>
        <v>#N/A</v>
      </c>
      <c r="M109" s="95">
        <v>17</v>
      </c>
      <c r="N109" s="84"/>
      <c r="O109" s="84" t="e">
        <f>VLOOKUP(N92,'POINTS SCORE'!$B$8:$AK$37,18,FALSE)</f>
        <v>#N/A</v>
      </c>
      <c r="P109" s="84" t="e">
        <f>VLOOKUP(N92,'POINTS SCORE'!$B$37:$AK$78,18,FALSE)</f>
        <v>#N/A</v>
      </c>
      <c r="Q109" s="87">
        <v>17</v>
      </c>
      <c r="S109" s="84" t="e">
        <f>VLOOKUP(R92,'POINTS SCORE'!$B$8:$AK$37,18,FALSE)</f>
        <v>#N/A</v>
      </c>
      <c r="T109" s="84" t="e">
        <f>VLOOKUP(R92,'POINTS SCORE'!$B$37:$AK$78,18,FALSE)</f>
        <v>#N/A</v>
      </c>
      <c r="U109" s="87">
        <v>17</v>
      </c>
      <c r="W109" s="84" t="e">
        <f>VLOOKUP(V92,'POINTS SCORE'!$B$8:$AK$37,18,FALSE)</f>
        <v>#N/A</v>
      </c>
      <c r="X109" s="88" t="e">
        <f>VLOOKUP(V92,'POINTS SCORE'!$B$37:$AK$78,18,FALSE)</f>
        <v>#N/A</v>
      </c>
    </row>
    <row r="110" spans="1:24">
      <c r="A110" s="87">
        <v>18</v>
      </c>
      <c r="B110" s="98"/>
      <c r="C110" s="84" t="e">
        <f>VLOOKUP(B92,'POINTS SCORE'!$B$8:$AK$37,19,FALSE)</f>
        <v>#N/A</v>
      </c>
      <c r="D110" s="93" t="e">
        <f>VLOOKUP(B92,'POINTS SCORE'!$B$37:$AK$78,19,FALSE)</f>
        <v>#N/A</v>
      </c>
      <c r="E110" s="95">
        <v>18</v>
      </c>
      <c r="F110" s="84"/>
      <c r="G110" s="93" t="e">
        <f>VLOOKUP(F92,'POINTS SCORE'!$B$8:$AK$37,19,FALSE)</f>
        <v>#N/A</v>
      </c>
      <c r="H110" s="93" t="e">
        <f>VLOOKUP(F92,'POINTS SCORE'!$B$37:$AK$78,19,FALSE)</f>
        <v>#N/A</v>
      </c>
      <c r="I110" s="95">
        <v>18</v>
      </c>
      <c r="J110" s="84"/>
      <c r="K110" s="93" t="e">
        <f>VLOOKUP(J92,'POINTS SCORE'!$B$8:$AK$37,19,FALSE)</f>
        <v>#N/A</v>
      </c>
      <c r="L110" s="93" t="e">
        <f>VLOOKUP(J92,'POINTS SCORE'!$B$37:$AK$78,19,FALSE)</f>
        <v>#N/A</v>
      </c>
      <c r="M110" s="95">
        <v>18</v>
      </c>
      <c r="N110" s="84"/>
      <c r="O110" s="84" t="e">
        <f>VLOOKUP(N92,'POINTS SCORE'!$B$8:$AK$37,19,FALSE)</f>
        <v>#N/A</v>
      </c>
      <c r="P110" s="84" t="e">
        <f>VLOOKUP(N92,'POINTS SCORE'!$B$37:$AK$78,19,FALSE)</f>
        <v>#N/A</v>
      </c>
      <c r="Q110" s="87">
        <v>18</v>
      </c>
      <c r="S110" s="84" t="e">
        <f>VLOOKUP(R92,'POINTS SCORE'!$B$8:$AK$37,19,FALSE)</f>
        <v>#N/A</v>
      </c>
      <c r="T110" s="84" t="e">
        <f>VLOOKUP(R92,'POINTS SCORE'!$B$37:$AK$78,19,FALSE)</f>
        <v>#N/A</v>
      </c>
      <c r="U110" s="87">
        <v>18</v>
      </c>
      <c r="W110" s="84" t="e">
        <f>VLOOKUP(V92,'POINTS SCORE'!$B$8:$AK$37,19,FALSE)</f>
        <v>#N/A</v>
      </c>
      <c r="X110" s="88" t="e">
        <f>VLOOKUP(V92,'POINTS SCORE'!$B$37:$AK$78,19,FALSE)</f>
        <v>#N/A</v>
      </c>
    </row>
    <row r="111" spans="1:24">
      <c r="A111" s="87">
        <v>19</v>
      </c>
      <c r="B111" s="98"/>
      <c r="C111" s="84" t="e">
        <f>VLOOKUP(B92,'POINTS SCORE'!$B$8:$AK$37,20,FALSE)</f>
        <v>#N/A</v>
      </c>
      <c r="D111" s="93" t="e">
        <f>VLOOKUP(B92,'POINTS SCORE'!$B$37:$AK$78,20,FALSE)</f>
        <v>#N/A</v>
      </c>
      <c r="E111" s="95">
        <v>19</v>
      </c>
      <c r="F111" s="84"/>
      <c r="G111" s="93" t="e">
        <f>VLOOKUP(F92,'POINTS SCORE'!$B$8:$AK$37,20,FALSE)</f>
        <v>#N/A</v>
      </c>
      <c r="H111" s="93" t="e">
        <f>VLOOKUP(F92,'POINTS SCORE'!$B$37:$AK$78,20,FALSE)</f>
        <v>#N/A</v>
      </c>
      <c r="I111" s="95">
        <v>19</v>
      </c>
      <c r="J111" s="84"/>
      <c r="K111" s="93" t="e">
        <f>VLOOKUP(J92,'POINTS SCORE'!$B$8:$AK$37,20,FALSE)</f>
        <v>#N/A</v>
      </c>
      <c r="L111" s="93" t="e">
        <f>VLOOKUP(J92,'POINTS SCORE'!$B$37:$AK$78,20,FALSE)</f>
        <v>#N/A</v>
      </c>
      <c r="M111" s="95">
        <v>19</v>
      </c>
      <c r="N111" s="84"/>
      <c r="O111" s="84" t="e">
        <f>VLOOKUP(N92,'POINTS SCORE'!$B$8:$AK$37,20,FALSE)</f>
        <v>#N/A</v>
      </c>
      <c r="P111" s="84" t="e">
        <f>VLOOKUP(N92,'POINTS SCORE'!$B$37:$AK$78,20,FALSE)</f>
        <v>#N/A</v>
      </c>
      <c r="Q111" s="87">
        <v>19</v>
      </c>
      <c r="S111" s="84" t="e">
        <f>VLOOKUP(R92,'POINTS SCORE'!$B$8:$AK$37,20,FALSE)</f>
        <v>#N/A</v>
      </c>
      <c r="T111" s="84" t="e">
        <f>VLOOKUP(R92,'POINTS SCORE'!$B$37:$AK$78,20,FALSE)</f>
        <v>#N/A</v>
      </c>
      <c r="U111" s="87">
        <v>19</v>
      </c>
      <c r="W111" s="84" t="e">
        <f>VLOOKUP(V92,'POINTS SCORE'!$B$8:$AK$37,20,FALSE)</f>
        <v>#N/A</v>
      </c>
      <c r="X111" s="88" t="e">
        <f>VLOOKUP(V92,'POINTS SCORE'!$B$37:$AK$78,20,FALSE)</f>
        <v>#N/A</v>
      </c>
    </row>
    <row r="112" spans="1:24">
      <c r="A112" s="87">
        <v>20</v>
      </c>
      <c r="B112" s="98"/>
      <c r="C112" s="84" t="e">
        <f>VLOOKUP(B92,'POINTS SCORE'!$B$8:$AK$37,21,FALSE)</f>
        <v>#N/A</v>
      </c>
      <c r="D112" s="93" t="e">
        <f>VLOOKUP(B92,'POINTS SCORE'!$B$37:$AK$78,21,FALSE)</f>
        <v>#N/A</v>
      </c>
      <c r="E112" s="95">
        <v>20</v>
      </c>
      <c r="F112" s="84"/>
      <c r="G112" s="93" t="e">
        <f>VLOOKUP(F92,'POINTS SCORE'!$B$8:$AK$37,21,FALSE)</f>
        <v>#N/A</v>
      </c>
      <c r="H112" s="93" t="e">
        <f>VLOOKUP(F92,'POINTS SCORE'!$B$37:$AK$78,21,FALSE)</f>
        <v>#N/A</v>
      </c>
      <c r="I112" s="95">
        <v>20</v>
      </c>
      <c r="J112" s="84"/>
      <c r="K112" s="93" t="e">
        <f>VLOOKUP(J92,'POINTS SCORE'!$B$8:$AK$37,21,FALSE)</f>
        <v>#N/A</v>
      </c>
      <c r="L112" s="93" t="e">
        <f>VLOOKUP(J92,'POINTS SCORE'!$B$37:$AK$78,21,FALSE)</f>
        <v>#N/A</v>
      </c>
      <c r="M112" s="95">
        <v>20</v>
      </c>
      <c r="N112" s="84"/>
      <c r="O112" s="84" t="e">
        <f>VLOOKUP(N92,'POINTS SCORE'!$B$8:$AK$37,21,FALSE)</f>
        <v>#N/A</v>
      </c>
      <c r="P112" s="84" t="e">
        <f>VLOOKUP(N92,'POINTS SCORE'!$B$37:$AK$78,21,FALSE)</f>
        <v>#N/A</v>
      </c>
      <c r="Q112" s="87">
        <v>20</v>
      </c>
      <c r="S112" s="84" t="e">
        <f>VLOOKUP(R92,'POINTS SCORE'!$B$8:$AK$37,21,FALSE)</f>
        <v>#N/A</v>
      </c>
      <c r="T112" s="84" t="e">
        <f>VLOOKUP(R92,'POINTS SCORE'!$B$37:$AK$78,21,FALSE)</f>
        <v>#N/A</v>
      </c>
      <c r="U112" s="87">
        <v>20</v>
      </c>
      <c r="W112" s="84" t="e">
        <f>VLOOKUP(V92,'POINTS SCORE'!$B$8:$AK$37,21,FALSE)</f>
        <v>#N/A</v>
      </c>
      <c r="X112" s="88" t="e">
        <f>VLOOKUP(V92,'POINTS SCORE'!$B$37:$AK$78,21,FALSE)</f>
        <v>#N/A</v>
      </c>
    </row>
    <row r="113" spans="1:24">
      <c r="A113" s="87">
        <v>21</v>
      </c>
      <c r="B113" s="98"/>
      <c r="C113" s="84" t="e">
        <f>VLOOKUP(B92,'POINTS SCORE'!$B$8:$AK$37,22,FALSE)</f>
        <v>#N/A</v>
      </c>
      <c r="D113" s="93" t="e">
        <f>VLOOKUP(B92,'POINTS SCORE'!$B$37:$AK$78,22,FALSE)</f>
        <v>#N/A</v>
      </c>
      <c r="E113" s="95">
        <v>21</v>
      </c>
      <c r="F113" s="84"/>
      <c r="G113" s="93" t="e">
        <f>VLOOKUP(F92,'POINTS SCORE'!$B$8:$AK$37,22,FALSE)</f>
        <v>#N/A</v>
      </c>
      <c r="H113" s="93" t="e">
        <f>VLOOKUP(F92,'POINTS SCORE'!$B$37:$AK$78,22,FALSE)</f>
        <v>#N/A</v>
      </c>
      <c r="I113" s="95">
        <v>21</v>
      </c>
      <c r="J113" s="84"/>
      <c r="K113" s="93" t="e">
        <f>VLOOKUP(J92,'POINTS SCORE'!$B$8:$AK$37,22,FALSE)</f>
        <v>#N/A</v>
      </c>
      <c r="L113" s="93" t="e">
        <f>VLOOKUP(J92,'POINTS SCORE'!$B$37:$AK$78,22,FALSE)</f>
        <v>#N/A</v>
      </c>
      <c r="M113" s="95">
        <v>21</v>
      </c>
      <c r="N113" s="84"/>
      <c r="O113" s="84" t="e">
        <f>VLOOKUP(N92,'POINTS SCORE'!$B$8:$AK$37,22,FALSE)</f>
        <v>#N/A</v>
      </c>
      <c r="P113" s="84" t="e">
        <f>VLOOKUP(N92,'POINTS SCORE'!$B$37:$AK$78,22,FALSE)</f>
        <v>#N/A</v>
      </c>
      <c r="Q113" s="87">
        <v>21</v>
      </c>
      <c r="S113" s="84" t="e">
        <f>VLOOKUP(R92,'POINTS SCORE'!$B$8:$AK$37,22,FALSE)</f>
        <v>#N/A</v>
      </c>
      <c r="T113" s="84" t="e">
        <f>VLOOKUP(R92,'POINTS SCORE'!$B$37:$AK$78,22,FALSE)</f>
        <v>#N/A</v>
      </c>
      <c r="U113" s="87">
        <v>21</v>
      </c>
      <c r="W113" s="84" t="e">
        <f>VLOOKUP(V92,'POINTS SCORE'!$B$8:$AK$37,22,FALSE)</f>
        <v>#N/A</v>
      </c>
      <c r="X113" s="88" t="e">
        <f>VLOOKUP(V92,'POINTS SCORE'!$B$37:$AK$78,22,FALSE)</f>
        <v>#N/A</v>
      </c>
    </row>
    <row r="114" spans="1:24">
      <c r="A114" s="87">
        <v>22</v>
      </c>
      <c r="B114" s="98"/>
      <c r="C114" s="84" t="e">
        <f>VLOOKUP(B92,'POINTS SCORE'!$B$8:$AK$37,23,FALSE)</f>
        <v>#N/A</v>
      </c>
      <c r="D114" s="93" t="e">
        <f>VLOOKUP(B92,'POINTS SCORE'!$B$37:$AK$78,23,FALSE)</f>
        <v>#N/A</v>
      </c>
      <c r="E114" s="95">
        <v>22</v>
      </c>
      <c r="F114" s="84"/>
      <c r="G114" s="93" t="e">
        <f>VLOOKUP(F92,'POINTS SCORE'!$B$8:$AK$37,23,FALSE)</f>
        <v>#N/A</v>
      </c>
      <c r="H114" s="93" t="e">
        <f>VLOOKUP(F92,'POINTS SCORE'!$B$37:$AK$78,23,FALSE)</f>
        <v>#N/A</v>
      </c>
      <c r="I114" s="95">
        <v>22</v>
      </c>
      <c r="J114" s="84"/>
      <c r="K114" s="93" t="e">
        <f>VLOOKUP(J92,'POINTS SCORE'!$B$8:$AK$37,23,FALSE)</f>
        <v>#N/A</v>
      </c>
      <c r="L114" s="93" t="e">
        <f>VLOOKUP(J92,'POINTS SCORE'!$B$37:$AK$78,23,FALSE)</f>
        <v>#N/A</v>
      </c>
      <c r="M114" s="95">
        <v>22</v>
      </c>
      <c r="N114" s="84"/>
      <c r="O114" s="84" t="e">
        <f>VLOOKUP(N92,'POINTS SCORE'!$B$8:$AK$37,23,FALSE)</f>
        <v>#N/A</v>
      </c>
      <c r="P114" s="84" t="e">
        <f>VLOOKUP(N92,'POINTS SCORE'!$B$37:$AK$78,23,FALSE)</f>
        <v>#N/A</v>
      </c>
      <c r="Q114" s="87">
        <v>22</v>
      </c>
      <c r="S114" s="84" t="e">
        <f>VLOOKUP(R92,'POINTS SCORE'!$B$8:$AK$37,23,FALSE)</f>
        <v>#N/A</v>
      </c>
      <c r="T114" s="84" t="e">
        <f>VLOOKUP(R92,'POINTS SCORE'!$B$37:$AK$78,23,FALSE)</f>
        <v>#N/A</v>
      </c>
      <c r="U114" s="87">
        <v>22</v>
      </c>
      <c r="W114" s="84" t="e">
        <f>VLOOKUP(V92,'POINTS SCORE'!$B$8:$AK$37,23,FALSE)</f>
        <v>#N/A</v>
      </c>
      <c r="X114" s="88" t="e">
        <f>VLOOKUP(V92,'POINTS SCORE'!$B$37:$AK$78,23,FALSE)</f>
        <v>#N/A</v>
      </c>
    </row>
    <row r="115" spans="1:24">
      <c r="A115" s="87">
        <v>23</v>
      </c>
      <c r="B115" s="98"/>
      <c r="C115" s="84" t="e">
        <f>VLOOKUP(B92,'POINTS SCORE'!$B$8:$AK$37,24,FALSE)</f>
        <v>#N/A</v>
      </c>
      <c r="D115" s="93" t="e">
        <f>VLOOKUP(B92,'POINTS SCORE'!$B$37:$AK$78,24,FALSE)</f>
        <v>#N/A</v>
      </c>
      <c r="E115" s="95">
        <v>23</v>
      </c>
      <c r="F115" s="84"/>
      <c r="G115" s="93" t="e">
        <f>VLOOKUP(F92,'POINTS SCORE'!$B$8:$AK$37,24,FALSE)</f>
        <v>#N/A</v>
      </c>
      <c r="H115" s="93" t="e">
        <f>VLOOKUP(F92,'POINTS SCORE'!$B$37:$AK$78,24,FALSE)</f>
        <v>#N/A</v>
      </c>
      <c r="I115" s="95">
        <v>23</v>
      </c>
      <c r="J115" s="84"/>
      <c r="K115" s="93" t="e">
        <f>VLOOKUP(J92,'POINTS SCORE'!$B$8:$AK$37,24,FALSE)</f>
        <v>#N/A</v>
      </c>
      <c r="L115" s="93" t="e">
        <f>VLOOKUP(J92,'POINTS SCORE'!$B$37:$AK$78,24,FALSE)</f>
        <v>#N/A</v>
      </c>
      <c r="M115" s="95">
        <v>23</v>
      </c>
      <c r="N115" s="84"/>
      <c r="O115" s="84" t="e">
        <f>VLOOKUP(N92,'POINTS SCORE'!$B$8:$AK$37,24,FALSE)</f>
        <v>#N/A</v>
      </c>
      <c r="P115" s="84" t="e">
        <f>VLOOKUP(N92,'POINTS SCORE'!$B$37:$AK$78,24,FALSE)</f>
        <v>#N/A</v>
      </c>
      <c r="Q115" s="87">
        <v>23</v>
      </c>
      <c r="S115" s="84" t="e">
        <f>VLOOKUP(R92,'POINTS SCORE'!$B$8:$AK$37,24,FALSE)</f>
        <v>#N/A</v>
      </c>
      <c r="T115" s="84" t="e">
        <f>VLOOKUP(R92,'POINTS SCORE'!$B$37:$AK$78,24,FALSE)</f>
        <v>#N/A</v>
      </c>
      <c r="U115" s="87">
        <v>23</v>
      </c>
      <c r="W115" s="84" t="e">
        <f>VLOOKUP(V92,'POINTS SCORE'!$B$8:$AK$37,24,FALSE)</f>
        <v>#N/A</v>
      </c>
      <c r="X115" s="88" t="e">
        <f>VLOOKUP(V92,'POINTS SCORE'!$B$37:$AK$78,24,FALSE)</f>
        <v>#N/A</v>
      </c>
    </row>
    <row r="116" spans="1:24">
      <c r="A116" s="87">
        <v>24</v>
      </c>
      <c r="B116" s="98"/>
      <c r="C116" s="84" t="e">
        <f>VLOOKUP(B92,'POINTS SCORE'!$B$8:$AK$37,25,FALSE)</f>
        <v>#N/A</v>
      </c>
      <c r="D116" s="93" t="e">
        <f>VLOOKUP(B92,'POINTS SCORE'!$B$37:$AK$78,25,FALSE)</f>
        <v>#N/A</v>
      </c>
      <c r="E116" s="95">
        <v>24</v>
      </c>
      <c r="F116" s="84"/>
      <c r="G116" s="93" t="e">
        <f>VLOOKUP(F92,'POINTS SCORE'!$B$8:$AK$37,25,FALSE)</f>
        <v>#N/A</v>
      </c>
      <c r="H116" s="93" t="e">
        <f>VLOOKUP(F92,'POINTS SCORE'!$B$37:$AK$78,25,FALSE)</f>
        <v>#N/A</v>
      </c>
      <c r="I116" s="95">
        <v>24</v>
      </c>
      <c r="J116" s="84"/>
      <c r="K116" s="93" t="e">
        <f>VLOOKUP(J92,'POINTS SCORE'!$B$8:$AK$37,25,FALSE)</f>
        <v>#N/A</v>
      </c>
      <c r="L116" s="93" t="e">
        <f>VLOOKUP(J92,'POINTS SCORE'!$B$37:$AK$78,25,FALSE)</f>
        <v>#N/A</v>
      </c>
      <c r="M116" s="95">
        <v>24</v>
      </c>
      <c r="N116" s="84"/>
      <c r="O116" s="84" t="e">
        <f>VLOOKUP(N92,'POINTS SCORE'!$B$8:$AK$37,25,FALSE)</f>
        <v>#N/A</v>
      </c>
      <c r="P116" s="84" t="e">
        <f>VLOOKUP(N92,'POINTS SCORE'!$B$37:$AK$78,25,FALSE)</f>
        <v>#N/A</v>
      </c>
      <c r="Q116" s="87">
        <v>24</v>
      </c>
      <c r="S116" s="84" t="e">
        <f>VLOOKUP(R92,'POINTS SCORE'!$B$8:$AK$37,25,FALSE)</f>
        <v>#N/A</v>
      </c>
      <c r="T116" s="84" t="e">
        <f>VLOOKUP(R92,'POINTS SCORE'!$B$37:$AK$78,25,FALSE)</f>
        <v>#N/A</v>
      </c>
      <c r="U116" s="87">
        <v>24</v>
      </c>
      <c r="W116" s="84" t="e">
        <f>VLOOKUP(V92,'POINTS SCORE'!$B$8:$AK$37,25,FALSE)</f>
        <v>#N/A</v>
      </c>
      <c r="X116" s="88" t="e">
        <f>VLOOKUP(V92,'POINTS SCORE'!$B$37:$AK$78,25,FALSE)</f>
        <v>#N/A</v>
      </c>
    </row>
    <row r="117" spans="1:24">
      <c r="A117" s="87">
        <v>25</v>
      </c>
      <c r="B117" s="98"/>
      <c r="C117" s="84" t="e">
        <f>VLOOKUP(B92,'POINTS SCORE'!$B$8:$AK$37,26,FALSE)</f>
        <v>#N/A</v>
      </c>
      <c r="D117" s="93" t="e">
        <f>VLOOKUP(B92,'POINTS SCORE'!$B$37:$AK$78,26,FALSE)</f>
        <v>#N/A</v>
      </c>
      <c r="E117" s="95">
        <v>25</v>
      </c>
      <c r="F117" s="84"/>
      <c r="G117" s="93" t="e">
        <f>VLOOKUP(F92,'POINTS SCORE'!$B$8:$AK$37,26,FALSE)</f>
        <v>#N/A</v>
      </c>
      <c r="H117" s="93" t="e">
        <f>VLOOKUP(F92,'POINTS SCORE'!$B$37:$AK$78,26,FALSE)</f>
        <v>#N/A</v>
      </c>
      <c r="I117" s="95">
        <v>25</v>
      </c>
      <c r="J117" s="84"/>
      <c r="K117" s="93" t="e">
        <f>VLOOKUP(J92,'POINTS SCORE'!$B$8:$AK$37,26,FALSE)</f>
        <v>#N/A</v>
      </c>
      <c r="L117" s="93" t="e">
        <f>VLOOKUP(J92,'POINTS SCORE'!$B$37:$AK$78,26,FALSE)</f>
        <v>#N/A</v>
      </c>
      <c r="M117" s="95">
        <v>25</v>
      </c>
      <c r="N117" s="84"/>
      <c r="O117" s="84" t="e">
        <f>VLOOKUP(N92,'POINTS SCORE'!$B$8:$AK$37,26,FALSE)</f>
        <v>#N/A</v>
      </c>
      <c r="P117" s="84" t="e">
        <f>VLOOKUP(N92,'POINTS SCORE'!$B$37:$AK$78,26,FALSE)</f>
        <v>#N/A</v>
      </c>
      <c r="Q117" s="87">
        <v>25</v>
      </c>
      <c r="S117" s="84" t="e">
        <f>VLOOKUP(R92,'POINTS SCORE'!$B$8:$AK$37,26,FALSE)</f>
        <v>#N/A</v>
      </c>
      <c r="T117" s="84" t="e">
        <f>VLOOKUP(R92,'POINTS SCORE'!$B$37:$AK$78,26,FALSE)</f>
        <v>#N/A</v>
      </c>
      <c r="U117" s="87">
        <v>25</v>
      </c>
      <c r="W117" s="84" t="e">
        <f>VLOOKUP(V92,'POINTS SCORE'!$B$8:$AK$37,26,FALSE)</f>
        <v>#N/A</v>
      </c>
      <c r="X117" s="88" t="e">
        <f>VLOOKUP(V92,'POINTS SCORE'!$B$37:$AK$78,26,FALSE)</f>
        <v>#N/A</v>
      </c>
    </row>
    <row r="118" spans="1:24">
      <c r="A118" s="87">
        <v>26</v>
      </c>
      <c r="B118" s="98"/>
      <c r="C118" s="84" t="e">
        <f>VLOOKUP(B92,'POINTS SCORE'!$B$8:$AK$37,27,FALSE)</f>
        <v>#N/A</v>
      </c>
      <c r="D118" s="93" t="e">
        <f>VLOOKUP(B92,'POINTS SCORE'!$B$37:$AK$78,27,FALSE)</f>
        <v>#N/A</v>
      </c>
      <c r="E118" s="95">
        <v>26</v>
      </c>
      <c r="F118" s="84"/>
      <c r="G118" s="93" t="e">
        <f>VLOOKUP(F92,'POINTS SCORE'!$B$8:$AK$37,27,FALSE)</f>
        <v>#N/A</v>
      </c>
      <c r="H118" s="93" t="e">
        <f>VLOOKUP(F92,'POINTS SCORE'!$B$37:$AK$78,27,FALSE)</f>
        <v>#N/A</v>
      </c>
      <c r="I118" s="95">
        <v>26</v>
      </c>
      <c r="J118" s="84"/>
      <c r="K118" s="93" t="e">
        <f>VLOOKUP(J92,'POINTS SCORE'!$B$8:$AK$37,27,FALSE)</f>
        <v>#N/A</v>
      </c>
      <c r="L118" s="93" t="e">
        <f>VLOOKUP(J92,'POINTS SCORE'!$B$37:$AK$78,27,FALSE)</f>
        <v>#N/A</v>
      </c>
      <c r="M118" s="95">
        <v>26</v>
      </c>
      <c r="N118" s="84"/>
      <c r="O118" s="84" t="e">
        <f>VLOOKUP(N92,'POINTS SCORE'!$B$8:$AK$37,27,FALSE)</f>
        <v>#N/A</v>
      </c>
      <c r="P118" s="84" t="e">
        <f>VLOOKUP(N92,'POINTS SCORE'!$B$37:$AK$78,27,FALSE)</f>
        <v>#N/A</v>
      </c>
      <c r="Q118" s="87">
        <v>26</v>
      </c>
      <c r="S118" s="84" t="e">
        <f>VLOOKUP(R92,'POINTS SCORE'!$B$8:$AK$37,27,FALSE)</f>
        <v>#N/A</v>
      </c>
      <c r="T118" s="84" t="e">
        <f>VLOOKUP(R92,'POINTS SCORE'!$B$37:$AK$78,27,FALSE)</f>
        <v>#N/A</v>
      </c>
      <c r="U118" s="87">
        <v>26</v>
      </c>
      <c r="W118" s="84" t="e">
        <f>VLOOKUP(V92,'POINTS SCORE'!$B$8:$AK$37,27,FALSE)</f>
        <v>#N/A</v>
      </c>
      <c r="X118" s="88" t="e">
        <f>VLOOKUP(V92,'POINTS SCORE'!$B$37:$AK$78,27,FALSE)</f>
        <v>#N/A</v>
      </c>
    </row>
    <row r="119" spans="1:24">
      <c r="A119" s="87">
        <v>27</v>
      </c>
      <c r="B119" s="98"/>
      <c r="C119" s="84" t="e">
        <f>VLOOKUP(B92,'POINTS SCORE'!$B$8:$AK$37,28,FALSE)</f>
        <v>#N/A</v>
      </c>
      <c r="D119" s="93" t="e">
        <f>VLOOKUP(B92,'POINTS SCORE'!$B$37:$AK$78,28,FALSE)</f>
        <v>#N/A</v>
      </c>
      <c r="E119" s="95">
        <v>27</v>
      </c>
      <c r="F119" s="84"/>
      <c r="G119" s="93" t="e">
        <f>VLOOKUP(F92,'POINTS SCORE'!$B$8:$AK$37,28,FALSE)</f>
        <v>#N/A</v>
      </c>
      <c r="H119" s="93" t="e">
        <f>VLOOKUP(F92,'POINTS SCORE'!$B$37:$AK$78,28,FALSE)</f>
        <v>#N/A</v>
      </c>
      <c r="I119" s="95">
        <v>27</v>
      </c>
      <c r="J119" s="84"/>
      <c r="K119" s="93" t="e">
        <f>VLOOKUP(J92,'POINTS SCORE'!$B$8:$AK$37,28,FALSE)</f>
        <v>#N/A</v>
      </c>
      <c r="L119" s="93" t="e">
        <f>VLOOKUP(J92,'POINTS SCORE'!$B$37:$AK$78,28,FALSE)</f>
        <v>#N/A</v>
      </c>
      <c r="M119" s="95">
        <v>27</v>
      </c>
      <c r="N119" s="84"/>
      <c r="O119" s="84" t="e">
        <f>VLOOKUP(N92,'POINTS SCORE'!$B$8:$AK$37,28,FALSE)</f>
        <v>#N/A</v>
      </c>
      <c r="P119" s="84" t="e">
        <f>VLOOKUP(N92,'POINTS SCORE'!$B$37:$AK$78,28,FALSE)</f>
        <v>#N/A</v>
      </c>
      <c r="Q119" s="87">
        <v>27</v>
      </c>
      <c r="S119" s="84" t="e">
        <f>VLOOKUP(R92,'POINTS SCORE'!$B$8:$AK$37,28,FALSE)</f>
        <v>#N/A</v>
      </c>
      <c r="T119" s="84" t="e">
        <f>VLOOKUP(R92,'POINTS SCORE'!$B$37:$AK$78,28,FALSE)</f>
        <v>#N/A</v>
      </c>
      <c r="U119" s="87">
        <v>27</v>
      </c>
      <c r="W119" s="84" t="e">
        <f>VLOOKUP(V92,'POINTS SCORE'!$B$8:$AK$37,28,FALSE)</f>
        <v>#N/A</v>
      </c>
      <c r="X119" s="88" t="e">
        <f>VLOOKUP(V92,'POINTS SCORE'!$B$37:$AK$78,28,FALSE)</f>
        <v>#N/A</v>
      </c>
    </row>
    <row r="120" spans="1:24">
      <c r="A120" s="87">
        <v>28</v>
      </c>
      <c r="B120" s="98"/>
      <c r="C120" s="84" t="e">
        <f>VLOOKUP(B92,'POINTS SCORE'!$B$8:$AK$37,29,FALSE)</f>
        <v>#N/A</v>
      </c>
      <c r="D120" s="93" t="e">
        <f>VLOOKUP(B92,'POINTS SCORE'!$B$37:$AK$78,29,FALSE)</f>
        <v>#N/A</v>
      </c>
      <c r="E120" s="95">
        <v>28</v>
      </c>
      <c r="F120" s="84"/>
      <c r="G120" s="93" t="e">
        <f>VLOOKUP(F92,'POINTS SCORE'!$B$8:$AK$37,29,FALSE)</f>
        <v>#N/A</v>
      </c>
      <c r="H120" s="93" t="e">
        <f>VLOOKUP(F92,'POINTS SCORE'!$B$37:$AK$78,29,FALSE)</f>
        <v>#N/A</v>
      </c>
      <c r="I120" s="95">
        <v>28</v>
      </c>
      <c r="J120" s="84"/>
      <c r="K120" s="93" t="e">
        <f>VLOOKUP(J92,'POINTS SCORE'!$B$8:$AK$37,29,FALSE)</f>
        <v>#N/A</v>
      </c>
      <c r="L120" s="93" t="e">
        <f>VLOOKUP(J92,'POINTS SCORE'!$B$37:$AK$78,29,FALSE)</f>
        <v>#N/A</v>
      </c>
      <c r="M120" s="95">
        <v>28</v>
      </c>
      <c r="N120" s="84"/>
      <c r="O120" s="84" t="e">
        <f>VLOOKUP(N92,'POINTS SCORE'!$B$8:$AK$37,29,FALSE)</f>
        <v>#N/A</v>
      </c>
      <c r="P120" s="84" t="e">
        <f>VLOOKUP(N92,'POINTS SCORE'!$B$37:$AK$78,29,FALSE)</f>
        <v>#N/A</v>
      </c>
      <c r="Q120" s="87">
        <v>28</v>
      </c>
      <c r="S120" s="84" t="e">
        <f>VLOOKUP(R92,'POINTS SCORE'!$B$8:$AK$37,29,FALSE)</f>
        <v>#N/A</v>
      </c>
      <c r="T120" s="84" t="e">
        <f>VLOOKUP(R92,'POINTS SCORE'!$B$37:$AK$78,29,FALSE)</f>
        <v>#N/A</v>
      </c>
      <c r="U120" s="87">
        <v>28</v>
      </c>
      <c r="W120" s="84" t="e">
        <f>VLOOKUP(V92,'POINTS SCORE'!$B$8:$AK$37,29,FALSE)</f>
        <v>#N/A</v>
      </c>
      <c r="X120" s="88" t="e">
        <f>VLOOKUP(V92,'POINTS SCORE'!$B$37:$AK$78,29,FALSE)</f>
        <v>#N/A</v>
      </c>
    </row>
    <row r="121" spans="1:24">
      <c r="A121" s="87">
        <v>29</v>
      </c>
      <c r="B121" s="98"/>
      <c r="C121" s="84" t="e">
        <f>VLOOKUP(B92,'POINTS SCORE'!$B$8:$AK$37,30,FALSE)</f>
        <v>#N/A</v>
      </c>
      <c r="D121" s="93" t="e">
        <f>VLOOKUP(B92,'POINTS SCORE'!$B$37:$AK$78,30,FALSE)</f>
        <v>#N/A</v>
      </c>
      <c r="E121" s="95">
        <v>29</v>
      </c>
      <c r="F121" s="84"/>
      <c r="G121" s="93" t="e">
        <f>VLOOKUP(F92,'POINTS SCORE'!$B$8:$AK$37,30,FALSE)</f>
        <v>#N/A</v>
      </c>
      <c r="H121" s="93" t="e">
        <f>VLOOKUP(F92,'POINTS SCORE'!$B$37:$AK$78,30,FALSE)</f>
        <v>#N/A</v>
      </c>
      <c r="I121" s="95">
        <v>29</v>
      </c>
      <c r="J121" s="84"/>
      <c r="K121" s="93" t="e">
        <f>VLOOKUP(J92,'POINTS SCORE'!$B$8:$AK$37,30,FALSE)</f>
        <v>#N/A</v>
      </c>
      <c r="L121" s="93" t="e">
        <f>VLOOKUP(J92,'POINTS SCORE'!$B$37:$AK$78,30,FALSE)</f>
        <v>#N/A</v>
      </c>
      <c r="M121" s="95">
        <v>29</v>
      </c>
      <c r="N121" s="84"/>
      <c r="O121" s="84" t="e">
        <f>VLOOKUP(N92,'POINTS SCORE'!$B$8:$AK$37,30,FALSE)</f>
        <v>#N/A</v>
      </c>
      <c r="P121" s="84" t="e">
        <f>VLOOKUP(N92,'POINTS SCORE'!$B$37:$AK$78,30,FALSE)</f>
        <v>#N/A</v>
      </c>
      <c r="Q121" s="87">
        <v>29</v>
      </c>
      <c r="S121" s="84" t="e">
        <f>VLOOKUP(R92,'POINTS SCORE'!$B$8:$AK$37,30,FALSE)</f>
        <v>#N/A</v>
      </c>
      <c r="T121" s="84" t="e">
        <f>VLOOKUP(R92,'POINTS SCORE'!$B$37:$AK$78,30,FALSE)</f>
        <v>#N/A</v>
      </c>
      <c r="U121" s="87">
        <v>29</v>
      </c>
      <c r="W121" s="84" t="e">
        <f>VLOOKUP(V92,'POINTS SCORE'!$B$8:$AK$37,30,FALSE)</f>
        <v>#N/A</v>
      </c>
      <c r="X121" s="88" t="e">
        <f>VLOOKUP(V92,'POINTS SCORE'!$B$37:$AK$78,30,FALSE)</f>
        <v>#N/A</v>
      </c>
    </row>
    <row r="122" spans="1:24">
      <c r="A122" s="87">
        <v>30</v>
      </c>
      <c r="B122" s="98"/>
      <c r="C122" s="84" t="e">
        <f>VLOOKUP(B92,'POINTS SCORE'!$B$8:$AK$37,31,FALSE)</f>
        <v>#N/A</v>
      </c>
      <c r="D122" s="93" t="e">
        <f>VLOOKUP(B92,'POINTS SCORE'!$B$37:$AK$78,31,FALSE)</f>
        <v>#N/A</v>
      </c>
      <c r="E122" s="95">
        <v>30</v>
      </c>
      <c r="F122" s="84"/>
      <c r="G122" s="93" t="e">
        <f>VLOOKUP(F92,'POINTS SCORE'!$B$8:$AK$37,31,FALSE)</f>
        <v>#N/A</v>
      </c>
      <c r="H122" s="93" t="e">
        <f>VLOOKUP(F92,'POINTS SCORE'!$B$37:$AK$78,31,FALSE)</f>
        <v>#N/A</v>
      </c>
      <c r="I122" s="95">
        <v>30</v>
      </c>
      <c r="J122" s="84"/>
      <c r="K122" s="93" t="e">
        <f>VLOOKUP(J92,'POINTS SCORE'!$B$8:$AK$37,31,FALSE)</f>
        <v>#N/A</v>
      </c>
      <c r="L122" s="93" t="e">
        <f>VLOOKUP(J92,'POINTS SCORE'!$B$37:$AK$78,31,FALSE)</f>
        <v>#N/A</v>
      </c>
      <c r="M122" s="95">
        <v>30</v>
      </c>
      <c r="N122" s="84"/>
      <c r="O122" s="84" t="e">
        <f>VLOOKUP(N92,'POINTS SCORE'!$B$8:$AK$37,31,FALSE)</f>
        <v>#N/A</v>
      </c>
      <c r="P122" s="84" t="e">
        <f>VLOOKUP(N92,'POINTS SCORE'!$B$37:$AK$78,31,FALSE)</f>
        <v>#N/A</v>
      </c>
      <c r="Q122" s="87">
        <v>30</v>
      </c>
      <c r="S122" s="84" t="e">
        <f>VLOOKUP(R92,'POINTS SCORE'!$B$8:$AK$37,31,FALSE)</f>
        <v>#N/A</v>
      </c>
      <c r="T122" s="84" t="e">
        <f>VLOOKUP(R92,'POINTS SCORE'!$B$37:$AK$78,31,FALSE)</f>
        <v>#N/A</v>
      </c>
      <c r="U122" s="87">
        <v>30</v>
      </c>
      <c r="W122" s="84" t="e">
        <f>VLOOKUP(V92,'POINTS SCORE'!$B$8:$AK$37,31,FALSE)</f>
        <v>#N/A</v>
      </c>
      <c r="X122" s="88" t="e">
        <f>VLOOKUP(V92,'POINTS SCORE'!$B$37:$AK$78,31,FALSE)</f>
        <v>#N/A</v>
      </c>
    </row>
    <row r="123" spans="1:24">
      <c r="A123" s="87" t="s">
        <v>59</v>
      </c>
      <c r="B123" s="98"/>
      <c r="C123" s="84" t="e">
        <f>VLOOKUP(B92,'POINTS SCORE'!$B$8:$AK$37,34,FALSE)</f>
        <v>#N/A</v>
      </c>
      <c r="D123" s="84" t="e">
        <f>VLOOKUP(B92,'POINTS SCORE'!$B$37:$AK$78,34,FALSE)</f>
        <v>#N/A</v>
      </c>
      <c r="E123" s="95" t="s">
        <v>59</v>
      </c>
      <c r="F123" s="84"/>
      <c r="G123" s="84" t="e">
        <f>VLOOKUP(F92,'POINTS SCORE'!$B$8:$AK$37,34,FALSE)</f>
        <v>#N/A</v>
      </c>
      <c r="H123" s="84" t="e">
        <f>VLOOKUP(F92,'POINTS SCORE'!$B$37:$AK$78,34,FALSE)</f>
        <v>#N/A</v>
      </c>
      <c r="I123" s="95" t="s">
        <v>59</v>
      </c>
      <c r="J123" s="84"/>
      <c r="K123" s="84" t="e">
        <f>VLOOKUP(J92,'POINTS SCORE'!$B$8:$AK$37,34,FALSE)</f>
        <v>#N/A</v>
      </c>
      <c r="L123" s="84" t="e">
        <f>VLOOKUP(J92,'POINTS SCORE'!$B$37:$AK$78,34,FALSE)</f>
        <v>#N/A</v>
      </c>
      <c r="M123" s="95" t="s">
        <v>59</v>
      </c>
      <c r="N123" s="84"/>
      <c r="O123" s="84" t="e">
        <f>VLOOKUP(N92,'POINTS SCORE'!$B$8:$AK$37,34,FALSE)</f>
        <v>#N/A</v>
      </c>
      <c r="P123" s="84" t="e">
        <f>VLOOKUP(N92,'POINTS SCORE'!$B$37:$AK$78,34,FALSE)</f>
        <v>#N/A</v>
      </c>
      <c r="Q123" s="87" t="s">
        <v>59</v>
      </c>
      <c r="S123" s="84">
        <v>0</v>
      </c>
      <c r="T123" s="84">
        <v>0</v>
      </c>
      <c r="U123" s="87" t="s">
        <v>59</v>
      </c>
      <c r="W123" s="84" t="e">
        <f>VLOOKUP(V92,'POINTS SCORE'!$B$8:$AK$37,34,FALSE)</f>
        <v>#N/A</v>
      </c>
      <c r="X123" s="88" t="e">
        <f>VLOOKUP(V92,'POINTS SCORE'!$B$37:$AK$78,34,FALSE)</f>
        <v>#N/A</v>
      </c>
    </row>
    <row r="124" spans="1:24">
      <c r="A124" s="87" t="s">
        <v>59</v>
      </c>
      <c r="B124" s="98"/>
      <c r="C124" s="84" t="e">
        <f>VLOOKUP(B92,'POINTS SCORE'!$B$8:$AK$37,34,FALSE)</f>
        <v>#N/A</v>
      </c>
      <c r="D124" s="84" t="e">
        <f>VLOOKUP(B92,'POINTS SCORE'!$B$37:$AK$78,34,FALSE)</f>
        <v>#N/A</v>
      </c>
      <c r="E124" s="95" t="s">
        <v>59</v>
      </c>
      <c r="F124" s="84"/>
      <c r="G124" s="84" t="e">
        <f>VLOOKUP(F92,'POINTS SCORE'!$B$8:$AK$37,34,FALSE)</f>
        <v>#N/A</v>
      </c>
      <c r="H124" s="84" t="e">
        <f>VLOOKUP(F92,'POINTS SCORE'!$B$37:$AK$78,34,FALSE)</f>
        <v>#N/A</v>
      </c>
      <c r="I124" s="95" t="s">
        <v>59</v>
      </c>
      <c r="J124" s="84"/>
      <c r="K124" s="84" t="e">
        <f>VLOOKUP(J92,'POINTS SCORE'!$B$8:$AK$37,34,FALSE)</f>
        <v>#N/A</v>
      </c>
      <c r="L124" s="84" t="e">
        <f>VLOOKUP(J92,'POINTS SCORE'!$B$37:$AK$78,34,FALSE)</f>
        <v>#N/A</v>
      </c>
      <c r="M124" s="95" t="s">
        <v>59</v>
      </c>
      <c r="N124" s="84"/>
      <c r="O124" s="84" t="e">
        <f>VLOOKUP(N92,'POINTS SCORE'!$B$8:$AK$37,34,FALSE)</f>
        <v>#N/A</v>
      </c>
      <c r="P124" s="84" t="e">
        <f>VLOOKUP(N92,'POINTS SCORE'!$B$37:$AK$78,34,FALSE)</f>
        <v>#N/A</v>
      </c>
      <c r="Q124" s="87" t="s">
        <v>59</v>
      </c>
      <c r="S124" s="84" t="e">
        <f>VLOOKUP(R92,'POINTS SCORE'!$B$8:$AK$37,34,FALSE)</f>
        <v>#N/A</v>
      </c>
      <c r="T124" s="84" t="e">
        <f>VLOOKUP(R92,'POINTS SCORE'!$B$37:$AK$78,34,FALSE)</f>
        <v>#N/A</v>
      </c>
      <c r="U124" s="87" t="s">
        <v>59</v>
      </c>
      <c r="W124" s="84" t="e">
        <f>VLOOKUP(V92,'POINTS SCORE'!$B$8:$AK$37,34,FALSE)</f>
        <v>#N/A</v>
      </c>
      <c r="X124" s="88" t="e">
        <f>VLOOKUP(V92,'POINTS SCORE'!$B$37:$AK$78,34,FALSE)</f>
        <v>#N/A</v>
      </c>
    </row>
    <row r="125" spans="1:24">
      <c r="A125" s="87" t="s">
        <v>59</v>
      </c>
      <c r="B125" s="98"/>
      <c r="C125" s="84" t="e">
        <f>VLOOKUP(B92,'POINTS SCORE'!$B$8:$AK$37,34,FALSE)</f>
        <v>#N/A</v>
      </c>
      <c r="D125" s="84" t="e">
        <f>VLOOKUP(B92,'POINTS SCORE'!$B$37:$AK$78,34,FALSE)</f>
        <v>#N/A</v>
      </c>
      <c r="E125" s="95" t="s">
        <v>59</v>
      </c>
      <c r="F125" s="84"/>
      <c r="G125" s="84" t="e">
        <f>VLOOKUP(F92,'POINTS SCORE'!$B$8:$AK$37,34,FALSE)</f>
        <v>#N/A</v>
      </c>
      <c r="H125" s="84" t="e">
        <f>VLOOKUP(F92,'POINTS SCORE'!$B$37:$AK$78,34,FALSE)</f>
        <v>#N/A</v>
      </c>
      <c r="I125" s="95" t="s">
        <v>59</v>
      </c>
      <c r="J125" s="84"/>
      <c r="K125" s="84" t="e">
        <f>VLOOKUP(J92,'POINTS SCORE'!$B$8:$AK$37,34,FALSE)</f>
        <v>#N/A</v>
      </c>
      <c r="L125" s="84" t="e">
        <f>VLOOKUP(J92,'POINTS SCORE'!$B$37:$AK$78,34,FALSE)</f>
        <v>#N/A</v>
      </c>
      <c r="M125" s="95" t="s">
        <v>59</v>
      </c>
      <c r="N125" s="84"/>
      <c r="O125" s="84" t="e">
        <f>VLOOKUP(N92,'POINTS SCORE'!$B$8:$AK$37,34,FALSE)</f>
        <v>#N/A</v>
      </c>
      <c r="P125" s="84" t="e">
        <f>VLOOKUP(N92,'POINTS SCORE'!$B$37:$AK$78,34,FALSE)</f>
        <v>#N/A</v>
      </c>
      <c r="Q125" s="87" t="s">
        <v>59</v>
      </c>
      <c r="S125" s="84" t="e">
        <f>VLOOKUP(R92,'POINTS SCORE'!$B$8:$AK$37,34,FALSE)</f>
        <v>#N/A</v>
      </c>
      <c r="T125" s="84" t="e">
        <f>VLOOKUP(R92,'POINTS SCORE'!$B$37:$AK$78,34,FALSE)</f>
        <v>#N/A</v>
      </c>
      <c r="U125" s="87" t="s">
        <v>59</v>
      </c>
      <c r="W125" s="84" t="e">
        <f>VLOOKUP(V92,'POINTS SCORE'!$B$8:$AK$37,34,FALSE)</f>
        <v>#N/A</v>
      </c>
      <c r="X125" s="88" t="e">
        <f>VLOOKUP(V92,'POINTS SCORE'!$B$37:$AK$78,34,FALSE)</f>
        <v>#N/A</v>
      </c>
    </row>
    <row r="126" spans="1:24">
      <c r="A126" s="87" t="s">
        <v>59</v>
      </c>
      <c r="B126" s="98"/>
      <c r="C126" s="84" t="e">
        <f>VLOOKUP(B92,'POINTS SCORE'!$B$8:$AK$37,34,FALSE)</f>
        <v>#N/A</v>
      </c>
      <c r="D126" s="84" t="e">
        <f>VLOOKUP(B92,'POINTS SCORE'!$B$37:$AK$78,34,FALSE)</f>
        <v>#N/A</v>
      </c>
      <c r="E126" s="95" t="s">
        <v>59</v>
      </c>
      <c r="F126" s="84"/>
      <c r="G126" s="84" t="e">
        <f>VLOOKUP(F92,'POINTS SCORE'!$B$8:$AK$37,34,FALSE)</f>
        <v>#N/A</v>
      </c>
      <c r="H126" s="84" t="e">
        <f>VLOOKUP(F92,'POINTS SCORE'!$B$37:$AK$78,34,FALSE)</f>
        <v>#N/A</v>
      </c>
      <c r="I126" s="95" t="s">
        <v>59</v>
      </c>
      <c r="J126" s="84"/>
      <c r="K126" s="84" t="e">
        <f>VLOOKUP(J92,'POINTS SCORE'!$B$8:$AK$37,34,FALSE)</f>
        <v>#N/A</v>
      </c>
      <c r="L126" s="84" t="e">
        <f>VLOOKUP(J92,'POINTS SCORE'!$B$37:$AK$78,34,FALSE)</f>
        <v>#N/A</v>
      </c>
      <c r="M126" s="95" t="s">
        <v>59</v>
      </c>
      <c r="N126" s="84"/>
      <c r="O126" s="84" t="e">
        <f>VLOOKUP(N92,'POINTS SCORE'!$B$8:$AK$37,34,FALSE)</f>
        <v>#N/A</v>
      </c>
      <c r="P126" s="84" t="e">
        <f>VLOOKUP(N92,'POINTS SCORE'!$B$37:$AK$78,34,FALSE)</f>
        <v>#N/A</v>
      </c>
      <c r="Q126" s="87" t="s">
        <v>59</v>
      </c>
      <c r="S126" s="84" t="e">
        <f>VLOOKUP(R92,'POINTS SCORE'!$B$8:$AK$37,34,FALSE)</f>
        <v>#N/A</v>
      </c>
      <c r="T126" s="84" t="e">
        <f>VLOOKUP(R92,'POINTS SCORE'!$B$37:$AK$78,34,FALSE)</f>
        <v>#N/A</v>
      </c>
      <c r="U126" s="87" t="s">
        <v>59</v>
      </c>
      <c r="W126" s="84" t="e">
        <f>VLOOKUP(V92,'POINTS SCORE'!$B$8:$AK$37,34,FALSE)</f>
        <v>#N/A</v>
      </c>
      <c r="X126" s="88" t="e">
        <f>VLOOKUP(V92,'POINTS SCORE'!$B$37:$AK$78,34,FALSE)</f>
        <v>#N/A</v>
      </c>
    </row>
    <row r="127" spans="1:24">
      <c r="A127" s="87" t="s">
        <v>59</v>
      </c>
      <c r="B127" s="98"/>
      <c r="C127" s="84" t="e">
        <f>VLOOKUP(B92,'POINTS SCORE'!$B$8:$AK$37,34,FALSE)</f>
        <v>#N/A</v>
      </c>
      <c r="D127" s="84" t="e">
        <f>VLOOKUP(B92,'POINTS SCORE'!$B$37:$AK$78,34,FALSE)</f>
        <v>#N/A</v>
      </c>
      <c r="E127" s="95" t="s">
        <v>59</v>
      </c>
      <c r="F127" s="84"/>
      <c r="G127" s="84" t="e">
        <f>VLOOKUP(F92,'POINTS SCORE'!$B$8:$AK$37,34,FALSE)</f>
        <v>#N/A</v>
      </c>
      <c r="H127" s="84" t="e">
        <f>VLOOKUP(F92,'POINTS SCORE'!$B$37:$AK$78,34,FALSE)</f>
        <v>#N/A</v>
      </c>
      <c r="I127" s="95" t="s">
        <v>59</v>
      </c>
      <c r="J127" s="84"/>
      <c r="K127" s="84" t="e">
        <f>VLOOKUP(J92,'POINTS SCORE'!$B$8:$AK$37,34,FALSE)</f>
        <v>#N/A</v>
      </c>
      <c r="L127" s="84" t="e">
        <f>VLOOKUP(J92,'POINTS SCORE'!$B$37:$AK$78,34,FALSE)</f>
        <v>#N/A</v>
      </c>
      <c r="M127" s="95" t="s">
        <v>59</v>
      </c>
      <c r="N127" s="84"/>
      <c r="O127" s="84" t="e">
        <f>VLOOKUP(N92,'POINTS SCORE'!$B$8:$AK$37,34,FALSE)</f>
        <v>#N/A</v>
      </c>
      <c r="P127" s="84" t="e">
        <f>VLOOKUP(N92,'POINTS SCORE'!$B$37:$AK$78,34,FALSE)</f>
        <v>#N/A</v>
      </c>
      <c r="Q127" s="87" t="s">
        <v>59</v>
      </c>
      <c r="S127" s="84" t="e">
        <f>VLOOKUP(R92,'POINTS SCORE'!$B$8:$AK$37,34,FALSE)</f>
        <v>#N/A</v>
      </c>
      <c r="T127" s="84" t="e">
        <f>VLOOKUP(R92,'POINTS SCORE'!$B$37:$AK$78,34,FALSE)</f>
        <v>#N/A</v>
      </c>
      <c r="U127" s="87" t="s">
        <v>59</v>
      </c>
      <c r="W127" s="84" t="e">
        <f>VLOOKUP(V92,'POINTS SCORE'!$B$8:$AK$37,34,FALSE)</f>
        <v>#N/A</v>
      </c>
      <c r="X127" s="88" t="e">
        <f>VLOOKUP(V92,'POINTS SCORE'!$B$37:$AK$78,34,FALSE)</f>
        <v>#N/A</v>
      </c>
    </row>
    <row r="128" spans="1:24">
      <c r="A128" s="87" t="s">
        <v>59</v>
      </c>
      <c r="B128" s="98"/>
      <c r="C128" s="84" t="e">
        <f>VLOOKUP(B92,'POINTS SCORE'!$B$8:$AK$37,34,FALSE)</f>
        <v>#N/A</v>
      </c>
      <c r="D128" s="84" t="e">
        <f>VLOOKUP(B92,'POINTS SCORE'!$B$37:$AK$78,34,FALSE)</f>
        <v>#N/A</v>
      </c>
      <c r="E128" s="95" t="s">
        <v>59</v>
      </c>
      <c r="F128" s="84"/>
      <c r="G128" s="84" t="e">
        <f>VLOOKUP(F92,'POINTS SCORE'!$B$8:$AK$37,34,FALSE)</f>
        <v>#N/A</v>
      </c>
      <c r="H128" s="84" t="e">
        <f>VLOOKUP(F92,'POINTS SCORE'!$B$37:$AK$78,34,FALSE)</f>
        <v>#N/A</v>
      </c>
      <c r="I128" s="95" t="s">
        <v>59</v>
      </c>
      <c r="J128" s="84"/>
      <c r="K128" s="84" t="e">
        <f>VLOOKUP(J92,'POINTS SCORE'!$B$8:$AK$37,34,FALSE)</f>
        <v>#N/A</v>
      </c>
      <c r="L128" s="84" t="e">
        <f>VLOOKUP(J92,'POINTS SCORE'!$B$37:$AK$78,34,FALSE)</f>
        <v>#N/A</v>
      </c>
      <c r="M128" s="95" t="s">
        <v>59</v>
      </c>
      <c r="N128" s="84"/>
      <c r="O128" s="84" t="e">
        <f>VLOOKUP(N92,'POINTS SCORE'!$B$8:$AK$37,34,FALSE)</f>
        <v>#N/A</v>
      </c>
      <c r="P128" s="84" t="e">
        <f>VLOOKUP(N92,'POINTS SCORE'!$B$37:$AK$78,34,FALSE)</f>
        <v>#N/A</v>
      </c>
      <c r="Q128" s="87" t="s">
        <v>59</v>
      </c>
      <c r="S128" s="84" t="e">
        <f>VLOOKUP(R92,'POINTS SCORE'!$B$8:$AK$37,34,FALSE)</f>
        <v>#N/A</v>
      </c>
      <c r="T128" s="84" t="e">
        <f>VLOOKUP(R92,'POINTS SCORE'!$B$37:$AK$78,34,FALSE)</f>
        <v>#N/A</v>
      </c>
      <c r="U128" s="87" t="s">
        <v>59</v>
      </c>
      <c r="W128" s="84" t="e">
        <f>VLOOKUP(V92,'POINTS SCORE'!$B$8:$AK$37,34,FALSE)</f>
        <v>#N/A</v>
      </c>
      <c r="X128" s="88" t="e">
        <f>VLOOKUP(V92,'POINTS SCORE'!$B$37:$AK$78,34,FALSE)</f>
        <v>#N/A</v>
      </c>
    </row>
    <row r="129" spans="1:24">
      <c r="A129" s="87" t="s">
        <v>59</v>
      </c>
      <c r="B129" s="98"/>
      <c r="C129" s="84" t="e">
        <f>VLOOKUP(B92,'POINTS SCORE'!$B$8:$AK$37,34,FALSE)</f>
        <v>#N/A</v>
      </c>
      <c r="D129" s="84" t="e">
        <f>VLOOKUP(B92,'POINTS SCORE'!$B$37:$AK$78,34,FALSE)</f>
        <v>#N/A</v>
      </c>
      <c r="E129" s="95" t="s">
        <v>60</v>
      </c>
      <c r="F129" s="84"/>
      <c r="G129" s="84" t="e">
        <f>VLOOKUP(F92,'POINTS SCORE'!$B$8:$AK$37,34,FALSE)</f>
        <v>#N/A</v>
      </c>
      <c r="H129" s="84" t="e">
        <f>VLOOKUP(F92,'POINTS SCORE'!$B$37:$AK$78,34,FALSE)</f>
        <v>#N/A</v>
      </c>
      <c r="I129" s="95" t="s">
        <v>60</v>
      </c>
      <c r="J129" s="84"/>
      <c r="K129" s="84" t="e">
        <f>VLOOKUP(J92,'POINTS SCORE'!$B$8:$AK$37,34,FALSE)</f>
        <v>#N/A</v>
      </c>
      <c r="L129" s="84" t="e">
        <f>VLOOKUP(J92,'POINTS SCORE'!$B$37:$AK$78,34,FALSE)</f>
        <v>#N/A</v>
      </c>
      <c r="M129" s="95" t="s">
        <v>60</v>
      </c>
      <c r="N129" s="84"/>
      <c r="O129" s="84" t="e">
        <f>VLOOKUP(N92,'POINTS SCORE'!$B$8:$AK$37,34,FALSE)</f>
        <v>#N/A</v>
      </c>
      <c r="P129" s="84" t="e">
        <f>VLOOKUP(N92,'POINTS SCORE'!$B$37:$AK$78,34,FALSE)</f>
        <v>#N/A</v>
      </c>
      <c r="Q129" s="87" t="s">
        <v>60</v>
      </c>
      <c r="S129" s="84" t="e">
        <f>VLOOKUP(R92,'POINTS SCORE'!$B$8:$AK$37,34,FALSE)</f>
        <v>#N/A</v>
      </c>
      <c r="T129" s="84" t="e">
        <f>VLOOKUP(R92,'POINTS SCORE'!$B$37:$AK$78,34,FALSE)</f>
        <v>#N/A</v>
      </c>
      <c r="U129" s="87" t="s">
        <v>60</v>
      </c>
      <c r="W129" s="84" t="e">
        <f>VLOOKUP(V92,'POINTS SCORE'!$B$8:$AK$37,34,FALSE)</f>
        <v>#N/A</v>
      </c>
      <c r="X129" s="88" t="e">
        <f>VLOOKUP(V92,'POINTS SCORE'!$B$37:$AK$78,34,FALSE)</f>
        <v>#N/A</v>
      </c>
    </row>
    <row r="130" spans="1:24">
      <c r="A130" s="87" t="s">
        <v>60</v>
      </c>
      <c r="B130" s="98"/>
      <c r="C130" s="84" t="e">
        <f>VLOOKUP(B92,'POINTS SCORE'!$B$8:$AK$37,34,FALSE)</f>
        <v>#N/A</v>
      </c>
      <c r="D130" s="84" t="e">
        <f>VLOOKUP(B92,'POINTS SCORE'!$B$37:$AK$78,34,FALSE)</f>
        <v>#N/A</v>
      </c>
      <c r="E130" s="95" t="s">
        <v>60</v>
      </c>
      <c r="F130" s="84"/>
      <c r="G130" s="84" t="e">
        <f>VLOOKUP(F92,'POINTS SCORE'!$B$8:$AK$37,34,FALSE)</f>
        <v>#N/A</v>
      </c>
      <c r="H130" s="84" t="e">
        <f>VLOOKUP(F92,'POINTS SCORE'!$B$37:$AK$78,34,FALSE)</f>
        <v>#N/A</v>
      </c>
      <c r="I130" s="95" t="s">
        <v>60</v>
      </c>
      <c r="J130" s="84"/>
      <c r="K130" s="84" t="e">
        <f>VLOOKUP(J92,'POINTS SCORE'!$B$8:$AK$37,34,FALSE)</f>
        <v>#N/A</v>
      </c>
      <c r="L130" s="84" t="e">
        <f>VLOOKUP(J92,'POINTS SCORE'!$B$37:$AK$78,34,FALSE)</f>
        <v>#N/A</v>
      </c>
      <c r="M130" s="95" t="s">
        <v>60</v>
      </c>
      <c r="N130" s="84"/>
      <c r="O130" s="84" t="e">
        <f>VLOOKUP(N92,'POINTS SCORE'!$B$8:$AK$37,34,FALSE)</f>
        <v>#N/A</v>
      </c>
      <c r="P130" s="84" t="e">
        <f>VLOOKUP(N92,'POINTS SCORE'!$B$37:$AK$78,34,FALSE)</f>
        <v>#N/A</v>
      </c>
      <c r="Q130" s="87" t="s">
        <v>60</v>
      </c>
      <c r="S130" s="84" t="e">
        <f>VLOOKUP(R92,'POINTS SCORE'!$B$8:$AK$37,34,FALSE)</f>
        <v>#N/A</v>
      </c>
      <c r="T130" s="84" t="e">
        <f>VLOOKUP(R92,'POINTS SCORE'!$B$37:$AK$78,34,FALSE)</f>
        <v>#N/A</v>
      </c>
      <c r="U130" s="87" t="s">
        <v>60</v>
      </c>
      <c r="W130" s="84" t="e">
        <f>VLOOKUP(V92,'POINTS SCORE'!$B$8:$AK$37,34,FALSE)</f>
        <v>#N/A</v>
      </c>
      <c r="X130" s="88" t="e">
        <f>VLOOKUP(V92,'POINTS SCORE'!$B$37:$AK$78,34,FALSE)</f>
        <v>#N/A</v>
      </c>
    </row>
    <row r="131" spans="1:24">
      <c r="A131" s="87" t="s">
        <v>60</v>
      </c>
      <c r="B131" s="98"/>
      <c r="C131" s="84" t="e">
        <f>VLOOKUP(B92,'POINTS SCORE'!$B$8:$AK$37,34,FALSE)</f>
        <v>#N/A</v>
      </c>
      <c r="D131" s="84" t="e">
        <f>VLOOKUP(B92,'POINTS SCORE'!$B$37:$AK$78,34,FALSE)</f>
        <v>#N/A</v>
      </c>
      <c r="E131" s="95" t="s">
        <v>60</v>
      </c>
      <c r="F131" s="84"/>
      <c r="G131" s="84" t="e">
        <f>VLOOKUP(F92,'POINTS SCORE'!$B$8:$AK$37,34,FALSE)</f>
        <v>#N/A</v>
      </c>
      <c r="H131" s="84" t="e">
        <f>VLOOKUP(F92,'POINTS SCORE'!$B$37:$AK$78,34,FALSE)</f>
        <v>#N/A</v>
      </c>
      <c r="I131" s="95" t="s">
        <v>60</v>
      </c>
      <c r="J131" s="84"/>
      <c r="K131" s="84" t="e">
        <f>VLOOKUP(J92,'POINTS SCORE'!$B$8:$AK$37,34,FALSE)</f>
        <v>#N/A</v>
      </c>
      <c r="L131" s="84" t="e">
        <f>VLOOKUP(J92,'POINTS SCORE'!$B$37:$AK$78,34,FALSE)</f>
        <v>#N/A</v>
      </c>
      <c r="M131" s="95" t="s">
        <v>60</v>
      </c>
      <c r="N131" s="84"/>
      <c r="O131" s="84" t="e">
        <f>VLOOKUP(N92,'POINTS SCORE'!$B$8:$AK$37,34,FALSE)</f>
        <v>#N/A</v>
      </c>
      <c r="P131" s="84" t="e">
        <f>VLOOKUP(N92,'POINTS SCORE'!$B$37:$AK$78,34,FALSE)</f>
        <v>#N/A</v>
      </c>
      <c r="Q131" s="87" t="s">
        <v>60</v>
      </c>
      <c r="S131" s="84" t="e">
        <f>VLOOKUP(R92,'POINTS SCORE'!$B$8:$AK$37,34,FALSE)</f>
        <v>#N/A</v>
      </c>
      <c r="T131" s="84" t="e">
        <f>VLOOKUP(R92,'POINTS SCORE'!$B$37:$AK$78,34,FALSE)</f>
        <v>#N/A</v>
      </c>
      <c r="U131" s="87" t="s">
        <v>60</v>
      </c>
      <c r="W131" s="84" t="e">
        <f>VLOOKUP(V92,'POINTS SCORE'!$B$8:$AK$37,34,FALSE)</f>
        <v>#N/A</v>
      </c>
      <c r="X131" s="88" t="e">
        <f>VLOOKUP(V92,'POINTS SCORE'!$B$37:$AK$78,34,FALSE)</f>
        <v>#N/A</v>
      </c>
    </row>
    <row r="132" spans="1:24">
      <c r="A132" s="87" t="s">
        <v>61</v>
      </c>
      <c r="B132" s="98"/>
      <c r="C132" s="84" t="e">
        <f>VLOOKUP(B92,'POINTS SCORE'!$B$8:$AK$37,36,FALSE)</f>
        <v>#N/A</v>
      </c>
      <c r="D132" s="84" t="e">
        <f>VLOOKUP(B92,'POINTS SCORE'!$B$37:$AK$78,36,FALSE)</f>
        <v>#N/A</v>
      </c>
      <c r="E132" s="95" t="s">
        <v>61</v>
      </c>
      <c r="F132" s="84"/>
      <c r="G132" s="84" t="e">
        <f>VLOOKUP(F92,'POINTS SCORE'!$B$8:$AK$37,36,FALSE)</f>
        <v>#N/A</v>
      </c>
      <c r="H132" s="84" t="e">
        <f>VLOOKUP(F92,'POINTS SCORE'!$B$37:$AK$78,36,FALSE)</f>
        <v>#N/A</v>
      </c>
      <c r="I132" s="95" t="s">
        <v>61</v>
      </c>
      <c r="J132" s="84"/>
      <c r="K132" s="84" t="e">
        <f>VLOOKUP(J92,'POINTS SCORE'!$B$8:$AK$37,36,FALSE)</f>
        <v>#N/A</v>
      </c>
      <c r="L132" s="84" t="e">
        <f>VLOOKUP(J92,'POINTS SCORE'!$B$37:$AK$78,36,FALSE)</f>
        <v>#N/A</v>
      </c>
      <c r="M132" s="95" t="s">
        <v>61</v>
      </c>
      <c r="N132" s="84"/>
      <c r="O132" s="84" t="e">
        <f>VLOOKUP(N92,'POINTS SCORE'!$B$8:$AK$37,36,FALSE)</f>
        <v>#N/A</v>
      </c>
      <c r="P132" s="84" t="e">
        <f>VLOOKUP(N92,'POINTS SCORE'!$B$37:$AK$78,36,FALSE)</f>
        <v>#N/A</v>
      </c>
      <c r="Q132" s="87" t="s">
        <v>61</v>
      </c>
      <c r="S132" s="84" t="e">
        <f>VLOOKUP(R92,'POINTS SCORE'!$B$8:$AK$37,36,FALSE)</f>
        <v>#N/A</v>
      </c>
      <c r="T132" s="84" t="e">
        <f>VLOOKUP(R92,'POINTS SCORE'!$B$37:$AK$78,36,FALSE)</f>
        <v>#N/A</v>
      </c>
      <c r="U132" s="87" t="s">
        <v>61</v>
      </c>
      <c r="W132" s="84" t="e">
        <f>VLOOKUP(V92,'POINTS SCORE'!$B$8:$AK$37,36,FALSE)</f>
        <v>#N/A</v>
      </c>
      <c r="X132" s="88" t="e">
        <f>VLOOKUP(V92,'POINTS SCORE'!$B$37:$AK$78,36,FALSE)</f>
        <v>#N/A</v>
      </c>
    </row>
    <row r="133" spans="1:24">
      <c r="A133" s="87" t="s">
        <v>61</v>
      </c>
      <c r="B133" s="98"/>
      <c r="C133" s="84" t="e">
        <f>VLOOKUP(B92,'POINTS SCORE'!$B$8:$AK$37,36,FALSE)</f>
        <v>#N/A</v>
      </c>
      <c r="D133" s="84" t="e">
        <f>VLOOKUP(B92,'POINTS SCORE'!$B$37:$AK$78,36,FALSE)</f>
        <v>#N/A</v>
      </c>
      <c r="E133" s="95" t="s">
        <v>61</v>
      </c>
      <c r="F133" s="84"/>
      <c r="G133" s="84" t="e">
        <f>VLOOKUP(F92,'POINTS SCORE'!$B$8:$AK$37,36,FALSE)</f>
        <v>#N/A</v>
      </c>
      <c r="H133" s="84" t="e">
        <f>VLOOKUP(F92,'POINTS SCORE'!$B$37:$AK$78,36,FALSE)</f>
        <v>#N/A</v>
      </c>
      <c r="I133" s="95" t="s">
        <v>61</v>
      </c>
      <c r="J133" s="84"/>
      <c r="K133" s="84" t="e">
        <f>VLOOKUP(J92,'POINTS SCORE'!$B$8:$AK$37,36,FALSE)</f>
        <v>#N/A</v>
      </c>
      <c r="L133" s="84" t="e">
        <f>VLOOKUP(J92,'POINTS SCORE'!$B$37:$AK$78,36,FALSE)</f>
        <v>#N/A</v>
      </c>
      <c r="M133" s="95" t="s">
        <v>61</v>
      </c>
      <c r="N133" s="84"/>
      <c r="O133" s="84" t="e">
        <f>VLOOKUP(N92,'POINTS SCORE'!$B$8:$AK$37,36,FALSE)</f>
        <v>#N/A</v>
      </c>
      <c r="P133" s="84" t="e">
        <f>VLOOKUP(N92,'POINTS SCORE'!$B$37:$AK$78,36,FALSE)</f>
        <v>#N/A</v>
      </c>
      <c r="Q133" s="87" t="s">
        <v>61</v>
      </c>
      <c r="S133" s="84" t="e">
        <f>VLOOKUP(R92,'POINTS SCORE'!$B$8:$AK$37,36,FALSE)</f>
        <v>#N/A</v>
      </c>
      <c r="T133" s="84" t="e">
        <f>VLOOKUP(R92,'POINTS SCORE'!$B$37:$AK$78,36,FALSE)</f>
        <v>#N/A</v>
      </c>
      <c r="U133" s="87" t="s">
        <v>61</v>
      </c>
      <c r="W133" s="84" t="e">
        <f>VLOOKUP(V92,'POINTS SCORE'!$B$8:$AK$37,36,FALSE)</f>
        <v>#N/A</v>
      </c>
      <c r="X133" s="88" t="e">
        <f>VLOOKUP(V92,'POINTS SCORE'!$B$37:$AK$78,36,FALSE)</f>
        <v>#N/A</v>
      </c>
    </row>
    <row r="134" spans="1:24">
      <c r="A134" s="87" t="s">
        <v>61</v>
      </c>
      <c r="B134" s="98"/>
      <c r="C134" s="84" t="e">
        <f>VLOOKUP(B92,'POINTS SCORE'!$B$8:$AK$37,36,FALSE)</f>
        <v>#N/A</v>
      </c>
      <c r="D134" s="84" t="e">
        <f>VLOOKUP(B92,'POINTS SCORE'!$B$37:$AK$78,36,FALSE)</f>
        <v>#N/A</v>
      </c>
      <c r="E134" s="95" t="s">
        <v>61</v>
      </c>
      <c r="F134" s="84"/>
      <c r="G134" s="84" t="e">
        <f>VLOOKUP(F92,'POINTS SCORE'!$B$8:$AK$37,36,FALSE)</f>
        <v>#N/A</v>
      </c>
      <c r="H134" s="84" t="e">
        <f>VLOOKUP(F92,'POINTS SCORE'!$B$37:$AK$78,36,FALSE)</f>
        <v>#N/A</v>
      </c>
      <c r="I134" s="95" t="s">
        <v>61</v>
      </c>
      <c r="J134" s="84"/>
      <c r="K134" s="84" t="e">
        <f>VLOOKUP(J92,'POINTS SCORE'!$B$8:$AK$37,36,FALSE)</f>
        <v>#N/A</v>
      </c>
      <c r="L134" s="84" t="e">
        <f>VLOOKUP(J92,'POINTS SCORE'!$B$37:$AK$78,36,FALSE)</f>
        <v>#N/A</v>
      </c>
      <c r="M134" s="95" t="s">
        <v>61</v>
      </c>
      <c r="N134" s="84"/>
      <c r="O134" s="84" t="e">
        <f>VLOOKUP(N92,'POINTS SCORE'!$B$8:$AK$37,36,FALSE)</f>
        <v>#N/A</v>
      </c>
      <c r="P134" s="84" t="e">
        <f>VLOOKUP(N92,'POINTS SCORE'!$B$37:$AK$78,36,FALSE)</f>
        <v>#N/A</v>
      </c>
      <c r="Q134" s="87" t="s">
        <v>61</v>
      </c>
      <c r="S134" s="84" t="e">
        <f>VLOOKUP(R92,'POINTS SCORE'!$B$8:$AK$37,36,FALSE)</f>
        <v>#N/A</v>
      </c>
      <c r="T134" s="84" t="e">
        <f>VLOOKUP(R92,'POINTS SCORE'!$B$37:$AK$78,36,FALSE)</f>
        <v>#N/A</v>
      </c>
      <c r="U134" s="87" t="s">
        <v>61</v>
      </c>
      <c r="W134" s="84" t="e">
        <f>VLOOKUP(V92,'POINTS SCORE'!$B$8:$AK$37,36,FALSE)</f>
        <v>#N/A</v>
      </c>
      <c r="X134" s="88" t="e">
        <f>VLOOKUP(V92,'POINTS SCORE'!$B$37:$AK$78,36,FALSE)</f>
        <v>#N/A</v>
      </c>
    </row>
    <row r="135" spans="1:24">
      <c r="A135" s="87"/>
      <c r="E135" s="95"/>
      <c r="H135" s="94"/>
      <c r="I135" s="95"/>
      <c r="L135" s="94"/>
      <c r="M135" s="95"/>
      <c r="P135" s="88"/>
      <c r="Q135" s="87"/>
      <c r="T135" s="88"/>
      <c r="U135" s="87"/>
      <c r="X135" s="88"/>
    </row>
    <row r="136" spans="1:24" ht="13" thickBot="1">
      <c r="A136" s="127"/>
      <c r="B136" s="128"/>
      <c r="C136" s="128"/>
      <c r="D136" s="142"/>
      <c r="E136" s="145"/>
      <c r="F136" s="142"/>
      <c r="G136" s="142"/>
      <c r="H136" s="141"/>
      <c r="I136" s="145"/>
      <c r="J136" s="142"/>
      <c r="K136" s="142"/>
      <c r="L136" s="141"/>
      <c r="M136" s="145"/>
      <c r="N136" s="142"/>
      <c r="O136" s="128"/>
      <c r="P136" s="132"/>
      <c r="Q136" s="127"/>
      <c r="R136" s="128"/>
      <c r="S136" s="128"/>
      <c r="T136" s="132"/>
      <c r="U136" s="127"/>
      <c r="V136" s="128"/>
      <c r="W136" s="128"/>
      <c r="X136" s="132"/>
    </row>
  </sheetData>
  <autoFilter ref="A5:J84" xr:uid="{00000000-0001-0000-0600-000000000000}">
    <sortState xmlns:xlrd2="http://schemas.microsoft.com/office/spreadsheetml/2017/richdata2" ref="A6:J15">
      <sortCondition descending="1" ref="D5:D84"/>
    </sortState>
  </autoFilter>
  <mergeCells count="8">
    <mergeCell ref="U89:X89"/>
    <mergeCell ref="E2:I2"/>
    <mergeCell ref="A89:D89"/>
    <mergeCell ref="E89:H89"/>
    <mergeCell ref="I89:L89"/>
    <mergeCell ref="M89:P89"/>
    <mergeCell ref="Q89:T89"/>
    <mergeCell ref="B2:C2"/>
  </mergeCells>
  <phoneticPr fontId="9" type="noConversion"/>
  <pageMargins left="0.75" right="0.75" top="1" bottom="1" header="0.5" footer="0.5"/>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341" id="{72B9F818-2469-4876-8E56-1C93BDC85837}">
            <xm:f>VLOOKUP(B93,'Member list R1'!$D:$D,1,FALSE)=B93</xm:f>
            <x14:dxf>
              <fill>
                <patternFill>
                  <bgColor rgb="FFFFFF00"/>
                </patternFill>
              </fill>
            </x14:dxf>
          </x14:cfRule>
          <xm:sqref>B93:B134</xm:sqref>
        </x14:conditionalFormatting>
        <x14:conditionalFormatting xmlns:xm="http://schemas.microsoft.com/office/excel/2006/main">
          <x14:cfRule type="expression" priority="5" id="{3A20823E-419C-418C-B0DC-22B04DD95A99}">
            <xm:f>VLOOKUP(F93,'Member list R2'!$D:$D,1,FALSE)=F93</xm:f>
            <x14:dxf>
              <fill>
                <patternFill>
                  <bgColor rgb="FFFFFF00"/>
                </patternFill>
              </fill>
            </x14:dxf>
          </x14:cfRule>
          <xm:sqref>F93:F134</xm:sqref>
        </x14:conditionalFormatting>
        <x14:conditionalFormatting xmlns:xm="http://schemas.microsoft.com/office/excel/2006/main">
          <x14:cfRule type="expression" priority="4" id="{505D5F2F-6C24-4977-856F-4359B3AF99A3}">
            <xm:f>VLOOKUP(J93,'Member list R3'!$D:$D,1,FALSE)=J93</xm:f>
            <x14:dxf>
              <fill>
                <patternFill>
                  <bgColor rgb="FFFFFF00"/>
                </patternFill>
              </fill>
            </x14:dxf>
          </x14:cfRule>
          <xm:sqref>J93:J134</xm:sqref>
        </x14:conditionalFormatting>
        <x14:conditionalFormatting xmlns:xm="http://schemas.microsoft.com/office/excel/2006/main">
          <x14:cfRule type="expression" priority="3" id="{D0F16F13-2A61-45D7-80C3-5B4CBBF82B1A}">
            <xm:f>VLOOKUP(N93,'Member list R4'!$D:$D,1,FALSE)=N93</xm:f>
            <x14:dxf>
              <fill>
                <patternFill>
                  <bgColor rgb="FFFFFF00"/>
                </patternFill>
              </fill>
            </x14:dxf>
          </x14:cfRule>
          <xm:sqref>N93:N134</xm:sqref>
        </x14:conditionalFormatting>
        <x14:conditionalFormatting xmlns:xm="http://schemas.microsoft.com/office/excel/2006/main">
          <x14:cfRule type="expression" priority="2" id="{99B64C5D-2AB8-40AF-A468-9110F6CC5E97}">
            <xm:f>VLOOKUP(R93,'Member list R5'!$D:$D,1,FALSE)=R93</xm:f>
            <x14:dxf>
              <fill>
                <patternFill>
                  <bgColor rgb="FFFFFF00"/>
                </patternFill>
              </fill>
            </x14:dxf>
          </x14:cfRule>
          <xm:sqref>R93:R134</xm:sqref>
        </x14:conditionalFormatting>
        <x14:conditionalFormatting xmlns:xm="http://schemas.microsoft.com/office/excel/2006/main">
          <x14:cfRule type="expression" priority="1" id="{3D8AEBCC-BC09-4610-A30D-522C82BA27FC}">
            <xm:f>VLOOKUP(V93,'Member list R6'!$D:$D,1,FALSE)=V93</xm:f>
            <x14:dxf>
              <fill>
                <patternFill>
                  <bgColor rgb="FFFFFF00"/>
                </patternFill>
              </fill>
            </x14:dxf>
          </x14:cfRule>
          <xm:sqref>V93:V134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5" tint="-0.249977111117893"/>
    <pageSetUpPr fitToPage="1"/>
  </sheetPr>
  <dimension ref="A1:M100"/>
  <sheetViews>
    <sheetView workbookViewId="0">
      <selection activeCell="B2" sqref="B2:D2"/>
    </sheetView>
  </sheetViews>
  <sheetFormatPr defaultColWidth="8.81640625" defaultRowHeight="12.5"/>
  <cols>
    <col min="1" max="1" width="15.453125" style="84" bestFit="1" customWidth="1"/>
    <col min="2" max="2" width="23.81640625" style="84" customWidth="1"/>
    <col min="3" max="3" width="19.453125" style="84" bestFit="1" customWidth="1"/>
    <col min="4" max="4" width="24.81640625" style="93" bestFit="1" customWidth="1"/>
    <col min="5" max="5" width="18" style="93" customWidth="1"/>
    <col min="6" max="7" width="18.1796875" style="93" customWidth="1"/>
    <col min="8" max="8" width="18.81640625" style="93" customWidth="1"/>
    <col min="9" max="9" width="19.453125" style="93" customWidth="1"/>
    <col min="10" max="10" width="19" style="93" customWidth="1"/>
    <col min="11" max="11" width="19.81640625" style="93" customWidth="1"/>
    <col min="12" max="12" width="19.54296875" style="93" customWidth="1"/>
    <col min="13" max="13" width="18.1796875" style="93" customWidth="1"/>
    <col min="14" max="14" width="16" style="84" bestFit="1" customWidth="1"/>
    <col min="15" max="43" width="12.54296875" style="84" customWidth="1"/>
    <col min="44" max="16384" width="8.81640625" style="84"/>
  </cols>
  <sheetData>
    <row r="1" spans="1:13" ht="15" customHeight="1"/>
    <row r="2" spans="1:13" s="89" customFormat="1" ht="15" customHeight="1">
      <c r="A2" s="173" t="s">
        <v>136</v>
      </c>
      <c r="B2" s="209" t="s">
        <v>137</v>
      </c>
      <c r="C2" s="209"/>
      <c r="D2" s="209"/>
      <c r="E2" s="217"/>
      <c r="F2" s="217"/>
      <c r="G2" s="96"/>
      <c r="H2" s="96"/>
      <c r="I2" s="96"/>
      <c r="J2" s="96"/>
      <c r="K2" s="96"/>
      <c r="L2" s="96"/>
      <c r="M2" s="96"/>
    </row>
    <row r="3" spans="1:13" ht="15" customHeight="1">
      <c r="D3" s="149"/>
    </row>
    <row r="4" spans="1:13" ht="15" customHeight="1"/>
    <row r="5" spans="1:13" s="89" customFormat="1" ht="15" customHeight="1">
      <c r="A5" s="92" t="s">
        <v>8</v>
      </c>
      <c r="B5" s="65" t="s">
        <v>7</v>
      </c>
      <c r="C5" s="65" t="s">
        <v>5</v>
      </c>
      <c r="D5" s="92" t="s">
        <v>9</v>
      </c>
      <c r="E5" s="197" t="s">
        <v>62</v>
      </c>
      <c r="F5" s="134" t="s">
        <v>63</v>
      </c>
      <c r="G5" s="147" t="s">
        <v>42</v>
      </c>
      <c r="H5" s="140" t="s">
        <v>64</v>
      </c>
      <c r="I5" s="137" t="s">
        <v>65</v>
      </c>
      <c r="J5" s="110" t="s">
        <v>163</v>
      </c>
    </row>
    <row r="6" spans="1:13" ht="15" customHeight="1">
      <c r="A6" s="114" t="str">
        <f>Junior_Light!A6</f>
        <v>Yes</v>
      </c>
      <c r="B6" s="81" t="str">
        <f>Junior_Light!B6</f>
        <v>Tyler Jenkins</v>
      </c>
      <c r="C6" s="115">
        <f t="shared" ref="C6:C37" si="0">SUM(E6:J6)</f>
        <v>118</v>
      </c>
      <c r="D6" s="138">
        <f t="shared" ref="D6:D37" si="1">SUM(E6:J6)-MIN(E6:G6)</f>
        <v>80</v>
      </c>
      <c r="E6" s="104">
        <f>IFERROR(VLOOKUP(B6,Junior_Light!$B$93:$D$134,3,FALSE),0)</f>
        <v>40</v>
      </c>
      <c r="F6" s="104">
        <f>IFERROR(VLOOKUP(B6,Junior_Light!$F$93:$H$134,3,FALSE),0)</f>
        <v>40</v>
      </c>
      <c r="G6" s="104">
        <f>IFERROR(VLOOKUP(B6,Junior_Light!$J$93:$L$134,3,FALSE),0)</f>
        <v>38</v>
      </c>
      <c r="H6" s="105">
        <f>IFERROR(VLOOKUP(B6,Junior_Light!$N$93:$P$134,3,FALSE),0)</f>
        <v>0</v>
      </c>
      <c r="I6" s="139">
        <f>IFERROR(VLOOKUP(B6,Junior_Light!$R$93:$T$134,3,FALSE),0)</f>
        <v>0</v>
      </c>
      <c r="J6" s="139">
        <f>IFERROR(VLOOKUP(B6,Junior_Light!$V$93:$X$134,3,FALSE),0)</f>
        <v>0</v>
      </c>
      <c r="K6" s="84"/>
      <c r="L6" s="84"/>
      <c r="M6" s="84"/>
    </row>
    <row r="7" spans="1:13" ht="15" customHeight="1">
      <c r="A7" s="114" t="str">
        <f>Junior_Heavy!A6</f>
        <v>Yes</v>
      </c>
      <c r="B7" s="81" t="str">
        <f>Junior_Heavy!B6</f>
        <v>George Miles</v>
      </c>
      <c r="C7" s="115">
        <f t="shared" si="0"/>
        <v>117</v>
      </c>
      <c r="D7" s="138">
        <f t="shared" si="1"/>
        <v>80</v>
      </c>
      <c r="E7" s="104">
        <f>IFERROR(VLOOKUP(B7,Junior_Heavy!$B$93:$D$134,3,FALSE),0)</f>
        <v>37</v>
      </c>
      <c r="F7" s="104">
        <f>IFERROR(VLOOKUP(B7,Junior_Heavy!$F$93:$H$134,3,FALSE),0)</f>
        <v>40</v>
      </c>
      <c r="G7" s="104">
        <f>IFERROR(VLOOKUP(B7,Junior_Heavy!$J$93:$L$134,3,FALSE),0)</f>
        <v>40</v>
      </c>
      <c r="H7" s="105">
        <f>IFERROR(VLOOKUP(B7,Junior_Heavy!$N$93:$P$134,3,FALSE),0)</f>
        <v>0</v>
      </c>
      <c r="I7" s="139">
        <f>IFERROR(VLOOKUP(B7,Junior_Heavy!$R$93:$T$134,3,FALSE),0)</f>
        <v>0</v>
      </c>
      <c r="J7" s="139">
        <f>IFERROR(VLOOKUP(B7,Junior_Heavy!$V$93:$X$134,3,FALSE),0)</f>
        <v>0</v>
      </c>
      <c r="K7" s="84"/>
      <c r="L7" s="84"/>
      <c r="M7" s="84"/>
    </row>
    <row r="8" spans="1:13" ht="15" customHeight="1">
      <c r="A8" s="114" t="str">
        <f>Junior_Heavy!A7</f>
        <v>Yes</v>
      </c>
      <c r="B8" s="143" t="str">
        <f>Junior_Heavy!B7</f>
        <v>Cooper Mitchell</v>
      </c>
      <c r="C8" s="115">
        <f t="shared" si="0"/>
        <v>114</v>
      </c>
      <c r="D8" s="138">
        <f t="shared" si="1"/>
        <v>79</v>
      </c>
      <c r="E8" s="104">
        <f>IFERROR(VLOOKUP(B8,Junior_Heavy!$B$93:$D$134,3,FALSE),0)</f>
        <v>40</v>
      </c>
      <c r="F8" s="104">
        <f>IFERROR(VLOOKUP(B8,Junior_Heavy!$F$93:$H$134,3,FALSE),0)</f>
        <v>35</v>
      </c>
      <c r="G8" s="104">
        <f>IFERROR(VLOOKUP(B8,Junior_Heavy!$J$93:$L$134,3,FALSE),0)</f>
        <v>39</v>
      </c>
      <c r="H8" s="105">
        <f>IFERROR(VLOOKUP(B8,Junior_Heavy!$N$93:$P$134,3,FALSE),0)</f>
        <v>0</v>
      </c>
      <c r="I8" s="139">
        <f>IFERROR(VLOOKUP(B8,Junior_Heavy!$R$93:$T$134,3,FALSE),0)</f>
        <v>0</v>
      </c>
      <c r="J8" s="167">
        <f>IFERROR(VLOOKUP(B8,Junior_Heavy!$V$93:$X$134,3,FALSE),0)</f>
        <v>0</v>
      </c>
      <c r="K8" s="84"/>
      <c r="L8" s="84"/>
      <c r="M8" s="84"/>
    </row>
    <row r="9" spans="1:13" ht="15" customHeight="1">
      <c r="A9" s="114" t="str">
        <f>Junior_Light!A7</f>
        <v>No</v>
      </c>
      <c r="B9" s="143" t="str">
        <f>Junior_Light!B7</f>
        <v>Marcus Kemal</v>
      </c>
      <c r="C9" s="115">
        <f t="shared" si="0"/>
        <v>78</v>
      </c>
      <c r="D9" s="138">
        <f t="shared" si="1"/>
        <v>78</v>
      </c>
      <c r="E9" s="104">
        <f>IFERROR(VLOOKUP(B9,Junior_Light!$B$93:$D$134,3,FALSE),0)</f>
        <v>38</v>
      </c>
      <c r="F9" s="104">
        <f>IFERROR(VLOOKUP(B9,Junior_Light!$F$93:$H$134,3,FALSE),0)</f>
        <v>0</v>
      </c>
      <c r="G9" s="104">
        <f>IFERROR(VLOOKUP(B9,Junior_Light!$J$93:$L$134,3,FALSE),0)</f>
        <v>40</v>
      </c>
      <c r="H9" s="105">
        <f>IFERROR(VLOOKUP(B9,Junior_Light!$N$93:$P$134,3,FALSE),0)</f>
        <v>0</v>
      </c>
      <c r="I9" s="139">
        <f>IFERROR(VLOOKUP(B9,Junior_Light!$R$93:$T$134,3,FALSE),0)</f>
        <v>0</v>
      </c>
      <c r="J9" s="167">
        <f>IFERROR(VLOOKUP(B9,Junior_Light!$V$93:$X$134,3,FALSE),0)</f>
        <v>0</v>
      </c>
      <c r="K9" s="84"/>
      <c r="L9" s="84"/>
      <c r="M9" s="84"/>
    </row>
    <row r="10" spans="1:13" ht="15" customHeight="1">
      <c r="A10" s="114" t="str">
        <f>Junior_Heavy!A8</f>
        <v>No</v>
      </c>
      <c r="B10" s="81" t="str">
        <f>Junior_Heavy!B8</f>
        <v>Jai Salter</v>
      </c>
      <c r="C10" s="115">
        <f t="shared" si="0"/>
        <v>115</v>
      </c>
      <c r="D10" s="138">
        <f t="shared" si="1"/>
        <v>78</v>
      </c>
      <c r="E10" s="104">
        <f>IFERROR(VLOOKUP(B10,Junior_Heavy!$B$93:$D$134,3,FALSE),0)</f>
        <v>39</v>
      </c>
      <c r="F10" s="104">
        <f>IFERROR(VLOOKUP(B10,Junior_Heavy!$F$93:$H$134,3,FALSE),0)</f>
        <v>39</v>
      </c>
      <c r="G10" s="104">
        <f>IFERROR(VLOOKUP(B10,Junior_Heavy!$J$93:$L$134,3,FALSE),0)</f>
        <v>37</v>
      </c>
      <c r="H10" s="105">
        <f>IFERROR(VLOOKUP(B10,Junior_Heavy!$N$93:$P$134,3,FALSE),0)</f>
        <v>0</v>
      </c>
      <c r="I10" s="139">
        <f>IFERROR(VLOOKUP(B10,Junior_Heavy!$R$93:$T$134,3,FALSE),0)</f>
        <v>0</v>
      </c>
      <c r="J10" s="139">
        <f>IFERROR(VLOOKUP(B10,Junior_Heavy!$V$93:$X$134,3,FALSE),0)</f>
        <v>0</v>
      </c>
      <c r="K10" s="84"/>
      <c r="L10" s="84"/>
      <c r="M10" s="84"/>
    </row>
    <row r="11" spans="1:13" ht="15" customHeight="1">
      <c r="A11" s="114" t="str">
        <f>Junior_Heavy!A9</f>
        <v>No</v>
      </c>
      <c r="B11" s="143" t="str">
        <f>Junior_Heavy!B9</f>
        <v>Cooper House</v>
      </c>
      <c r="C11" s="115">
        <f t="shared" si="0"/>
        <v>75</v>
      </c>
      <c r="D11" s="138">
        <f t="shared" si="1"/>
        <v>75</v>
      </c>
      <c r="E11" s="104">
        <f>IFERROR(VLOOKUP(B11,Junior_Heavy!$B$93:$D$134,3,FALSE),0)</f>
        <v>38</v>
      </c>
      <c r="F11" s="104">
        <f>IFERROR(VLOOKUP(B11,Junior_Heavy!$F$93:$H$134,3,FALSE),0)</f>
        <v>37</v>
      </c>
      <c r="G11" s="104">
        <f>IFERROR(VLOOKUP(B11,Junior_Heavy!$J$93:$L$134,3,FALSE),0)</f>
        <v>0</v>
      </c>
      <c r="H11" s="105">
        <f>IFERROR(VLOOKUP(B11,Junior_Heavy!$N$93:$P$134,3,FALSE),0)</f>
        <v>0</v>
      </c>
      <c r="I11" s="139">
        <f>IFERROR(VLOOKUP(B11,Junior_Heavy!$R$93:$T$134,3,FALSE),0)</f>
        <v>0</v>
      </c>
      <c r="J11" s="167">
        <f>IFERROR(VLOOKUP(B11,Junior_Heavy!$V$93:$X$134,3,FALSE),0)</f>
        <v>0</v>
      </c>
      <c r="K11" s="84"/>
      <c r="L11" s="84"/>
      <c r="M11" s="84"/>
    </row>
    <row r="12" spans="1:13" ht="15" hidden="1" customHeight="1">
      <c r="A12" s="114" t="str">
        <f>Junior_Heavy!A11</f>
        <v>No</v>
      </c>
      <c r="B12" s="81" t="str">
        <f>Junior_Heavy!B11</f>
        <v>Nicolas Morgan</v>
      </c>
      <c r="C12" s="115">
        <f t="shared" si="0"/>
        <v>71</v>
      </c>
      <c r="D12" s="138">
        <f t="shared" si="1"/>
        <v>71</v>
      </c>
      <c r="E12" s="104">
        <f>IFERROR(VLOOKUP(B12,Junior_Heavy!$B$93:$D$134,3,FALSE),0)</f>
        <v>0</v>
      </c>
      <c r="F12" s="104">
        <f>IFERROR(VLOOKUP(B12,Junior_Heavy!$F$93:$H$134,3,FALSE),0)</f>
        <v>36</v>
      </c>
      <c r="G12" s="104">
        <f>IFERROR(VLOOKUP(B12,Junior_Heavy!$J$93:$L$134,3,FALSE),0)</f>
        <v>35</v>
      </c>
      <c r="H12" s="105">
        <f>IFERROR(VLOOKUP(B12,Junior_Heavy!$N$93:$P$134,3,FALSE),0)</f>
        <v>0</v>
      </c>
      <c r="I12" s="139">
        <f>IFERROR(VLOOKUP(B12,Junior_Heavy!$R$93:$T$134,3,FALSE),0)</f>
        <v>0</v>
      </c>
      <c r="J12" s="139">
        <f>IFERROR(VLOOKUP(B12,Junior_Heavy!$V$93:$X$134,3,FALSE),0)</f>
        <v>0</v>
      </c>
      <c r="K12" s="84"/>
      <c r="L12" s="84"/>
      <c r="M12" s="84"/>
    </row>
    <row r="13" spans="1:13" ht="15" hidden="1" customHeight="1">
      <c r="A13" s="114" t="str">
        <f>Junior_Light!A21</f>
        <v>No</v>
      </c>
      <c r="B13" s="81" t="str">
        <f>Junior_Light!B21</f>
        <v>Nicolas Morgan</v>
      </c>
      <c r="C13" s="115">
        <f t="shared" si="0"/>
        <v>32</v>
      </c>
      <c r="D13" s="138">
        <f t="shared" si="1"/>
        <v>32</v>
      </c>
      <c r="E13" s="104">
        <f>IFERROR(VLOOKUP(B13,Junior_Light!$B$93:$D$134,3,FALSE),0)</f>
        <v>32</v>
      </c>
      <c r="F13" s="104">
        <f>IFERROR(VLOOKUP(B13,Junior_Light!$F$93:$H$134,3,FALSE),0)</f>
        <v>0</v>
      </c>
      <c r="G13" s="104">
        <f>IFERROR(VLOOKUP(B13,Junior_Light!$J$93:$L$134,3,FALSE),0)</f>
        <v>0</v>
      </c>
      <c r="H13" s="105">
        <f>IFERROR(VLOOKUP(B13,Junior_Light!$N$93:$P$134,3,FALSE),0)</f>
        <v>0</v>
      </c>
      <c r="I13" s="139">
        <f>IFERROR(VLOOKUP(B13,Junior_Light!$R$93:$T$134,3,FALSE),0)</f>
        <v>0</v>
      </c>
      <c r="J13" s="139">
        <f>IFERROR(VLOOKUP(B13,Junior_Light!$V$93:$X$134,3,FALSE),0)</f>
        <v>0</v>
      </c>
      <c r="K13" s="84"/>
      <c r="L13" s="84"/>
      <c r="M13" s="84"/>
    </row>
    <row r="14" spans="1:13" ht="15" customHeight="1">
      <c r="A14" s="114" t="str">
        <f>Junior_Light!A9</f>
        <v>No</v>
      </c>
      <c r="B14" s="81" t="str">
        <f>Junior_Light!B9</f>
        <v>Ben Stabile</v>
      </c>
      <c r="C14" s="115">
        <f t="shared" si="0"/>
        <v>75</v>
      </c>
      <c r="D14" s="138">
        <f t="shared" si="1"/>
        <v>75</v>
      </c>
      <c r="E14" s="104">
        <f>IFERROR(VLOOKUP(B14,Junior_Light!$B$93:$D$134,3,FALSE),0)</f>
        <v>0</v>
      </c>
      <c r="F14" s="104">
        <f>IFERROR(VLOOKUP(B14,Junior_Light!$F$93:$H$134,3,FALSE),0)</f>
        <v>36</v>
      </c>
      <c r="G14" s="104">
        <f>IFERROR(VLOOKUP(B14,Junior_Light!$J$93:$L$134,3,FALSE),0)</f>
        <v>39</v>
      </c>
      <c r="H14" s="105">
        <f>IFERROR(VLOOKUP(B14,Junior_Light!$N$93:$P$134,3,FALSE),0)</f>
        <v>0</v>
      </c>
      <c r="I14" s="139">
        <f>IFERROR(VLOOKUP(B14,Junior_Light!$R$93:$T$134,3,FALSE),0)</f>
        <v>0</v>
      </c>
      <c r="J14" s="139">
        <f>IFERROR(VLOOKUP(B14,Junior_Light!$V$93:$X$134,3,FALSE),0)</f>
        <v>0</v>
      </c>
      <c r="K14" s="84"/>
      <c r="L14" s="84"/>
      <c r="M14" s="84"/>
    </row>
    <row r="15" spans="1:13" ht="15" customHeight="1">
      <c r="A15" s="114" t="str">
        <f>Junior_Light!A8</f>
        <v>Yes</v>
      </c>
      <c r="B15" s="143" t="str">
        <f>Junior_Light!B8</f>
        <v>Noah Taylor</v>
      </c>
      <c r="C15" s="115">
        <f t="shared" si="0"/>
        <v>108</v>
      </c>
      <c r="D15" s="138">
        <f t="shared" si="1"/>
        <v>74</v>
      </c>
      <c r="E15" s="104">
        <f>IFERROR(VLOOKUP(B15,Junior_Light!$B$93:$D$134,3,FALSE),0)</f>
        <v>34</v>
      </c>
      <c r="F15" s="104">
        <f>IFERROR(VLOOKUP(B15,Junior_Light!$F$93:$H$134,3,FALSE),0)</f>
        <v>39</v>
      </c>
      <c r="G15" s="104">
        <f>IFERROR(VLOOKUP(B15,Junior_Light!$J$93:$L$134,3,FALSE),0)</f>
        <v>35</v>
      </c>
      <c r="H15" s="105">
        <f>IFERROR(VLOOKUP(B15,Junior_Light!$N$93:$P$134,3,FALSE),0)</f>
        <v>0</v>
      </c>
      <c r="I15" s="139">
        <f>IFERROR(VLOOKUP(B15,Junior_Light!$R$93:$T$134,3,FALSE),0)</f>
        <v>0</v>
      </c>
      <c r="J15" s="167">
        <f>IFERROR(VLOOKUP(B15,Junior_Light!$V$93:$X$134,3,FALSE),0)</f>
        <v>0</v>
      </c>
      <c r="K15" s="84"/>
      <c r="L15" s="84"/>
      <c r="M15" s="84"/>
    </row>
    <row r="16" spans="1:13" ht="15" customHeight="1">
      <c r="A16" s="114" t="str">
        <f>Junior_Light!A10</f>
        <v>Yes</v>
      </c>
      <c r="B16" s="143" t="str">
        <f>Junior_Light!B10</f>
        <v>Lewis Gotch</v>
      </c>
      <c r="C16" s="115">
        <f t="shared" si="0"/>
        <v>74</v>
      </c>
      <c r="D16" s="138">
        <f t="shared" si="1"/>
        <v>74</v>
      </c>
      <c r="E16" s="104">
        <f>IFERROR(VLOOKUP(B16,Junior_Light!$B$93:$D$134,3,FALSE),0)</f>
        <v>36</v>
      </c>
      <c r="F16" s="104">
        <f>IFERROR(VLOOKUP(B16,Junior_Light!$F$93:$H$134,3,FALSE),0)</f>
        <v>38</v>
      </c>
      <c r="G16" s="104">
        <f>IFERROR(VLOOKUP(B16,Junior_Light!$J$93:$L$134,3,FALSE),0)</f>
        <v>0</v>
      </c>
      <c r="H16" s="105">
        <f>IFERROR(VLOOKUP(B16,Junior_Light!$N$93:$P$134,3,FALSE),0)</f>
        <v>0</v>
      </c>
      <c r="I16" s="139">
        <f>IFERROR(VLOOKUP(B16,Junior_Light!$R$93:$T$134,3,FALSE),0)</f>
        <v>0</v>
      </c>
      <c r="J16" s="167">
        <f>IFERROR(VLOOKUP(B16,Junior_Light!$V$93:$X$134,3,FALSE),0)</f>
        <v>0</v>
      </c>
      <c r="K16" s="84"/>
      <c r="L16" s="84"/>
      <c r="M16" s="84"/>
    </row>
    <row r="17" spans="1:13" ht="15" customHeight="1">
      <c r="A17" s="114" t="str">
        <f>Junior_Heavy!A10</f>
        <v>No</v>
      </c>
      <c r="B17" s="81" t="str">
        <f>Junior_Heavy!B10</f>
        <v>Koby Wilson</v>
      </c>
      <c r="C17" s="115">
        <f t="shared" si="0"/>
        <v>74</v>
      </c>
      <c r="D17" s="138">
        <f t="shared" si="1"/>
        <v>74</v>
      </c>
      <c r="E17" s="104">
        <f>IFERROR(VLOOKUP(B17,Junior_Heavy!$B$93:$D$134,3,FALSE),0)</f>
        <v>36</v>
      </c>
      <c r="F17" s="104">
        <f>IFERROR(VLOOKUP(B17,Junior_Heavy!$F$93:$H$134,3,FALSE),0)</f>
        <v>38</v>
      </c>
      <c r="G17" s="104">
        <f>IFERROR(VLOOKUP(B17,Junior_Heavy!$J$93:$L$134,3,FALSE),0)</f>
        <v>0</v>
      </c>
      <c r="H17" s="105">
        <f>IFERROR(VLOOKUP(B17,Junior_Heavy!$N$93:$P$134,3,FALSE),0)</f>
        <v>0</v>
      </c>
      <c r="I17" s="139">
        <f>IFERROR(VLOOKUP(B17,Junior_Heavy!$R$93:$T$134,3,FALSE),0)</f>
        <v>0</v>
      </c>
      <c r="J17" s="139">
        <f>IFERROR(VLOOKUP(B17,Junior_Heavy!$V$93:$X$134,3,FALSE),0)</f>
        <v>0</v>
      </c>
      <c r="K17" s="84"/>
      <c r="L17" s="84"/>
      <c r="M17" s="84"/>
    </row>
    <row r="18" spans="1:13" ht="15" customHeight="1">
      <c r="A18" s="114" t="s">
        <v>38</v>
      </c>
      <c r="B18" s="143" t="s">
        <v>720</v>
      </c>
      <c r="C18" s="115">
        <f t="shared" si="0"/>
        <v>103</v>
      </c>
      <c r="D18" s="138">
        <f t="shared" si="1"/>
        <v>71</v>
      </c>
      <c r="E18" s="104">
        <v>32</v>
      </c>
      <c r="F18" s="104">
        <v>36</v>
      </c>
      <c r="G18" s="104">
        <v>35</v>
      </c>
      <c r="H18" s="105">
        <v>0</v>
      </c>
      <c r="I18" s="139">
        <v>0</v>
      </c>
      <c r="J18" s="167">
        <v>0</v>
      </c>
      <c r="K18" s="84"/>
      <c r="L18" s="84"/>
      <c r="M18" s="84"/>
    </row>
    <row r="19" spans="1:13" ht="15" customHeight="1">
      <c r="A19" s="114" t="str">
        <f>Junior_Light!A11</f>
        <v>No</v>
      </c>
      <c r="B19" s="81" t="str">
        <f>Junior_Light!B11</f>
        <v>Jamie Lee Su</v>
      </c>
      <c r="C19" s="115">
        <f t="shared" si="0"/>
        <v>71</v>
      </c>
      <c r="D19" s="138">
        <f t="shared" si="1"/>
        <v>71</v>
      </c>
      <c r="E19" s="104">
        <f>IFERROR(VLOOKUP(B19,Junior_Light!$B$93:$D$134,3,FALSE),0)</f>
        <v>37</v>
      </c>
      <c r="F19" s="104">
        <f>IFERROR(VLOOKUP(B19,Junior_Light!$F$93:$H$134,3,FALSE),0)</f>
        <v>34</v>
      </c>
      <c r="G19" s="104">
        <f>IFERROR(VLOOKUP(B19,Junior_Light!$J$93:$L$134,3,FALSE),0)</f>
        <v>0</v>
      </c>
      <c r="H19" s="105">
        <f>IFERROR(VLOOKUP(B19,Junior_Light!$N$93:$P$134,3,FALSE),0)</f>
        <v>0</v>
      </c>
      <c r="I19" s="139">
        <f>IFERROR(VLOOKUP(B19,Junior_Light!$R$93:$T$134,3,FALSE),0)</f>
        <v>0</v>
      </c>
      <c r="J19" s="139">
        <f>IFERROR(VLOOKUP(B19,Junior_Light!$V$93:$X$134,3,FALSE),0)</f>
        <v>0</v>
      </c>
      <c r="K19" s="84"/>
      <c r="L19" s="84"/>
      <c r="M19" s="84"/>
    </row>
    <row r="20" spans="1:13" ht="15" customHeight="1">
      <c r="A20" s="114" t="str">
        <f>Junior_Light!A12</f>
        <v>No</v>
      </c>
      <c r="B20" s="81" t="str">
        <f>Junior_Light!B12</f>
        <v>Maximus Morgan</v>
      </c>
      <c r="C20" s="115">
        <f t="shared" si="0"/>
        <v>101</v>
      </c>
      <c r="D20" s="138">
        <f t="shared" si="1"/>
        <v>70</v>
      </c>
      <c r="E20" s="104">
        <f>IFERROR(VLOOKUP(B20,Junior_Light!$B$93:$D$134,3,FALSE),0)</f>
        <v>31</v>
      </c>
      <c r="F20" s="104">
        <f>IFERROR(VLOOKUP(B20,Junior_Light!$F$93:$H$134,3,FALSE),0)</f>
        <v>37</v>
      </c>
      <c r="G20" s="104">
        <f>IFERROR(VLOOKUP(B20,Junior_Light!$J$93:$L$134,3,FALSE),0)</f>
        <v>33</v>
      </c>
      <c r="H20" s="105">
        <f>IFERROR(VLOOKUP(B20,Junior_Light!$N$93:$P$134,3,FALSE),0)</f>
        <v>0</v>
      </c>
      <c r="I20" s="139">
        <f>IFERROR(VLOOKUP(B20,Junior_Light!$R$93:$T$134,3,FALSE),0)</f>
        <v>0</v>
      </c>
      <c r="J20" s="139">
        <f>IFERROR(VLOOKUP(B20,Junior_Light!$V$93:$X$134,3,FALSE),0)</f>
        <v>0</v>
      </c>
      <c r="K20" s="84"/>
      <c r="L20" s="84"/>
      <c r="M20" s="84"/>
    </row>
    <row r="21" spans="1:13" ht="15" customHeight="1">
      <c r="A21" s="114" t="str">
        <f>Junior_Light!A13</f>
        <v>No</v>
      </c>
      <c r="B21" s="81" t="str">
        <f>Junior_Light!B13</f>
        <v>Bobby Burns</v>
      </c>
      <c r="C21" s="115">
        <f t="shared" si="0"/>
        <v>102</v>
      </c>
      <c r="D21" s="138">
        <f t="shared" si="1"/>
        <v>69</v>
      </c>
      <c r="E21" s="104">
        <f>IFERROR(VLOOKUP(B21,Junior_Light!$B$93:$D$134,3,FALSE),0)</f>
        <v>33</v>
      </c>
      <c r="F21" s="104">
        <f>IFERROR(VLOOKUP(B21,Junior_Light!$F$93:$H$134,3,FALSE),0)</f>
        <v>33</v>
      </c>
      <c r="G21" s="104">
        <f>IFERROR(VLOOKUP(B21,Junior_Light!$J$93:$L$134,3,FALSE),0)</f>
        <v>36</v>
      </c>
      <c r="H21" s="105">
        <f>IFERROR(VLOOKUP(B21,Junior_Light!$N$93:$P$134,3,FALSE),0)</f>
        <v>0</v>
      </c>
      <c r="I21" s="139">
        <f>IFERROR(VLOOKUP(B21,Junior_Light!$R$93:$T$134,3,FALSE),0)</f>
        <v>0</v>
      </c>
      <c r="J21" s="139">
        <f>IFERROR(VLOOKUP(B21,Junior_Light!$V$93:$X$134,3,FALSE),0)</f>
        <v>0</v>
      </c>
      <c r="K21" s="84"/>
      <c r="L21" s="84"/>
      <c r="M21" s="84"/>
    </row>
    <row r="22" spans="1:13" ht="15" customHeight="1">
      <c r="A22" s="114" t="str">
        <f>Junior_Light!A14</f>
        <v>No</v>
      </c>
      <c r="B22" s="81" t="str">
        <f>Junior_Light!B14</f>
        <v>Harrison Grima</v>
      </c>
      <c r="C22" s="115">
        <f t="shared" si="0"/>
        <v>95</v>
      </c>
      <c r="D22" s="138">
        <f t="shared" si="1"/>
        <v>66</v>
      </c>
      <c r="E22" s="104">
        <f>IFERROR(VLOOKUP(B22,Junior_Light!$B$93:$D$134,3,FALSE),0)</f>
        <v>29</v>
      </c>
      <c r="F22" s="104">
        <f>IFERROR(VLOOKUP(B22,Junior_Light!$F$93:$H$134,3,FALSE),0)</f>
        <v>35</v>
      </c>
      <c r="G22" s="104">
        <f>IFERROR(VLOOKUP(B22,Junior_Light!$J$93:$L$134,3,FALSE),0)</f>
        <v>31</v>
      </c>
      <c r="H22" s="105">
        <f>IFERROR(VLOOKUP(B22,Junior_Light!$N$93:$P$134,3,FALSE),0)</f>
        <v>0</v>
      </c>
      <c r="I22" s="139">
        <f>IFERROR(VLOOKUP(B22,Junior_Light!$R$93:$T$134,3,FALSE),0)</f>
        <v>0</v>
      </c>
      <c r="J22" s="139">
        <f>IFERROR(VLOOKUP(B22,Junior_Light!$V$93:$X$134,3,FALSE),0)</f>
        <v>0</v>
      </c>
      <c r="K22" s="84"/>
      <c r="L22" s="84"/>
      <c r="M22" s="84"/>
    </row>
    <row r="23" spans="1:13" ht="15" customHeight="1">
      <c r="A23" s="114" t="str">
        <f>Junior_Heavy!A12</f>
        <v>No</v>
      </c>
      <c r="B23" s="81" t="str">
        <f>Junior_Heavy!B12</f>
        <v>Lawrence Lee Su</v>
      </c>
      <c r="C23" s="115">
        <f t="shared" si="0"/>
        <v>65</v>
      </c>
      <c r="D23" s="138">
        <f t="shared" si="1"/>
        <v>65</v>
      </c>
      <c r="E23" s="104">
        <f>IFERROR(VLOOKUP(B23,Junior_Heavy!$B$93:$D$134,3,FALSE),0)</f>
        <v>35</v>
      </c>
      <c r="F23" s="104">
        <f>IFERROR(VLOOKUP(B23,Junior_Heavy!$F$93:$H$134,3,FALSE),0)</f>
        <v>30</v>
      </c>
      <c r="G23" s="104">
        <f>IFERROR(VLOOKUP(B23,Junior_Heavy!$J$93:$L$134,3,FALSE),0)</f>
        <v>0</v>
      </c>
      <c r="H23" s="105">
        <f>IFERROR(VLOOKUP(B23,Junior_Heavy!$N$93:$P$134,3,FALSE),0)</f>
        <v>0</v>
      </c>
      <c r="I23" s="139">
        <f>IFERROR(VLOOKUP(B23,Junior_Heavy!$R$93:$T$134,3,FALSE),0)</f>
        <v>0</v>
      </c>
      <c r="J23" s="139">
        <f>IFERROR(VLOOKUP(B23,Junior_Heavy!$V$93:$X$134,3,FALSE),0)</f>
        <v>0</v>
      </c>
      <c r="K23" s="84"/>
      <c r="L23" s="84"/>
      <c r="M23" s="84"/>
    </row>
    <row r="24" spans="1:13" ht="15" customHeight="1">
      <c r="A24" s="114" t="str">
        <f>Junior_Heavy!A13</f>
        <v>No</v>
      </c>
      <c r="B24" s="81" t="str">
        <f>Junior_Heavy!B13</f>
        <v>James Gauci</v>
      </c>
      <c r="C24" s="115">
        <f t="shared" si="0"/>
        <v>95</v>
      </c>
      <c r="D24" s="138">
        <f t="shared" si="1"/>
        <v>64</v>
      </c>
      <c r="E24" s="104">
        <f>IFERROR(VLOOKUP(B24,Junior_Heavy!$B$93:$D$134,3,FALSE),0)</f>
        <v>33</v>
      </c>
      <c r="F24" s="104">
        <f>IFERROR(VLOOKUP(B24,Junior_Heavy!$F$93:$H$134,3,FALSE),0)</f>
        <v>31</v>
      </c>
      <c r="G24" s="104">
        <f>IFERROR(VLOOKUP(B24,Junior_Heavy!$J$93:$L$134,3,FALSE),0)</f>
        <v>31</v>
      </c>
      <c r="H24" s="105">
        <f>IFERROR(VLOOKUP(B24,Junior_Heavy!$N$93:$P$134,3,FALSE),0)</f>
        <v>0</v>
      </c>
      <c r="I24" s="139">
        <f>IFERROR(VLOOKUP(B24,Junior_Heavy!$R$93:$T$134,3,FALSE),0)</f>
        <v>0</v>
      </c>
      <c r="J24" s="139">
        <f>IFERROR(VLOOKUP(B24,Junior_Heavy!$V$93:$X$134,3,FALSE),0)</f>
        <v>0</v>
      </c>
      <c r="K24" s="84"/>
      <c r="L24" s="84"/>
      <c r="M24" s="84"/>
    </row>
    <row r="25" spans="1:13" ht="15" customHeight="1">
      <c r="A25" s="114" t="str">
        <f>Junior_Light!A15</f>
        <v>No</v>
      </c>
      <c r="B25" s="81" t="str">
        <f>Junior_Light!B15</f>
        <v>Brayden Thompson</v>
      </c>
      <c r="C25" s="115">
        <f t="shared" si="0"/>
        <v>88</v>
      </c>
      <c r="D25" s="138">
        <f t="shared" si="1"/>
        <v>60</v>
      </c>
      <c r="E25" s="104">
        <f>IFERROR(VLOOKUP(B25,Junior_Light!$B$93:$D$134,3,FALSE),0)</f>
        <v>28</v>
      </c>
      <c r="F25" s="104">
        <f>IFERROR(VLOOKUP(B25,Junior_Light!$F$93:$H$134,3,FALSE),0)</f>
        <v>32</v>
      </c>
      <c r="G25" s="104">
        <f>IFERROR(VLOOKUP(B25,Junior_Light!$J$93:$L$134,3,FALSE),0)</f>
        <v>28</v>
      </c>
      <c r="H25" s="105">
        <f>IFERROR(VLOOKUP(B25,Junior_Light!$N$93:$P$134,3,FALSE),0)</f>
        <v>0</v>
      </c>
      <c r="I25" s="139">
        <f>IFERROR(VLOOKUP(B25,Junior_Light!$R$93:$T$134,3,FALSE),0)</f>
        <v>0</v>
      </c>
      <c r="J25" s="139">
        <f>IFERROR(VLOOKUP(B25,Junior_Light!$V$93:$X$134,3,FALSE),0)</f>
        <v>0</v>
      </c>
      <c r="K25" s="84"/>
      <c r="L25" s="84"/>
      <c r="M25" s="84"/>
    </row>
    <row r="26" spans="1:13" ht="15" customHeight="1">
      <c r="A26" s="114" t="str">
        <f>Junior_Heavy!A14</f>
        <v>Yes</v>
      </c>
      <c r="B26" s="81" t="str">
        <f>Junior_Heavy!B14</f>
        <v>Charli De Boynton</v>
      </c>
      <c r="C26" s="115">
        <f t="shared" si="0"/>
        <v>58</v>
      </c>
      <c r="D26" s="138">
        <f t="shared" si="1"/>
        <v>58</v>
      </c>
      <c r="E26" s="104">
        <f>IFERROR(VLOOKUP(B26,Junior_Heavy!$B$93:$D$134,3,FALSE),0)</f>
        <v>30</v>
      </c>
      <c r="F26" s="104">
        <f>IFERROR(VLOOKUP(B26,Junior_Heavy!$F$93:$H$134,3,FALSE),0)</f>
        <v>28</v>
      </c>
      <c r="G26" s="104">
        <f>IFERROR(VLOOKUP(B26,Junior_Heavy!$J$93:$L$134,3,FALSE),0)</f>
        <v>0</v>
      </c>
      <c r="H26" s="105">
        <f>IFERROR(VLOOKUP(B26,Junior_Heavy!$N$93:$P$134,3,FALSE),0)</f>
        <v>0</v>
      </c>
      <c r="I26" s="139">
        <f>IFERROR(VLOOKUP(B26,Junior_Heavy!$R$93:$T$134,3,FALSE),0)</f>
        <v>0</v>
      </c>
      <c r="J26" s="139">
        <f>IFERROR(VLOOKUP(B26,Junior_Heavy!$V$93:$X$134,3,FALSE),0)</f>
        <v>0</v>
      </c>
      <c r="K26" s="84"/>
      <c r="L26" s="84"/>
      <c r="M26" s="84"/>
    </row>
    <row r="27" spans="1:13" ht="15" customHeight="1">
      <c r="A27" s="114" t="str">
        <f>Junior_Light!A16</f>
        <v>No</v>
      </c>
      <c r="B27" s="81" t="str">
        <f>Junior_Light!B16</f>
        <v>William Pearce</v>
      </c>
      <c r="C27" s="115">
        <f t="shared" si="0"/>
        <v>55</v>
      </c>
      <c r="D27" s="138">
        <f t="shared" si="1"/>
        <v>55</v>
      </c>
      <c r="E27" s="104">
        <f>IFERROR(VLOOKUP(B27,Junior_Light!$B$93:$D$134,3,FALSE),0)</f>
        <v>0</v>
      </c>
      <c r="F27" s="104">
        <f>IFERROR(VLOOKUP(B27,Junior_Light!$F$93:$H$134,3,FALSE),0)</f>
        <v>29</v>
      </c>
      <c r="G27" s="104">
        <f>IFERROR(VLOOKUP(B27,Junior_Light!$J$93:$L$134,3,FALSE),0)</f>
        <v>26</v>
      </c>
      <c r="H27" s="105">
        <f>IFERROR(VLOOKUP(B27,Junior_Light!$N$93:$P$134,3,FALSE),0)</f>
        <v>0</v>
      </c>
      <c r="I27" s="139">
        <f>IFERROR(VLOOKUP(B27,Junior_Light!$R$93:$T$134,3,FALSE),0)</f>
        <v>0</v>
      </c>
      <c r="J27" s="139">
        <f>IFERROR(VLOOKUP(B27,Junior_Light!$V$93:$X$134,3,FALSE),0)</f>
        <v>0</v>
      </c>
      <c r="K27" s="84"/>
      <c r="L27" s="84"/>
      <c r="M27" s="84"/>
    </row>
    <row r="28" spans="1:13" ht="15" customHeight="1">
      <c r="A28" s="114" t="str">
        <f>Junior_Heavy!A15</f>
        <v>No</v>
      </c>
      <c r="B28" s="143" t="str">
        <f>Junior_Heavy!B15</f>
        <v>Amelia Kapp</v>
      </c>
      <c r="C28" s="115">
        <f t="shared" si="0"/>
        <v>43</v>
      </c>
      <c r="D28" s="138">
        <f t="shared" si="1"/>
        <v>43</v>
      </c>
      <c r="E28" s="104">
        <f>IFERROR(VLOOKUP(B28,Junior_Heavy!$B$93:$D$134,3,FALSE),0)</f>
        <v>0</v>
      </c>
      <c r="F28" s="104">
        <f>IFERROR(VLOOKUP(B28,Junior_Heavy!$F$93:$H$134,3,FALSE),0)</f>
        <v>29</v>
      </c>
      <c r="G28" s="104">
        <f>IFERROR(VLOOKUP(B28,Junior_Heavy!$J$93:$L$134,3,FALSE),0)</f>
        <v>14</v>
      </c>
      <c r="H28" s="105">
        <f>IFERROR(VLOOKUP(B28,Junior_Heavy!$N$93:$P$134,3,FALSE),0)</f>
        <v>0</v>
      </c>
      <c r="I28" s="139">
        <f>IFERROR(VLOOKUP(B28,Junior_Heavy!$R$93:$T$134,3,FALSE),0)</f>
        <v>0</v>
      </c>
      <c r="J28" s="167">
        <f>IFERROR(VLOOKUP(B28,Junior_Heavy!$V$93:$X$134,3,FALSE),0)</f>
        <v>0</v>
      </c>
      <c r="K28" s="84"/>
      <c r="L28" s="84"/>
      <c r="M28" s="84"/>
    </row>
    <row r="29" spans="1:13" ht="15" customHeight="1">
      <c r="A29" s="114" t="str">
        <f>Junior_Light!A17</f>
        <v>No</v>
      </c>
      <c r="B29" s="81" t="str">
        <f>Junior_Light!B17</f>
        <v>Blake Early</v>
      </c>
      <c r="C29" s="115">
        <f t="shared" si="0"/>
        <v>54</v>
      </c>
      <c r="D29" s="138">
        <f t="shared" si="1"/>
        <v>40</v>
      </c>
      <c r="E29" s="104">
        <f>IFERROR(VLOOKUP(B29,Junior_Light!$B$93:$D$134,3,FALSE),0)</f>
        <v>26</v>
      </c>
      <c r="F29" s="104">
        <f>IFERROR(VLOOKUP(B29,Junior_Light!$F$93:$H$134,3,FALSE),0)</f>
        <v>14</v>
      </c>
      <c r="G29" s="104">
        <f>IFERROR(VLOOKUP(B29,Junior_Light!$J$93:$L$134,3,FALSE),0)</f>
        <v>14</v>
      </c>
      <c r="H29" s="105">
        <f>IFERROR(VLOOKUP(B29,Junior_Light!$N$93:$P$134,3,FALSE),0)</f>
        <v>0</v>
      </c>
      <c r="I29" s="139">
        <f>IFERROR(VLOOKUP(B29,Junior_Light!$R$93:$T$134,3,FALSE),0)</f>
        <v>0</v>
      </c>
      <c r="J29" s="139">
        <f>IFERROR(VLOOKUP(B29,Junior_Light!$V$93:$X$134,3,FALSE),0)</f>
        <v>0</v>
      </c>
      <c r="K29" s="84"/>
      <c r="L29" s="84"/>
      <c r="M29" s="84"/>
    </row>
    <row r="30" spans="1:13" ht="15" customHeight="1">
      <c r="A30" s="114" t="str">
        <f>Junior_Light!A18</f>
        <v>No</v>
      </c>
      <c r="B30" s="81" t="str">
        <f>Junior_Light!B18</f>
        <v>Zain Shmeissem</v>
      </c>
      <c r="C30" s="115">
        <f t="shared" si="0"/>
        <v>35</v>
      </c>
      <c r="D30" s="138">
        <f t="shared" si="1"/>
        <v>35</v>
      </c>
      <c r="E30" s="104">
        <f>IFERROR(VLOOKUP(B30,Junior_Light!$B$93:$D$134,3,FALSE),0)</f>
        <v>35</v>
      </c>
      <c r="F30" s="104">
        <f>IFERROR(VLOOKUP(B30,Junior_Light!$F$93:$H$134,3,FALSE),0)</f>
        <v>0</v>
      </c>
      <c r="G30" s="104">
        <f>IFERROR(VLOOKUP(B30,Junior_Light!$J$93:$L$134,3,FALSE),0)</f>
        <v>0</v>
      </c>
      <c r="H30" s="105">
        <f>IFERROR(VLOOKUP(B30,Junior_Light!$N$93:$P$134,3,FALSE),0)</f>
        <v>0</v>
      </c>
      <c r="I30" s="139">
        <f>IFERROR(VLOOKUP(B30,Junior_Light!$R$93:$T$134,3,FALSE),0)</f>
        <v>0</v>
      </c>
      <c r="J30" s="139">
        <f>IFERROR(VLOOKUP(B30,Junior_Light!$V$93:$X$134,3,FALSE),0)</f>
        <v>0</v>
      </c>
      <c r="K30" s="84"/>
      <c r="L30" s="84"/>
      <c r="M30" s="84"/>
    </row>
    <row r="31" spans="1:13" ht="15" customHeight="1">
      <c r="A31" s="114" t="str">
        <f>Junior_Light!A19</f>
        <v>No</v>
      </c>
      <c r="B31" s="81" t="str">
        <f>Junior_Light!B19</f>
        <v>Jacob Harris</v>
      </c>
      <c r="C31" s="115">
        <f t="shared" si="0"/>
        <v>34</v>
      </c>
      <c r="D31" s="138">
        <f t="shared" si="1"/>
        <v>34</v>
      </c>
      <c r="E31" s="104">
        <f>IFERROR(VLOOKUP(B31,Junior_Light!$B$93:$D$134,3,FALSE),0)</f>
        <v>0</v>
      </c>
      <c r="F31" s="104">
        <f>IFERROR(VLOOKUP(B31,Junior_Light!$F$93:$H$134,3,FALSE),0)</f>
        <v>0</v>
      </c>
      <c r="G31" s="104">
        <f>IFERROR(VLOOKUP(B31,Junior_Light!$J$93:$L$134,3,FALSE),0)</f>
        <v>34</v>
      </c>
      <c r="H31" s="105">
        <f>IFERROR(VLOOKUP(B31,Junior_Light!$N$93:$P$134,3,FALSE),0)</f>
        <v>0</v>
      </c>
      <c r="I31" s="139">
        <f>IFERROR(VLOOKUP(B31,Junior_Light!$R$93:$T$134,3,FALSE),0)</f>
        <v>0</v>
      </c>
      <c r="J31" s="139">
        <f>IFERROR(VLOOKUP(B31,Junior_Light!$V$93:$X$134,3,FALSE),0)</f>
        <v>0</v>
      </c>
      <c r="K31" s="84"/>
      <c r="L31" s="84"/>
      <c r="M31" s="84"/>
    </row>
    <row r="32" spans="1:13" ht="15" customHeight="1">
      <c r="A32" s="114" t="str">
        <f>Junior_Light!A20</f>
        <v>No</v>
      </c>
      <c r="B32" s="81" t="str">
        <f>Junior_Light!B20</f>
        <v>Xavier Pridham</v>
      </c>
      <c r="C32" s="115">
        <f t="shared" si="0"/>
        <v>32</v>
      </c>
      <c r="D32" s="138">
        <f t="shared" si="1"/>
        <v>32</v>
      </c>
      <c r="E32" s="104">
        <f>IFERROR(VLOOKUP(B32,Junior_Light!$B$93:$D$134,3,FALSE),0)</f>
        <v>0</v>
      </c>
      <c r="F32" s="104">
        <f>IFERROR(VLOOKUP(B32,Junior_Light!$F$93:$H$134,3,FALSE),0)</f>
        <v>0</v>
      </c>
      <c r="G32" s="104">
        <f>IFERROR(VLOOKUP(B32,Junior_Light!$J$93:$L$134,3,FALSE),0)</f>
        <v>32</v>
      </c>
      <c r="H32" s="105">
        <f>IFERROR(VLOOKUP(B32,Junior_Light!$N$93:$P$134,3,FALSE),0)</f>
        <v>0</v>
      </c>
      <c r="I32" s="139">
        <f>IFERROR(VLOOKUP(B32,Junior_Light!$R$93:$T$134,3,FALSE),0)</f>
        <v>0</v>
      </c>
      <c r="J32" s="139">
        <f>IFERROR(VLOOKUP(B32,Junior_Light!$V$93:$X$134,3,FALSE),0)</f>
        <v>0</v>
      </c>
      <c r="K32" s="84"/>
      <c r="L32" s="84"/>
      <c r="M32" s="84"/>
    </row>
    <row r="33" spans="1:13" ht="15" customHeight="1">
      <c r="A33" s="114" t="str">
        <f>Junior_Heavy!A16</f>
        <v>No</v>
      </c>
      <c r="B33" s="81" t="str">
        <f>Junior_Heavy!B16</f>
        <v>Mason Foss</v>
      </c>
      <c r="C33" s="115">
        <f t="shared" si="0"/>
        <v>32</v>
      </c>
      <c r="D33" s="138">
        <f t="shared" si="1"/>
        <v>32</v>
      </c>
      <c r="E33" s="104">
        <f>IFERROR(VLOOKUP(B33,Junior_Heavy!$B$93:$D$134,3,FALSE),0)</f>
        <v>0</v>
      </c>
      <c r="F33" s="104">
        <f>IFERROR(VLOOKUP(B33,Junior_Heavy!$F$93:$H$134,3,FALSE),0)</f>
        <v>0</v>
      </c>
      <c r="G33" s="104">
        <f>IFERROR(VLOOKUP(B33,Junior_Heavy!$J$93:$L$134,3,FALSE),0)</f>
        <v>32</v>
      </c>
      <c r="H33" s="105">
        <f>IFERROR(VLOOKUP(B33,Junior_Heavy!$N$93:$P$134,3,FALSE),0)</f>
        <v>0</v>
      </c>
      <c r="I33" s="139">
        <f>IFERROR(VLOOKUP(B33,Junior_Heavy!$R$93:$T$134,3,FALSE),0)</f>
        <v>0</v>
      </c>
      <c r="J33" s="139">
        <f>IFERROR(VLOOKUP(B33,Junior_Heavy!$V$93:$X$134,3,FALSE),0)</f>
        <v>0</v>
      </c>
      <c r="K33" s="84"/>
      <c r="L33" s="84"/>
      <c r="M33" s="84"/>
    </row>
    <row r="34" spans="1:13" ht="15" customHeight="1">
      <c r="A34" s="114">
        <f>Junior_Heavy!A17</f>
        <v>0</v>
      </c>
      <c r="B34" s="143">
        <f>Junior_Heavy!B17</f>
        <v>0</v>
      </c>
      <c r="C34" s="115">
        <f t="shared" si="0"/>
        <v>0</v>
      </c>
      <c r="D34" s="138">
        <f t="shared" si="1"/>
        <v>0</v>
      </c>
      <c r="E34" s="104">
        <f>IFERROR(VLOOKUP(B34,Junior_Heavy!$B$93:$D$134,3,FALSE),0)</f>
        <v>0</v>
      </c>
      <c r="F34" s="104">
        <f>IFERROR(VLOOKUP(B34,Junior_Heavy!$F$93:$H$134,3,FALSE),0)</f>
        <v>0</v>
      </c>
      <c r="G34" s="104">
        <f>IFERROR(VLOOKUP(B34,Junior_Heavy!$J$93:$L$134,3,FALSE),0)</f>
        <v>0</v>
      </c>
      <c r="H34" s="105">
        <f>IFERROR(VLOOKUP(B34,Junior_Heavy!$N$93:$P$134,3,FALSE),0)</f>
        <v>0</v>
      </c>
      <c r="I34" s="139">
        <f>IFERROR(VLOOKUP(B34,Junior_Heavy!$R$93:$T$134,3,FALSE),0)</f>
        <v>0</v>
      </c>
      <c r="J34" s="167">
        <f>IFERROR(VLOOKUP(B34,Junior_Heavy!$V$93:$X$134,3,FALSE),0)</f>
        <v>0</v>
      </c>
      <c r="K34" s="84"/>
      <c r="L34" s="84"/>
      <c r="M34" s="84"/>
    </row>
    <row r="35" spans="1:13" ht="15" customHeight="1">
      <c r="A35" s="114">
        <f>Junior_Heavy!A20</f>
        <v>0</v>
      </c>
      <c r="B35" s="81">
        <f>Junior_Heavy!B20</f>
        <v>0</v>
      </c>
      <c r="C35" s="115">
        <f t="shared" si="0"/>
        <v>0</v>
      </c>
      <c r="D35" s="138">
        <f t="shared" si="1"/>
        <v>0</v>
      </c>
      <c r="E35" s="104">
        <f>IFERROR(VLOOKUP(B35,Junior_Heavy!$B$93:$D$134,3,FALSE),0)</f>
        <v>0</v>
      </c>
      <c r="F35" s="104">
        <f>IFERROR(VLOOKUP(B35,Junior_Heavy!$F$93:$H$134,3,FALSE),0)</f>
        <v>0</v>
      </c>
      <c r="G35" s="104">
        <f>IFERROR(VLOOKUP(B35,Junior_Heavy!$J$93:$L$134,3,FALSE),0)</f>
        <v>0</v>
      </c>
      <c r="H35" s="105">
        <f>IFERROR(VLOOKUP(B35,Junior_Heavy!$N$93:$P$134,3,FALSE),0)</f>
        <v>0</v>
      </c>
      <c r="I35" s="139">
        <f>IFERROR(VLOOKUP(B35,Junior_Heavy!$R$93:$T$134,3,FALSE),0)</f>
        <v>0</v>
      </c>
      <c r="J35" s="139">
        <f>IFERROR(VLOOKUP(B35,Junior_Heavy!$V$93:$X$134,3,FALSE),0)</f>
        <v>0</v>
      </c>
      <c r="K35" s="84"/>
      <c r="L35" s="84"/>
      <c r="M35" s="84"/>
    </row>
    <row r="36" spans="1:13" ht="15" customHeight="1">
      <c r="A36" s="114">
        <f>Junior_Light!A22</f>
        <v>0</v>
      </c>
      <c r="B36" s="81">
        <f>Junior_Light!B22</f>
        <v>0</v>
      </c>
      <c r="C36" s="115">
        <f t="shared" si="0"/>
        <v>0</v>
      </c>
      <c r="D36" s="138">
        <f t="shared" si="1"/>
        <v>0</v>
      </c>
      <c r="E36" s="104">
        <f>IFERROR(VLOOKUP(B36,Junior_Light!$B$93:$D$134,3,FALSE),0)</f>
        <v>0</v>
      </c>
      <c r="F36" s="104">
        <f>IFERROR(VLOOKUP(B36,Junior_Light!$F$93:$H$134,3,FALSE),0)</f>
        <v>0</v>
      </c>
      <c r="G36" s="104">
        <f>IFERROR(VLOOKUP(B36,Junior_Light!$J$93:$L$134,3,FALSE),0)</f>
        <v>0</v>
      </c>
      <c r="H36" s="105">
        <f>IFERROR(VLOOKUP(B36,Junior_Light!$N$93:$P$134,3,FALSE),0)</f>
        <v>0</v>
      </c>
      <c r="I36" s="139">
        <f>IFERROR(VLOOKUP(B36,Junior_Light!$R$93:$T$134,3,FALSE),0)</f>
        <v>0</v>
      </c>
      <c r="J36" s="139">
        <f>IFERROR(VLOOKUP(B36,Junior_Light!$V$93:$X$134,3,FALSE),0)</f>
        <v>0</v>
      </c>
      <c r="K36" s="84"/>
      <c r="L36" s="84"/>
      <c r="M36" s="84"/>
    </row>
    <row r="37" spans="1:13" ht="15" customHeight="1">
      <c r="A37" s="114">
        <f>Junior_Heavy!A18</f>
        <v>0</v>
      </c>
      <c r="B37" s="81">
        <f>Junior_Heavy!B18</f>
        <v>0</v>
      </c>
      <c r="C37" s="115">
        <f t="shared" si="0"/>
        <v>0</v>
      </c>
      <c r="D37" s="138">
        <f t="shared" si="1"/>
        <v>0</v>
      </c>
      <c r="E37" s="104">
        <f>IFERROR(VLOOKUP(B37,Junior_Heavy!$B$93:$D$134,3,FALSE),0)</f>
        <v>0</v>
      </c>
      <c r="F37" s="104">
        <f>IFERROR(VLOOKUP(B37,Junior_Heavy!$F$93:$H$134,3,FALSE),0)</f>
        <v>0</v>
      </c>
      <c r="G37" s="104">
        <f>IFERROR(VLOOKUP(B37,Junior_Heavy!$J$93:$L$134,3,FALSE),0)</f>
        <v>0</v>
      </c>
      <c r="H37" s="105">
        <f>IFERROR(VLOOKUP(B37,Junior_Heavy!$N$93:$P$134,3,FALSE),0)</f>
        <v>0</v>
      </c>
      <c r="I37" s="139">
        <f>IFERROR(VLOOKUP(B37,Junior_Heavy!$R$93:$T$134,3,FALSE),0)</f>
        <v>0</v>
      </c>
      <c r="J37" s="139">
        <f>IFERROR(VLOOKUP(B37,Junior_Heavy!$V$93:$X$134,3,FALSE),0)</f>
        <v>0</v>
      </c>
      <c r="K37" s="84"/>
      <c r="L37" s="84"/>
      <c r="M37" s="84"/>
    </row>
    <row r="38" spans="1:13" ht="15" customHeight="1">
      <c r="A38" s="114">
        <f>Junior_Heavy!A21</f>
        <v>0</v>
      </c>
      <c r="B38" s="143">
        <f>Junior_Heavy!B21</f>
        <v>0</v>
      </c>
      <c r="C38" s="115">
        <f t="shared" ref="C38:C69" si="2">SUM(E38:J38)</f>
        <v>0</v>
      </c>
      <c r="D38" s="138">
        <f t="shared" ref="D38:D69" si="3">SUM(E38:J38)-MIN(E38:G38)</f>
        <v>0</v>
      </c>
      <c r="E38" s="104">
        <f>IFERROR(VLOOKUP(B38,Junior_Heavy!$B$93:$D$134,3,FALSE),0)</f>
        <v>0</v>
      </c>
      <c r="F38" s="104">
        <f>IFERROR(VLOOKUP(B38,Junior_Heavy!$F$93:$H$134,3,FALSE),0)</f>
        <v>0</v>
      </c>
      <c r="G38" s="104">
        <f>IFERROR(VLOOKUP(B38,Junior_Heavy!$J$93:$L$134,3,FALSE),0)</f>
        <v>0</v>
      </c>
      <c r="H38" s="105">
        <f>IFERROR(VLOOKUP(B38,Junior_Heavy!$N$93:$P$134,3,FALSE),0)</f>
        <v>0</v>
      </c>
      <c r="I38" s="139">
        <f>IFERROR(VLOOKUP(B38,Junior_Heavy!$R$93:$T$134,3,FALSE),0)</f>
        <v>0</v>
      </c>
      <c r="J38" s="167">
        <f>IFERROR(VLOOKUP(B38,Junior_Heavy!$V$93:$X$134,3,FALSE),0)</f>
        <v>0</v>
      </c>
      <c r="K38" s="84"/>
      <c r="L38" s="84"/>
      <c r="M38" s="84"/>
    </row>
    <row r="39" spans="1:13" ht="15" customHeight="1">
      <c r="A39" s="114">
        <f>Junior_Heavy!A19</f>
        <v>0</v>
      </c>
      <c r="B39" s="143">
        <f>Junior_Heavy!B19</f>
        <v>0</v>
      </c>
      <c r="C39" s="115">
        <f t="shared" si="2"/>
        <v>0</v>
      </c>
      <c r="D39" s="138">
        <f t="shared" si="3"/>
        <v>0</v>
      </c>
      <c r="E39" s="104">
        <f>IFERROR(VLOOKUP(B39,Junior_Heavy!$B$93:$D$134,3,FALSE),0)</f>
        <v>0</v>
      </c>
      <c r="F39" s="104">
        <f>IFERROR(VLOOKUP(B39,Junior_Heavy!$F$93:$H$134,3,FALSE),0)</f>
        <v>0</v>
      </c>
      <c r="G39" s="104">
        <f>IFERROR(VLOOKUP(B39,Junior_Heavy!$J$93:$L$134,3,FALSE),0)</f>
        <v>0</v>
      </c>
      <c r="H39" s="105">
        <f>IFERROR(VLOOKUP(B39,Junior_Heavy!$N$93:$P$134,3,FALSE),0)</f>
        <v>0</v>
      </c>
      <c r="I39" s="139">
        <f>IFERROR(VLOOKUP(B39,Junior_Heavy!$R$93:$T$134,3,FALSE),0)</f>
        <v>0</v>
      </c>
      <c r="J39" s="167">
        <f>IFERROR(VLOOKUP(B39,Junior_Heavy!$V$93:$X$134,3,FALSE),0)</f>
        <v>0</v>
      </c>
      <c r="K39" s="84"/>
      <c r="L39" s="84"/>
      <c r="M39" s="84"/>
    </row>
    <row r="40" spans="1:13" ht="15" customHeight="1">
      <c r="A40" s="114">
        <f>Junior_Light!A23</f>
        <v>0</v>
      </c>
      <c r="B40" s="81">
        <f>Junior_Light!B23</f>
        <v>0</v>
      </c>
      <c r="C40" s="115">
        <f t="shared" si="2"/>
        <v>0</v>
      </c>
      <c r="D40" s="138">
        <f t="shared" si="3"/>
        <v>0</v>
      </c>
      <c r="E40" s="104">
        <f>IFERROR(VLOOKUP(B40,Junior_Light!$B$93:$D$134,3,FALSE),0)</f>
        <v>0</v>
      </c>
      <c r="F40" s="104">
        <f>IFERROR(VLOOKUP(B40,Junior_Light!$F$93:$H$134,3,FALSE),0)</f>
        <v>0</v>
      </c>
      <c r="G40" s="104">
        <f>IFERROR(VLOOKUP(B40,Junior_Light!$J$93:$L$134,3,FALSE),0)</f>
        <v>0</v>
      </c>
      <c r="H40" s="105">
        <f>IFERROR(VLOOKUP(B40,Junior_Light!$N$93:$P$134,3,FALSE),0)</f>
        <v>0</v>
      </c>
      <c r="I40" s="139">
        <f>IFERROR(VLOOKUP(B40,Junior_Light!$R$93:$T$134,3,FALSE),0)</f>
        <v>0</v>
      </c>
      <c r="J40" s="139">
        <f>IFERROR(VLOOKUP(B40,Junior_Light!$V$93:$X$134,3,FALSE),0)</f>
        <v>0</v>
      </c>
      <c r="K40" s="84"/>
      <c r="L40" s="84"/>
      <c r="M40" s="84"/>
    </row>
    <row r="41" spans="1:13" ht="15" customHeight="1">
      <c r="A41" s="114">
        <f>Junior_Light!A24</f>
        <v>0</v>
      </c>
      <c r="B41" s="81">
        <f>Junior_Light!B24</f>
        <v>0</v>
      </c>
      <c r="C41" s="115">
        <f t="shared" si="2"/>
        <v>0</v>
      </c>
      <c r="D41" s="138">
        <f t="shared" si="3"/>
        <v>0</v>
      </c>
      <c r="E41" s="104">
        <f>IFERROR(VLOOKUP(B41,Junior_Light!$B$93:$D$134,3,FALSE),0)</f>
        <v>0</v>
      </c>
      <c r="F41" s="104">
        <f>IFERROR(VLOOKUP(B41,Junior_Light!$F$93:$H$134,3,FALSE),0)</f>
        <v>0</v>
      </c>
      <c r="G41" s="104">
        <f>IFERROR(VLOOKUP(B41,Junior_Light!$J$93:$L$134,3,FALSE),0)</f>
        <v>0</v>
      </c>
      <c r="H41" s="105">
        <f>IFERROR(VLOOKUP(B41,Junior_Light!$N$93:$P$134,3,FALSE),0)</f>
        <v>0</v>
      </c>
      <c r="I41" s="139">
        <f>IFERROR(VLOOKUP(B41,Junior_Light!$R$93:$T$134,3,FALSE),0)</f>
        <v>0</v>
      </c>
      <c r="J41" s="139">
        <f>IFERROR(VLOOKUP(B41,Junior_Light!$V$93:$X$134,3,FALSE),0)</f>
        <v>0</v>
      </c>
      <c r="K41" s="84"/>
      <c r="L41" s="84"/>
      <c r="M41" s="84"/>
    </row>
    <row r="42" spans="1:13" ht="15" customHeight="1">
      <c r="A42" s="114">
        <f>Junior_Light!A25</f>
        <v>0</v>
      </c>
      <c r="B42" s="83">
        <f>Junior_Light!B25</f>
        <v>0</v>
      </c>
      <c r="C42" s="115">
        <f t="shared" si="2"/>
        <v>0</v>
      </c>
      <c r="D42" s="138">
        <f t="shared" si="3"/>
        <v>0</v>
      </c>
      <c r="E42" s="104">
        <f>IFERROR(VLOOKUP(B42,Junior_Light!$B$93:$D$134,3,FALSE),0)</f>
        <v>0</v>
      </c>
      <c r="F42" s="104">
        <f>IFERROR(VLOOKUP(B42,Junior_Light!$F$93:$H$134,3,FALSE),0)</f>
        <v>0</v>
      </c>
      <c r="G42" s="104">
        <f>IFERROR(VLOOKUP(B42,Junior_Light!$J$93:$L$134,3,FALSE),0)</f>
        <v>0</v>
      </c>
      <c r="H42" s="105">
        <f>IFERROR(VLOOKUP(B42,Junior_Light!$N$93:$P$134,3,FALSE),0)</f>
        <v>0</v>
      </c>
      <c r="I42" s="139">
        <f>IFERROR(VLOOKUP(B42,Junior_Light!$R$93:$T$134,3,FALSE),0)</f>
        <v>0</v>
      </c>
      <c r="J42" s="167">
        <f>IFERROR(VLOOKUP(B42,Junior_Light!$V$93:$X$134,3,FALSE),0)</f>
        <v>0</v>
      </c>
      <c r="K42" s="84"/>
      <c r="L42" s="84"/>
      <c r="M42" s="84"/>
    </row>
    <row r="43" spans="1:13" ht="15" customHeight="1">
      <c r="A43" s="114">
        <f>Junior_Light!A26</f>
        <v>0</v>
      </c>
      <c r="B43" s="83">
        <f>Junior_Light!B26</f>
        <v>0</v>
      </c>
      <c r="C43" s="115">
        <f t="shared" si="2"/>
        <v>0</v>
      </c>
      <c r="D43" s="138">
        <f t="shared" si="3"/>
        <v>0</v>
      </c>
      <c r="E43" s="104">
        <f>IFERROR(VLOOKUP(B43,Junior_Light!$B$93:$D$134,3,FALSE),0)</f>
        <v>0</v>
      </c>
      <c r="F43" s="104">
        <f>IFERROR(VLOOKUP(B43,Junior_Light!$F$93:$H$134,3,FALSE),0)</f>
        <v>0</v>
      </c>
      <c r="G43" s="104">
        <f>IFERROR(VLOOKUP(B43,Junior_Light!$J$93:$L$134,3,FALSE),0)</f>
        <v>0</v>
      </c>
      <c r="H43" s="105">
        <f>IFERROR(VLOOKUP(B43,Junior_Light!$N$93:$P$134,3,FALSE),0)</f>
        <v>0</v>
      </c>
      <c r="I43" s="139">
        <f>IFERROR(VLOOKUP(B43,Junior_Light!$R$93:$T$134,3,FALSE),0)</f>
        <v>0</v>
      </c>
      <c r="J43" s="167">
        <f>IFERROR(VLOOKUP(B43,Junior_Light!$V$93:$X$134,3,FALSE),0)</f>
        <v>0</v>
      </c>
      <c r="K43" s="84"/>
      <c r="L43" s="84"/>
      <c r="M43" s="84"/>
    </row>
    <row r="44" spans="1:13" ht="15" customHeight="1">
      <c r="A44" s="114">
        <f>Junior_Heavy!A32</f>
        <v>0</v>
      </c>
      <c r="B44" s="143">
        <f>Junior_Heavy!B32</f>
        <v>0</v>
      </c>
      <c r="C44" s="115">
        <f t="shared" si="2"/>
        <v>0</v>
      </c>
      <c r="D44" s="138">
        <f t="shared" si="3"/>
        <v>0</v>
      </c>
      <c r="E44" s="104">
        <f>IFERROR(VLOOKUP(B44,Junior_Heavy!$B$93:$D$134,3,FALSE),0)</f>
        <v>0</v>
      </c>
      <c r="F44" s="104">
        <f>IFERROR(VLOOKUP(B44,Junior_Heavy!$F$93:$H$134,3,FALSE),0)</f>
        <v>0</v>
      </c>
      <c r="G44" s="104">
        <f>IFERROR(VLOOKUP(B44,Junior_Heavy!$J$93:$L$134,3,FALSE),0)</f>
        <v>0</v>
      </c>
      <c r="H44" s="105">
        <f>IFERROR(VLOOKUP(B44,Junior_Heavy!$N$93:$P$134,3,FALSE),0)</f>
        <v>0</v>
      </c>
      <c r="I44" s="139">
        <f>IFERROR(VLOOKUP(B44,Junior_Heavy!$R$93:$T$134,3,FALSE),0)</f>
        <v>0</v>
      </c>
      <c r="J44" s="167">
        <f>IFERROR(VLOOKUP(B44,Junior_Heavy!$V$93:$X$134,3,FALSE),0)</f>
        <v>0</v>
      </c>
      <c r="K44" s="84"/>
      <c r="L44" s="84"/>
      <c r="M44" s="84"/>
    </row>
    <row r="45" spans="1:13" ht="15" customHeight="1">
      <c r="A45" s="114">
        <f>Junior_Light!A39</f>
        <v>0</v>
      </c>
      <c r="B45" s="83">
        <f>Junior_Light!B39</f>
        <v>0</v>
      </c>
      <c r="C45" s="115">
        <f t="shared" si="2"/>
        <v>0</v>
      </c>
      <c r="D45" s="138">
        <f t="shared" si="3"/>
        <v>0</v>
      </c>
      <c r="E45" s="104">
        <f>IFERROR(VLOOKUP(B45,Junior_Light!$B$93:$D$134,3,FALSE),0)</f>
        <v>0</v>
      </c>
      <c r="F45" s="104">
        <f>IFERROR(VLOOKUP(B45,Junior_Light!$F$93:$H$134,3,FALSE),0)</f>
        <v>0</v>
      </c>
      <c r="G45" s="104">
        <f>IFERROR(VLOOKUP(B45,Junior_Light!$J$93:$L$134,3,FALSE),0)</f>
        <v>0</v>
      </c>
      <c r="H45" s="105">
        <f>IFERROR(VLOOKUP(B45,Junior_Light!$N$93:$P$134,3,FALSE),0)</f>
        <v>0</v>
      </c>
      <c r="I45" s="139">
        <f>IFERROR(VLOOKUP(B45,Junior_Light!$R$93:$T$134,3,FALSE),0)</f>
        <v>0</v>
      </c>
      <c r="J45" s="167">
        <f>IFERROR(VLOOKUP(B45,Junior_Light!$V$93:$X$134,3,FALSE),0)</f>
        <v>0</v>
      </c>
      <c r="K45" s="84"/>
      <c r="L45" s="84"/>
      <c r="M45" s="84"/>
    </row>
    <row r="46" spans="1:13" ht="15" customHeight="1">
      <c r="A46" s="114">
        <f>Junior_Heavy!A22</f>
        <v>0</v>
      </c>
      <c r="B46" s="143">
        <f>Junior_Heavy!B22</f>
        <v>0</v>
      </c>
      <c r="C46" s="115">
        <f t="shared" si="2"/>
        <v>0</v>
      </c>
      <c r="D46" s="138">
        <f t="shared" si="3"/>
        <v>0</v>
      </c>
      <c r="E46" s="104">
        <f>IFERROR(VLOOKUP(B46,Junior_Heavy!$B$93:$D$134,3,FALSE),0)</f>
        <v>0</v>
      </c>
      <c r="F46" s="104">
        <f>IFERROR(VLOOKUP(B46,Junior_Heavy!$F$93:$H$134,3,FALSE),0)</f>
        <v>0</v>
      </c>
      <c r="G46" s="104">
        <f>IFERROR(VLOOKUP(B46,Junior_Heavy!$J$93:$L$134,3,FALSE),0)</f>
        <v>0</v>
      </c>
      <c r="H46" s="105">
        <f>IFERROR(VLOOKUP(B46,Junior_Heavy!$N$93:$P$134,3,FALSE),0)</f>
        <v>0</v>
      </c>
      <c r="I46" s="139">
        <f>IFERROR(VLOOKUP(B46,Junior_Heavy!$R$93:$T$134,3,FALSE),0)</f>
        <v>0</v>
      </c>
      <c r="J46" s="167">
        <f>IFERROR(VLOOKUP(B46,Junior_Heavy!$V$93:$X$134,3,FALSE),0)</f>
        <v>0</v>
      </c>
      <c r="K46" s="84"/>
      <c r="L46" s="84"/>
      <c r="M46" s="84"/>
    </row>
    <row r="47" spans="1:13" ht="15" customHeight="1">
      <c r="A47" s="114">
        <f>Junior_Light!A27</f>
        <v>0</v>
      </c>
      <c r="B47" s="81">
        <f>Junior_Light!B27</f>
        <v>0</v>
      </c>
      <c r="C47" s="115">
        <f t="shared" si="2"/>
        <v>0</v>
      </c>
      <c r="D47" s="138">
        <f t="shared" si="3"/>
        <v>0</v>
      </c>
      <c r="E47" s="104">
        <f>IFERROR(VLOOKUP(B47,Junior_Light!$B$93:$D$134,3,FALSE),0)</f>
        <v>0</v>
      </c>
      <c r="F47" s="104">
        <f>IFERROR(VLOOKUP(B47,Junior_Light!$F$93:$H$134,3,FALSE),0)</f>
        <v>0</v>
      </c>
      <c r="G47" s="104">
        <f>IFERROR(VLOOKUP(B47,Junior_Light!$J$93:$L$134,3,FALSE),0)</f>
        <v>0</v>
      </c>
      <c r="H47" s="105">
        <f>IFERROR(VLOOKUP(B47,Junior_Light!$N$93:$P$134,3,FALSE),0)</f>
        <v>0</v>
      </c>
      <c r="I47" s="139">
        <f>IFERROR(VLOOKUP(B47,Junior_Light!$R$93:$T$134,3,FALSE),0)</f>
        <v>0</v>
      </c>
      <c r="J47" s="139">
        <f>IFERROR(VLOOKUP(B47,Junior_Light!$V$93:$X$134,3,FALSE),0)</f>
        <v>0</v>
      </c>
      <c r="K47" s="84"/>
      <c r="L47" s="84"/>
      <c r="M47" s="84"/>
    </row>
    <row r="48" spans="1:13" ht="15" customHeight="1">
      <c r="A48" s="114">
        <f>Junior_Heavy!A23</f>
        <v>0</v>
      </c>
      <c r="B48" s="143">
        <f>Junior_Heavy!B23</f>
        <v>0</v>
      </c>
      <c r="C48" s="115">
        <f t="shared" si="2"/>
        <v>0</v>
      </c>
      <c r="D48" s="138">
        <f t="shared" si="3"/>
        <v>0</v>
      </c>
      <c r="E48" s="104">
        <f>IFERROR(VLOOKUP(B48,Junior_Heavy!$B$93:$D$134,3,FALSE),0)</f>
        <v>0</v>
      </c>
      <c r="F48" s="104">
        <f>IFERROR(VLOOKUP(B48,Junior_Heavy!$F$93:$H$134,3,FALSE),0)</f>
        <v>0</v>
      </c>
      <c r="G48" s="104">
        <f>IFERROR(VLOOKUP(B48,Junior_Heavy!$J$93:$L$134,3,FALSE),0)</f>
        <v>0</v>
      </c>
      <c r="H48" s="105">
        <f>IFERROR(VLOOKUP(B48,Junior_Heavy!$N$93:$P$134,3,FALSE),0)</f>
        <v>0</v>
      </c>
      <c r="I48" s="139">
        <f>IFERROR(VLOOKUP(B48,Junior_Heavy!$R$93:$T$134,3,FALSE),0)</f>
        <v>0</v>
      </c>
      <c r="J48" s="167">
        <f>IFERROR(VLOOKUP(B48,Junior_Heavy!$V$93:$X$134,3,FALSE),0)</f>
        <v>0</v>
      </c>
      <c r="K48" s="84"/>
      <c r="L48" s="84"/>
      <c r="M48" s="84"/>
    </row>
    <row r="49" spans="1:13" ht="15" customHeight="1">
      <c r="A49" s="114">
        <f>Junior_Light!A37</f>
        <v>0</v>
      </c>
      <c r="B49" s="83">
        <f>Junior_Light!B37</f>
        <v>0</v>
      </c>
      <c r="C49" s="115">
        <f t="shared" si="2"/>
        <v>0</v>
      </c>
      <c r="D49" s="138">
        <f t="shared" si="3"/>
        <v>0</v>
      </c>
      <c r="E49" s="104">
        <f>IFERROR(VLOOKUP(B49,Junior_Light!$B$93:$D$134,3,FALSE),0)</f>
        <v>0</v>
      </c>
      <c r="F49" s="104">
        <f>IFERROR(VLOOKUP(B49,Junior_Light!$F$93:$H$134,3,FALSE),0)</f>
        <v>0</v>
      </c>
      <c r="G49" s="104">
        <f>IFERROR(VLOOKUP(B49,Junior_Light!$J$93:$L$134,3,FALSE),0)</f>
        <v>0</v>
      </c>
      <c r="H49" s="105">
        <f>IFERROR(VLOOKUP(B49,Junior_Light!$N$93:$P$134,3,FALSE),0)</f>
        <v>0</v>
      </c>
      <c r="I49" s="139">
        <f>IFERROR(VLOOKUP(B49,Junior_Light!$R$93:$T$134,3,FALSE),0)</f>
        <v>0</v>
      </c>
      <c r="J49" s="167">
        <f>IFERROR(VLOOKUP(B49,Junior_Light!$V$93:$X$134,3,FALSE),0)</f>
        <v>0</v>
      </c>
      <c r="K49" s="84"/>
      <c r="L49" s="84"/>
      <c r="M49" s="84"/>
    </row>
    <row r="50" spans="1:13" ht="15" customHeight="1">
      <c r="A50" s="114">
        <f>Junior_Heavy!A24</f>
        <v>0</v>
      </c>
      <c r="B50" s="143">
        <f>Junior_Heavy!B24</f>
        <v>0</v>
      </c>
      <c r="C50" s="115">
        <f t="shared" si="2"/>
        <v>0</v>
      </c>
      <c r="D50" s="138">
        <f t="shared" si="3"/>
        <v>0</v>
      </c>
      <c r="E50" s="104">
        <f>IFERROR(VLOOKUP(B50,Junior_Heavy!$B$93:$D$134,3,FALSE),0)</f>
        <v>0</v>
      </c>
      <c r="F50" s="104">
        <f>IFERROR(VLOOKUP(B50,Junior_Heavy!$F$93:$H$134,3,FALSE),0)</f>
        <v>0</v>
      </c>
      <c r="G50" s="104">
        <f>IFERROR(VLOOKUP(B50,Junior_Heavy!$J$93:$L$134,3,FALSE),0)</f>
        <v>0</v>
      </c>
      <c r="H50" s="105">
        <f>IFERROR(VLOOKUP(B50,Junior_Heavy!$N$93:$P$134,3,FALSE),0)</f>
        <v>0</v>
      </c>
      <c r="I50" s="139">
        <f>IFERROR(VLOOKUP(B50,Junior_Heavy!$R$93:$T$134,3,FALSE),0)</f>
        <v>0</v>
      </c>
      <c r="J50" s="167">
        <f>IFERROR(VLOOKUP(B50,Junior_Heavy!$V$93:$X$134,3,FALSE),0)</f>
        <v>0</v>
      </c>
      <c r="K50" s="84"/>
      <c r="L50" s="84"/>
      <c r="M50" s="84"/>
    </row>
    <row r="51" spans="1:13" ht="15" customHeight="1">
      <c r="A51" s="114">
        <f>Junior_Heavy!A31</f>
        <v>0</v>
      </c>
      <c r="B51" s="143">
        <f>Junior_Heavy!B31</f>
        <v>0</v>
      </c>
      <c r="C51" s="115">
        <f t="shared" si="2"/>
        <v>0</v>
      </c>
      <c r="D51" s="138">
        <f t="shared" si="3"/>
        <v>0</v>
      </c>
      <c r="E51" s="104">
        <f>IFERROR(VLOOKUP(B51,Junior_Heavy!$B$93:$D$134,3,FALSE),0)</f>
        <v>0</v>
      </c>
      <c r="F51" s="104">
        <f>IFERROR(VLOOKUP(B51,Junior_Heavy!$F$93:$H$134,3,FALSE),0)</f>
        <v>0</v>
      </c>
      <c r="G51" s="104">
        <f>IFERROR(VLOOKUP(B51,Junior_Heavy!$J$93:$L$134,3,FALSE),0)</f>
        <v>0</v>
      </c>
      <c r="H51" s="105">
        <f>IFERROR(VLOOKUP(B51,Junior_Heavy!$N$93:$P$134,3,FALSE),0)</f>
        <v>0</v>
      </c>
      <c r="I51" s="139">
        <f>IFERROR(VLOOKUP(B51,Junior_Heavy!$R$93:$T$134,3,FALSE),0)</f>
        <v>0</v>
      </c>
      <c r="J51" s="167">
        <f>IFERROR(VLOOKUP(B51,Junior_Heavy!$V$93:$X$134,3,FALSE),0)</f>
        <v>0</v>
      </c>
      <c r="K51" s="84"/>
      <c r="L51" s="84"/>
      <c r="M51" s="84"/>
    </row>
    <row r="52" spans="1:13" ht="15" customHeight="1">
      <c r="A52" s="114">
        <f>Junior_Light!A28</f>
        <v>0</v>
      </c>
      <c r="B52" s="83">
        <f>Junior_Light!B28</f>
        <v>0</v>
      </c>
      <c r="C52" s="115">
        <f t="shared" si="2"/>
        <v>0</v>
      </c>
      <c r="D52" s="138">
        <f t="shared" si="3"/>
        <v>0</v>
      </c>
      <c r="E52" s="104">
        <f>IFERROR(VLOOKUP(B52,Junior_Light!$B$93:$D$134,3,FALSE),0)</f>
        <v>0</v>
      </c>
      <c r="F52" s="104">
        <f>IFERROR(VLOOKUP(B52,Junior_Light!$F$93:$H$134,3,FALSE),0)</f>
        <v>0</v>
      </c>
      <c r="G52" s="104">
        <f>IFERROR(VLOOKUP(B52,Junior_Light!$J$93:$L$134,3,FALSE),0)</f>
        <v>0</v>
      </c>
      <c r="H52" s="105">
        <f>IFERROR(VLOOKUP(B52,Junior_Light!$N$93:$P$134,3,FALSE),0)</f>
        <v>0</v>
      </c>
      <c r="I52" s="139">
        <f>IFERROR(VLOOKUP(B52,Junior_Light!$R$93:$T$134,3,FALSE),0)</f>
        <v>0</v>
      </c>
      <c r="J52" s="167">
        <f>IFERROR(VLOOKUP(B52,Junior_Light!$V$93:$X$134,3,FALSE),0)</f>
        <v>0</v>
      </c>
      <c r="K52" s="84"/>
      <c r="L52" s="84"/>
      <c r="M52" s="84"/>
    </row>
    <row r="53" spans="1:13" ht="15" customHeight="1">
      <c r="A53" s="114">
        <f>Junior_Light!A31</f>
        <v>0</v>
      </c>
      <c r="B53" s="83">
        <f>Junior_Light!B31</f>
        <v>0</v>
      </c>
      <c r="C53" s="115">
        <f t="shared" si="2"/>
        <v>0</v>
      </c>
      <c r="D53" s="138">
        <f t="shared" si="3"/>
        <v>0</v>
      </c>
      <c r="E53" s="104">
        <f>IFERROR(VLOOKUP(B53,Junior_Light!$B$93:$D$134,3,FALSE),0)</f>
        <v>0</v>
      </c>
      <c r="F53" s="104">
        <f>IFERROR(VLOOKUP(B53,Junior_Light!$F$93:$H$134,3,FALSE),0)</f>
        <v>0</v>
      </c>
      <c r="G53" s="104">
        <f>IFERROR(VLOOKUP(B53,Junior_Light!$J$93:$L$134,3,FALSE),0)</f>
        <v>0</v>
      </c>
      <c r="H53" s="105">
        <f>IFERROR(VLOOKUP(B53,Junior_Light!$N$93:$P$134,3,FALSE),0)</f>
        <v>0</v>
      </c>
      <c r="I53" s="139">
        <f>IFERROR(VLOOKUP(B53,Junior_Light!$R$93:$T$134,3,FALSE),0)</f>
        <v>0</v>
      </c>
      <c r="J53" s="167">
        <f>IFERROR(VLOOKUP(B53,Junior_Light!$V$93:$X$134,3,FALSE),0)</f>
        <v>0</v>
      </c>
      <c r="K53" s="84"/>
      <c r="L53" s="84"/>
      <c r="M53" s="84"/>
    </row>
    <row r="54" spans="1:13" ht="15" customHeight="1">
      <c r="A54" s="114">
        <f>Junior_Light!A34</f>
        <v>0</v>
      </c>
      <c r="B54" s="83">
        <f>Junior_Light!B34</f>
        <v>0</v>
      </c>
      <c r="C54" s="115">
        <f t="shared" si="2"/>
        <v>0</v>
      </c>
      <c r="D54" s="138">
        <f t="shared" si="3"/>
        <v>0</v>
      </c>
      <c r="E54" s="104">
        <f>IFERROR(VLOOKUP(B54,Junior_Light!$B$93:$D$134,3,FALSE),0)</f>
        <v>0</v>
      </c>
      <c r="F54" s="104">
        <f>IFERROR(VLOOKUP(B54,Junior_Light!$F$93:$H$134,3,FALSE),0)</f>
        <v>0</v>
      </c>
      <c r="G54" s="104">
        <f>IFERROR(VLOOKUP(B54,Junior_Light!$J$93:$L$134,3,FALSE),0)</f>
        <v>0</v>
      </c>
      <c r="H54" s="105">
        <f>IFERROR(VLOOKUP(B54,Junior_Light!$N$93:$P$134,3,FALSE),0)</f>
        <v>0</v>
      </c>
      <c r="I54" s="139">
        <f>IFERROR(VLOOKUP(B54,Junior_Light!$R$93:$T$134,3,FALSE),0)</f>
        <v>0</v>
      </c>
      <c r="J54" s="167">
        <f>IFERROR(VLOOKUP(B54,Junior_Light!$V$93:$X$134,3,FALSE),0)</f>
        <v>0</v>
      </c>
      <c r="K54" s="84"/>
      <c r="L54" s="84"/>
      <c r="M54" s="84"/>
    </row>
    <row r="55" spans="1:13" ht="15" customHeight="1">
      <c r="A55" s="114">
        <f>Junior_Light!A29</f>
        <v>0</v>
      </c>
      <c r="B55" s="83">
        <f>Junior_Light!B29</f>
        <v>0</v>
      </c>
      <c r="C55" s="115">
        <f t="shared" si="2"/>
        <v>0</v>
      </c>
      <c r="D55" s="138">
        <f t="shared" si="3"/>
        <v>0</v>
      </c>
      <c r="E55" s="104">
        <f>IFERROR(VLOOKUP(B55,Junior_Light!$B$93:$D$134,3,FALSE),0)</f>
        <v>0</v>
      </c>
      <c r="F55" s="104">
        <f>IFERROR(VLOOKUP(B55,Junior_Light!$F$93:$H$134,3,FALSE),0)</f>
        <v>0</v>
      </c>
      <c r="G55" s="104">
        <f>IFERROR(VLOOKUP(B55,Junior_Light!$J$93:$L$134,3,FALSE),0)</f>
        <v>0</v>
      </c>
      <c r="H55" s="105">
        <f>IFERROR(VLOOKUP(B55,Junior_Light!$N$93:$P$134,3,FALSE),0)</f>
        <v>0</v>
      </c>
      <c r="I55" s="139">
        <f>IFERROR(VLOOKUP(B55,Junior_Light!$R$93:$T$134,3,FALSE),0)</f>
        <v>0</v>
      </c>
      <c r="J55" s="167">
        <f>IFERROR(VLOOKUP(B55,Junior_Light!$V$93:$X$134,3,FALSE),0)</f>
        <v>0</v>
      </c>
      <c r="K55" s="84"/>
      <c r="L55" s="84"/>
      <c r="M55" s="84"/>
    </row>
    <row r="56" spans="1:13" ht="15" customHeight="1">
      <c r="A56" s="114">
        <f>Junior_Heavy!A28</f>
        <v>0</v>
      </c>
      <c r="B56" s="143">
        <f>Junior_Heavy!B28</f>
        <v>0</v>
      </c>
      <c r="C56" s="115">
        <f t="shared" si="2"/>
        <v>0</v>
      </c>
      <c r="D56" s="138">
        <f t="shared" si="3"/>
        <v>0</v>
      </c>
      <c r="E56" s="104">
        <f>IFERROR(VLOOKUP(B56,Junior_Heavy!$B$93:$D$134,3,FALSE),0)</f>
        <v>0</v>
      </c>
      <c r="F56" s="104">
        <f>IFERROR(VLOOKUP(B56,Junior_Heavy!$F$93:$H$134,3,FALSE),0)</f>
        <v>0</v>
      </c>
      <c r="G56" s="104">
        <f>IFERROR(VLOOKUP(B56,Junior_Heavy!$J$93:$L$134,3,FALSE),0)</f>
        <v>0</v>
      </c>
      <c r="H56" s="105">
        <f>IFERROR(VLOOKUP(B56,Junior_Heavy!$N$93:$P$134,3,FALSE),0)</f>
        <v>0</v>
      </c>
      <c r="I56" s="139">
        <f>IFERROR(VLOOKUP(B56,Junior_Heavy!$R$93:$T$134,3,FALSE),0)</f>
        <v>0</v>
      </c>
      <c r="J56" s="167">
        <f>IFERROR(VLOOKUP(B56,Junior_Heavy!$V$93:$X$134,3,FALSE),0)</f>
        <v>0</v>
      </c>
      <c r="K56" s="84"/>
      <c r="L56" s="84"/>
      <c r="M56" s="84"/>
    </row>
    <row r="57" spans="1:13" ht="15" customHeight="1">
      <c r="A57" s="114">
        <f>Junior_Heavy!A30</f>
        <v>0</v>
      </c>
      <c r="B57" s="143">
        <f>Junior_Heavy!B30</f>
        <v>0</v>
      </c>
      <c r="C57" s="115">
        <f t="shared" si="2"/>
        <v>0</v>
      </c>
      <c r="D57" s="138">
        <f t="shared" si="3"/>
        <v>0</v>
      </c>
      <c r="E57" s="104">
        <f>IFERROR(VLOOKUP(B57,Junior_Heavy!$B$93:$D$134,3,FALSE),0)</f>
        <v>0</v>
      </c>
      <c r="F57" s="104">
        <f>IFERROR(VLOOKUP(B57,Junior_Heavy!$F$93:$H$134,3,FALSE),0)</f>
        <v>0</v>
      </c>
      <c r="G57" s="104">
        <f>IFERROR(VLOOKUP(B57,Junior_Heavy!$J$93:$L$134,3,FALSE),0)</f>
        <v>0</v>
      </c>
      <c r="H57" s="105">
        <f>IFERROR(VLOOKUP(B57,Junior_Heavy!$N$93:$P$134,3,FALSE),0)</f>
        <v>0</v>
      </c>
      <c r="I57" s="139">
        <f>IFERROR(VLOOKUP(B57,Junior_Heavy!$R$93:$T$134,3,FALSE),0)</f>
        <v>0</v>
      </c>
      <c r="J57" s="167">
        <f>IFERROR(VLOOKUP(B57,Junior_Heavy!$V$93:$X$134,3,FALSE),0)</f>
        <v>0</v>
      </c>
      <c r="K57" s="84"/>
      <c r="L57" s="84"/>
      <c r="M57" s="84"/>
    </row>
    <row r="58" spans="1:13" ht="15" customHeight="1">
      <c r="A58" s="114">
        <f>Junior_Heavy!A26</f>
        <v>0</v>
      </c>
      <c r="B58" s="143">
        <f>Junior_Heavy!B26</f>
        <v>0</v>
      </c>
      <c r="C58" s="115">
        <f t="shared" si="2"/>
        <v>0</v>
      </c>
      <c r="D58" s="138">
        <f t="shared" si="3"/>
        <v>0</v>
      </c>
      <c r="E58" s="104">
        <f>IFERROR(VLOOKUP(B58,Junior_Heavy!$B$93:$D$134,3,FALSE),0)</f>
        <v>0</v>
      </c>
      <c r="F58" s="104">
        <f>IFERROR(VLOOKUP(B58,Junior_Heavy!$F$93:$H$134,3,FALSE),0)</f>
        <v>0</v>
      </c>
      <c r="G58" s="104">
        <f>IFERROR(VLOOKUP(B58,Junior_Heavy!$J$93:$L$134,3,FALSE),0)</f>
        <v>0</v>
      </c>
      <c r="H58" s="105">
        <f>IFERROR(VLOOKUP(B58,Junior_Heavy!$N$93:$P$134,3,FALSE),0)</f>
        <v>0</v>
      </c>
      <c r="I58" s="139">
        <f>IFERROR(VLOOKUP(B58,Junior_Heavy!$R$93:$T$134,3,FALSE),0)</f>
        <v>0</v>
      </c>
      <c r="J58" s="167">
        <f>IFERROR(VLOOKUP(B58,Junior_Heavy!$V$93:$X$134,3,FALSE),0)</f>
        <v>0</v>
      </c>
      <c r="K58" s="84"/>
      <c r="L58" s="84"/>
      <c r="M58" s="84"/>
    </row>
    <row r="59" spans="1:13" ht="15" customHeight="1">
      <c r="A59" s="114">
        <f>Junior_Light!A30</f>
        <v>0</v>
      </c>
      <c r="B59" s="143">
        <f>Junior_Light!B30</f>
        <v>0</v>
      </c>
      <c r="C59" s="115">
        <f t="shared" si="2"/>
        <v>0</v>
      </c>
      <c r="D59" s="138">
        <f t="shared" si="3"/>
        <v>0</v>
      </c>
      <c r="E59" s="104">
        <f>IFERROR(VLOOKUP(B59,Junior_Light!$B$93:$D$134,3,FALSE),0)</f>
        <v>0</v>
      </c>
      <c r="F59" s="104">
        <f>IFERROR(VLOOKUP(B59,Junior_Light!$F$93:$H$134,3,FALSE),0)</f>
        <v>0</v>
      </c>
      <c r="G59" s="104">
        <f>IFERROR(VLOOKUP(B59,Junior_Light!$J$93:$L$134,3,FALSE),0)</f>
        <v>0</v>
      </c>
      <c r="H59" s="105">
        <f>IFERROR(VLOOKUP(B59,Junior_Light!$N$93:$P$134,3,FALSE),0)</f>
        <v>0</v>
      </c>
      <c r="I59" s="139">
        <f>IFERROR(VLOOKUP(B59,Junior_Light!$R$93:$T$134,3,FALSE),0)</f>
        <v>0</v>
      </c>
      <c r="J59" s="167">
        <f>IFERROR(VLOOKUP(B59,Junior_Light!$V$93:$X$134,3,FALSE),0)</f>
        <v>0</v>
      </c>
      <c r="K59" s="84"/>
      <c r="L59" s="84"/>
      <c r="M59" s="84"/>
    </row>
    <row r="60" spans="1:13" ht="15" customHeight="1">
      <c r="A60" s="114">
        <f>Junior_Light!A32</f>
        <v>0</v>
      </c>
      <c r="B60" s="81">
        <f>Junior_Light!B32</f>
        <v>0</v>
      </c>
      <c r="C60" s="115">
        <f t="shared" si="2"/>
        <v>0</v>
      </c>
      <c r="D60" s="138">
        <f t="shared" si="3"/>
        <v>0</v>
      </c>
      <c r="E60" s="104">
        <f>IFERROR(VLOOKUP(B60,Junior_Light!$B$93:$D$134,3,FALSE),0)</f>
        <v>0</v>
      </c>
      <c r="F60" s="104">
        <f>IFERROR(VLOOKUP(B60,Junior_Light!$F$93:$H$134,3,FALSE),0)</f>
        <v>0</v>
      </c>
      <c r="G60" s="104">
        <f>IFERROR(VLOOKUP(B60,Junior_Light!$J$93:$L$134,3,FALSE),0)</f>
        <v>0</v>
      </c>
      <c r="H60" s="105">
        <f>IFERROR(VLOOKUP(B60,Junior_Light!$N$93:$P$134,3,FALSE),0)</f>
        <v>0</v>
      </c>
      <c r="I60" s="139">
        <f>IFERROR(VLOOKUP(B60,Junior_Light!$R$93:$T$134,3,FALSE),0)</f>
        <v>0</v>
      </c>
      <c r="J60" s="139">
        <f>IFERROR(VLOOKUP(B60,Junior_Light!$V$93:$X$134,3,FALSE),0)</f>
        <v>0</v>
      </c>
      <c r="K60" s="84"/>
      <c r="L60" s="84"/>
      <c r="M60" s="84"/>
    </row>
    <row r="61" spans="1:13" ht="15" customHeight="1">
      <c r="A61" s="114">
        <f>Junior_Heavy!A29</f>
        <v>0</v>
      </c>
      <c r="B61" s="143">
        <f>Junior_Heavy!B29</f>
        <v>0</v>
      </c>
      <c r="C61" s="115">
        <f t="shared" si="2"/>
        <v>0</v>
      </c>
      <c r="D61" s="138">
        <f t="shared" si="3"/>
        <v>0</v>
      </c>
      <c r="E61" s="104">
        <f>IFERROR(VLOOKUP(B61,Junior_Heavy!$B$93:$D$134,3,FALSE),0)</f>
        <v>0</v>
      </c>
      <c r="F61" s="104">
        <f>IFERROR(VLOOKUP(B61,Junior_Heavy!$F$93:$H$134,3,FALSE),0)</f>
        <v>0</v>
      </c>
      <c r="G61" s="104">
        <f>IFERROR(VLOOKUP(B61,Junior_Heavy!$J$93:$L$134,3,FALSE),0)</f>
        <v>0</v>
      </c>
      <c r="H61" s="105">
        <f>IFERROR(VLOOKUP(B61,Junior_Heavy!$N$93:$P$134,3,FALSE),0)</f>
        <v>0</v>
      </c>
      <c r="I61" s="139">
        <f>IFERROR(VLOOKUP(B61,Junior_Heavy!$R$93:$T$134,3,FALSE),0)</f>
        <v>0</v>
      </c>
      <c r="J61" s="167">
        <f>IFERROR(VLOOKUP(B61,Junior_Heavy!$V$93:$X$134,3,FALSE),0)</f>
        <v>0</v>
      </c>
      <c r="K61" s="84"/>
      <c r="L61" s="84"/>
      <c r="M61" s="84"/>
    </row>
    <row r="62" spans="1:13" ht="15" customHeight="1">
      <c r="A62" s="114">
        <f>Junior_Heavy!A27</f>
        <v>0</v>
      </c>
      <c r="B62" s="143">
        <f>Junior_Heavy!B27</f>
        <v>0</v>
      </c>
      <c r="C62" s="115">
        <f t="shared" si="2"/>
        <v>0</v>
      </c>
      <c r="D62" s="138">
        <f t="shared" si="3"/>
        <v>0</v>
      </c>
      <c r="E62" s="104">
        <f>IFERROR(VLOOKUP(B62,Junior_Heavy!$B$93:$D$134,3,FALSE),0)</f>
        <v>0</v>
      </c>
      <c r="F62" s="104">
        <f>IFERROR(VLOOKUP(B62,Junior_Heavy!$F$93:$H$134,3,FALSE),0)</f>
        <v>0</v>
      </c>
      <c r="G62" s="104">
        <f>IFERROR(VLOOKUP(B62,Junior_Heavy!$J$93:$L$134,3,FALSE),0)</f>
        <v>0</v>
      </c>
      <c r="H62" s="105">
        <f>IFERROR(VLOOKUP(B62,Junior_Heavy!$N$93:$P$134,3,FALSE),0)</f>
        <v>0</v>
      </c>
      <c r="I62" s="139">
        <f>IFERROR(VLOOKUP(B62,Junior_Heavy!$R$93:$T$134,3,FALSE),0)</f>
        <v>0</v>
      </c>
      <c r="J62" s="167">
        <f>IFERROR(VLOOKUP(B62,Junior_Heavy!$V$93:$X$134,3,FALSE),0)</f>
        <v>0</v>
      </c>
      <c r="K62" s="84"/>
      <c r="L62" s="84"/>
      <c r="M62" s="84"/>
    </row>
    <row r="63" spans="1:13" ht="15" customHeight="1">
      <c r="A63" s="114">
        <f>Junior_Light!A33</f>
        <v>0</v>
      </c>
      <c r="B63" s="83">
        <f>Junior_Light!B33</f>
        <v>0</v>
      </c>
      <c r="C63" s="115">
        <f t="shared" si="2"/>
        <v>0</v>
      </c>
      <c r="D63" s="138">
        <f t="shared" si="3"/>
        <v>0</v>
      </c>
      <c r="E63" s="104">
        <f>IFERROR(VLOOKUP(B63,Junior_Light!$B$93:$D$134,3,FALSE),0)</f>
        <v>0</v>
      </c>
      <c r="F63" s="104">
        <f>IFERROR(VLOOKUP(B63,Junior_Light!$F$93:$H$134,3,FALSE),0)</f>
        <v>0</v>
      </c>
      <c r="G63" s="104">
        <f>IFERROR(VLOOKUP(B63,Junior_Light!$J$93:$L$134,3,FALSE),0)</f>
        <v>0</v>
      </c>
      <c r="H63" s="105">
        <f>IFERROR(VLOOKUP(B63,Junior_Light!$N$93:$P$134,3,FALSE),0)</f>
        <v>0</v>
      </c>
      <c r="I63" s="139">
        <f>IFERROR(VLOOKUP(B63,Junior_Light!$R$93:$T$134,3,FALSE),0)</f>
        <v>0</v>
      </c>
      <c r="J63" s="167">
        <f>IFERROR(VLOOKUP(B63,Junior_Light!$V$93:$X$134,3,FALSE),0)</f>
        <v>0</v>
      </c>
      <c r="K63" s="84"/>
      <c r="L63" s="84"/>
      <c r="M63" s="84"/>
    </row>
    <row r="64" spans="1:13" ht="15" customHeight="1">
      <c r="A64" s="114">
        <f>Junior_Light!A36</f>
        <v>0</v>
      </c>
      <c r="B64" s="83">
        <f>Junior_Light!B36</f>
        <v>0</v>
      </c>
      <c r="C64" s="115">
        <f t="shared" si="2"/>
        <v>0</v>
      </c>
      <c r="D64" s="138">
        <f t="shared" si="3"/>
        <v>0</v>
      </c>
      <c r="E64" s="104">
        <f>IFERROR(VLOOKUP(B64,Junior_Light!$B$93:$D$134,3,FALSE),0)</f>
        <v>0</v>
      </c>
      <c r="F64" s="104">
        <f>IFERROR(VLOOKUP(B64,Junior_Light!$F$93:$H$134,3,FALSE),0)</f>
        <v>0</v>
      </c>
      <c r="G64" s="104">
        <f>IFERROR(VLOOKUP(B64,Junior_Light!$J$93:$L$134,3,FALSE),0)</f>
        <v>0</v>
      </c>
      <c r="H64" s="105">
        <f>IFERROR(VLOOKUP(B64,Junior_Light!$N$93:$P$134,3,FALSE),0)</f>
        <v>0</v>
      </c>
      <c r="I64" s="139">
        <f>IFERROR(VLOOKUP(B64,Junior_Light!$R$93:$T$134,3,FALSE),0)</f>
        <v>0</v>
      </c>
      <c r="J64" s="167">
        <f>IFERROR(VLOOKUP(B64,Junior_Light!$V$93:$X$134,3,FALSE),0)</f>
        <v>0</v>
      </c>
      <c r="K64" s="84"/>
      <c r="L64" s="84"/>
      <c r="M64" s="84"/>
    </row>
    <row r="65" spans="1:13" ht="15" customHeight="1">
      <c r="A65" s="114">
        <f>Junior_Heavy!A34</f>
        <v>0</v>
      </c>
      <c r="B65" s="143">
        <f>Junior_Heavy!B34</f>
        <v>0</v>
      </c>
      <c r="C65" s="115">
        <f t="shared" si="2"/>
        <v>0</v>
      </c>
      <c r="D65" s="138">
        <f t="shared" si="3"/>
        <v>0</v>
      </c>
      <c r="E65" s="104">
        <f>IFERROR(VLOOKUP(B65,Junior_Heavy!$B$93:$D$134,3,FALSE),0)</f>
        <v>0</v>
      </c>
      <c r="F65" s="104">
        <f>IFERROR(VLOOKUP(B65,Junior_Heavy!$F$93:$H$134,3,FALSE),0)</f>
        <v>0</v>
      </c>
      <c r="G65" s="104">
        <f>IFERROR(VLOOKUP(B65,Junior_Heavy!$J$93:$L$134,3,FALSE),0)</f>
        <v>0</v>
      </c>
      <c r="H65" s="105">
        <f>IFERROR(VLOOKUP(B65,Junior_Heavy!$N$93:$P$134,3,FALSE),0)</f>
        <v>0</v>
      </c>
      <c r="I65" s="139">
        <f>IFERROR(VLOOKUP(B65,Junior_Heavy!$R$93:$T$134,3,FALSE),0)</f>
        <v>0</v>
      </c>
      <c r="J65" s="167">
        <f>IFERROR(VLOOKUP(B65,Junior_Heavy!$V$93:$X$134,3,FALSE),0)</f>
        <v>0</v>
      </c>
      <c r="K65" s="84"/>
      <c r="L65" s="84"/>
      <c r="M65" s="84"/>
    </row>
    <row r="66" spans="1:13" ht="15" customHeight="1">
      <c r="A66" s="114">
        <f>Junior_Light!A35</f>
        <v>0</v>
      </c>
      <c r="B66" s="81">
        <f>Junior_Light!B35</f>
        <v>0</v>
      </c>
      <c r="C66" s="115">
        <f t="shared" si="2"/>
        <v>0</v>
      </c>
      <c r="D66" s="138">
        <f t="shared" si="3"/>
        <v>0</v>
      </c>
      <c r="E66" s="104">
        <f>IFERROR(VLOOKUP(B66,Junior_Light!$B$93:$D$134,3,FALSE),0)</f>
        <v>0</v>
      </c>
      <c r="F66" s="104">
        <f>IFERROR(VLOOKUP(B66,Junior_Light!$F$93:$H$134,3,FALSE),0)</f>
        <v>0</v>
      </c>
      <c r="G66" s="104">
        <f>IFERROR(VLOOKUP(B66,Junior_Light!$J$93:$L$134,3,FALSE),0)</f>
        <v>0</v>
      </c>
      <c r="H66" s="105">
        <f>IFERROR(VLOOKUP(B66,Junior_Light!$N$93:$P$134,3,FALSE),0)</f>
        <v>0</v>
      </c>
      <c r="I66" s="139">
        <f>IFERROR(VLOOKUP(B66,Junior_Light!$R$93:$T$134,3,FALSE),0)</f>
        <v>0</v>
      </c>
      <c r="J66" s="139">
        <f>IFERROR(VLOOKUP(B66,Junior_Light!$V$93:$X$134,3,FALSE),0)</f>
        <v>0</v>
      </c>
      <c r="K66" s="84"/>
      <c r="L66" s="84"/>
      <c r="M66" s="84"/>
    </row>
    <row r="67" spans="1:13" ht="15" customHeight="1">
      <c r="A67" s="114">
        <f>Junior_Heavy!A35</f>
        <v>0</v>
      </c>
      <c r="B67" s="143">
        <f>Junior_Heavy!B35</f>
        <v>0</v>
      </c>
      <c r="C67" s="115">
        <f t="shared" si="2"/>
        <v>0</v>
      </c>
      <c r="D67" s="138">
        <f t="shared" si="3"/>
        <v>0</v>
      </c>
      <c r="E67" s="104">
        <f>IFERROR(VLOOKUP(B67,Junior_Heavy!$B$93:$D$134,3,FALSE),0)</f>
        <v>0</v>
      </c>
      <c r="F67" s="104">
        <f>IFERROR(VLOOKUP(B67,Junior_Heavy!$F$93:$H$134,3,FALSE),0)</f>
        <v>0</v>
      </c>
      <c r="G67" s="104">
        <f>IFERROR(VLOOKUP(B67,Junior_Heavy!$J$93:$L$134,3,FALSE),0)</f>
        <v>0</v>
      </c>
      <c r="H67" s="105">
        <f>IFERROR(VLOOKUP(B67,Junior_Heavy!$N$93:$P$134,3,FALSE),0)</f>
        <v>0</v>
      </c>
      <c r="I67" s="139">
        <f>IFERROR(VLOOKUP(B67,Junior_Heavy!$R$93:$T$134,3,FALSE),0)</f>
        <v>0</v>
      </c>
      <c r="J67" s="167">
        <f>IFERROR(VLOOKUP(B67,Junior_Heavy!$V$93:$X$134,3,FALSE),0)</f>
        <v>0</v>
      </c>
      <c r="K67" s="84"/>
      <c r="L67" s="84"/>
      <c r="M67" s="84"/>
    </row>
    <row r="68" spans="1:13" ht="15" customHeight="1">
      <c r="A68" s="114">
        <f>Junior_Heavy!A37</f>
        <v>0</v>
      </c>
      <c r="B68" s="143">
        <f>Junior_Heavy!B37</f>
        <v>0</v>
      </c>
      <c r="C68" s="115">
        <f t="shared" si="2"/>
        <v>0</v>
      </c>
      <c r="D68" s="138">
        <f t="shared" si="3"/>
        <v>0</v>
      </c>
      <c r="E68" s="104">
        <f>IFERROR(VLOOKUP(B68,Junior_Heavy!$B$93:$D$134,3,FALSE),0)</f>
        <v>0</v>
      </c>
      <c r="F68" s="104">
        <f>IFERROR(VLOOKUP(B68,Junior_Heavy!$F$93:$H$134,3,FALSE),0)</f>
        <v>0</v>
      </c>
      <c r="G68" s="104">
        <f>IFERROR(VLOOKUP(B68,Junior_Heavy!$J$93:$L$134,3,FALSE),0)</f>
        <v>0</v>
      </c>
      <c r="H68" s="105">
        <f>IFERROR(VLOOKUP(B68,Junior_Heavy!$N$93:$P$134,3,FALSE),0)</f>
        <v>0</v>
      </c>
      <c r="I68" s="139">
        <f>IFERROR(VLOOKUP(B68,Junior_Heavy!$R$93:$T$134,3,FALSE),0)</f>
        <v>0</v>
      </c>
      <c r="J68" s="167">
        <f>IFERROR(VLOOKUP(B68,Junior_Heavy!$V$93:$X$134,3,FALSE),0)</f>
        <v>0</v>
      </c>
      <c r="K68" s="84"/>
      <c r="L68" s="84"/>
      <c r="M68" s="84"/>
    </row>
    <row r="69" spans="1:13" ht="15" customHeight="1">
      <c r="A69" s="114">
        <f>Junior_Heavy!A33</f>
        <v>0</v>
      </c>
      <c r="B69" s="143">
        <f>Junior_Heavy!B33</f>
        <v>0</v>
      </c>
      <c r="C69" s="115">
        <f t="shared" si="2"/>
        <v>0</v>
      </c>
      <c r="D69" s="138">
        <f t="shared" si="3"/>
        <v>0</v>
      </c>
      <c r="E69" s="104">
        <f>IFERROR(VLOOKUP(B69,Junior_Heavy!$B$93:$D$134,3,FALSE),0)</f>
        <v>0</v>
      </c>
      <c r="F69" s="104">
        <f>IFERROR(VLOOKUP(B69,Junior_Heavy!$F$93:$H$134,3,FALSE),0)</f>
        <v>0</v>
      </c>
      <c r="G69" s="104">
        <f>IFERROR(VLOOKUP(B69,Junior_Heavy!$J$93:$L$134,3,FALSE),0)</f>
        <v>0</v>
      </c>
      <c r="H69" s="105">
        <f>IFERROR(VLOOKUP(B69,Junior_Heavy!$N$93:$P$134,3,FALSE),0)</f>
        <v>0</v>
      </c>
      <c r="I69" s="139">
        <f>IFERROR(VLOOKUP(B69,Junior_Heavy!$R$93:$T$134,3,FALSE),0)</f>
        <v>0</v>
      </c>
      <c r="J69" s="167">
        <f>IFERROR(VLOOKUP(B69,Junior_Heavy!$V$93:$X$134,3,FALSE),0)</f>
        <v>0</v>
      </c>
      <c r="K69" s="84"/>
      <c r="L69" s="84"/>
      <c r="M69" s="84"/>
    </row>
    <row r="70" spans="1:13" ht="15" customHeight="1">
      <c r="A70" s="114">
        <f>Junior_Light!A40</f>
        <v>0</v>
      </c>
      <c r="B70" s="83">
        <f>Junior_Light!B40</f>
        <v>0</v>
      </c>
      <c r="C70" s="115">
        <f t="shared" ref="C70:C100" si="4">SUM(E70:J70)</f>
        <v>0</v>
      </c>
      <c r="D70" s="138">
        <f t="shared" ref="D70:D100" si="5">SUM(E70:J70)-MIN(E70:G70)</f>
        <v>0</v>
      </c>
      <c r="E70" s="104">
        <f>IFERROR(VLOOKUP(B70,Junior_Light!$B$93:$D$134,3,FALSE),0)</f>
        <v>0</v>
      </c>
      <c r="F70" s="104">
        <f>IFERROR(VLOOKUP(B70,Junior_Light!$F$93:$H$134,3,FALSE),0)</f>
        <v>0</v>
      </c>
      <c r="G70" s="104">
        <f>IFERROR(VLOOKUP(B70,Junior_Light!$J$93:$L$134,3,FALSE),0)</f>
        <v>0</v>
      </c>
      <c r="H70" s="105">
        <f>IFERROR(VLOOKUP(B70,Junior_Light!$N$93:$P$134,3,FALSE),0)</f>
        <v>0</v>
      </c>
      <c r="I70" s="139">
        <f>IFERROR(VLOOKUP(B70,Junior_Light!$R$93:$T$134,3,FALSE),0)</f>
        <v>0</v>
      </c>
      <c r="J70" s="167">
        <f>IFERROR(VLOOKUP(B70,Junior_Light!$V$93:$X$134,3,FALSE),0)</f>
        <v>0</v>
      </c>
      <c r="K70" s="84"/>
      <c r="L70" s="84"/>
      <c r="M70" s="84"/>
    </row>
    <row r="71" spans="1:13" ht="15" customHeight="1">
      <c r="A71" s="114">
        <f>Junior_Heavy!A25</f>
        <v>0</v>
      </c>
      <c r="B71" s="143">
        <f>Junior_Heavy!B25</f>
        <v>0</v>
      </c>
      <c r="C71" s="115">
        <f t="shared" si="4"/>
        <v>0</v>
      </c>
      <c r="D71" s="138">
        <f t="shared" si="5"/>
        <v>0</v>
      </c>
      <c r="E71" s="104">
        <f>IFERROR(VLOOKUP(B71,Junior_Heavy!$B$93:$D$134,3,FALSE),0)</f>
        <v>0</v>
      </c>
      <c r="F71" s="104">
        <f>IFERROR(VLOOKUP(B71,Junior_Heavy!$F$93:$H$134,3,FALSE),0)</f>
        <v>0</v>
      </c>
      <c r="G71" s="104">
        <f>IFERROR(VLOOKUP(B71,Junior_Heavy!$J$93:$L$134,3,FALSE),0)</f>
        <v>0</v>
      </c>
      <c r="H71" s="105">
        <f>IFERROR(VLOOKUP(B71,Junior_Heavy!$N$93:$P$134,3,FALSE),0)</f>
        <v>0</v>
      </c>
      <c r="I71" s="139">
        <f>IFERROR(VLOOKUP(B71,Junior_Heavy!$R$93:$T$134,3,FALSE),0)</f>
        <v>0</v>
      </c>
      <c r="J71" s="167">
        <f>IFERROR(VLOOKUP(B71,Junior_Heavy!$V$93:$X$134,3,FALSE),0)</f>
        <v>0</v>
      </c>
      <c r="K71" s="84"/>
      <c r="L71" s="84"/>
      <c r="M71" s="84"/>
    </row>
    <row r="72" spans="1:13" ht="15" customHeight="1">
      <c r="A72" s="114">
        <f>Junior_Heavy!A38</f>
        <v>0</v>
      </c>
      <c r="B72" s="143">
        <f>Junior_Heavy!B38</f>
        <v>0</v>
      </c>
      <c r="C72" s="115">
        <f t="shared" si="4"/>
        <v>0</v>
      </c>
      <c r="D72" s="138">
        <f t="shared" si="5"/>
        <v>0</v>
      </c>
      <c r="E72" s="104">
        <f>IFERROR(VLOOKUP(B72,Junior_Heavy!$B$93:$D$134,3,FALSE),0)</f>
        <v>0</v>
      </c>
      <c r="F72" s="104">
        <f>IFERROR(VLOOKUP(B72,Junior_Heavy!$F$93:$H$134,3,FALSE),0)</f>
        <v>0</v>
      </c>
      <c r="G72" s="104">
        <f>IFERROR(VLOOKUP(B72,Junior_Heavy!$J$93:$L$134,3,FALSE),0)</f>
        <v>0</v>
      </c>
      <c r="H72" s="105">
        <f>IFERROR(VLOOKUP(B72,Junior_Heavy!$N$93:$P$134,3,FALSE),0)</f>
        <v>0</v>
      </c>
      <c r="I72" s="139">
        <f>IFERROR(VLOOKUP(B72,Junior_Heavy!$R$93:$T$134,3,FALSE),0)</f>
        <v>0</v>
      </c>
      <c r="J72" s="167">
        <f>IFERROR(VLOOKUP(B72,Junior_Heavy!$V$93:$X$134,3,FALSE),0)</f>
        <v>0</v>
      </c>
      <c r="K72" s="84"/>
      <c r="L72" s="84"/>
      <c r="M72" s="84"/>
    </row>
    <row r="73" spans="1:13" ht="15" customHeight="1">
      <c r="A73" s="114">
        <f>Junior_Light!A38</f>
        <v>0</v>
      </c>
      <c r="B73" s="83">
        <f>Junior_Light!B38</f>
        <v>0</v>
      </c>
      <c r="C73" s="115">
        <f t="shared" si="4"/>
        <v>0</v>
      </c>
      <c r="D73" s="138">
        <f t="shared" si="5"/>
        <v>0</v>
      </c>
      <c r="E73" s="104">
        <f>IFERROR(VLOOKUP(B73,Junior_Light!$B$93:$D$134,3,FALSE),0)</f>
        <v>0</v>
      </c>
      <c r="F73" s="104">
        <f>IFERROR(VLOOKUP(B73,Junior_Light!$F$93:$H$134,3,FALSE),0)</f>
        <v>0</v>
      </c>
      <c r="G73" s="104">
        <f>IFERROR(VLOOKUP(B73,Junior_Light!$J$93:$L$134,3,FALSE),0)</f>
        <v>0</v>
      </c>
      <c r="H73" s="105">
        <f>IFERROR(VLOOKUP(B73,Junior_Light!$N$93:$P$134,3,FALSE),0)</f>
        <v>0</v>
      </c>
      <c r="I73" s="139">
        <f>IFERROR(VLOOKUP(B73,Junior_Light!$R$93:$T$134,3,FALSE),0)</f>
        <v>0</v>
      </c>
      <c r="J73" s="167">
        <f>IFERROR(VLOOKUP(B73,Junior_Light!$V$93:$X$134,3,FALSE),0)</f>
        <v>0</v>
      </c>
      <c r="K73" s="84"/>
      <c r="L73" s="84"/>
      <c r="M73" s="84"/>
    </row>
    <row r="74" spans="1:13" ht="15" customHeight="1">
      <c r="A74" s="114">
        <f>Junior_Heavy!A36</f>
        <v>0</v>
      </c>
      <c r="B74" s="143">
        <f>Junior_Heavy!B36</f>
        <v>0</v>
      </c>
      <c r="C74" s="115">
        <f t="shared" si="4"/>
        <v>0</v>
      </c>
      <c r="D74" s="138">
        <f t="shared" si="5"/>
        <v>0</v>
      </c>
      <c r="E74" s="104">
        <f>IFERROR(VLOOKUP(B74,Junior_Heavy!$B$93:$D$134,3,FALSE),0)</f>
        <v>0</v>
      </c>
      <c r="F74" s="104">
        <f>IFERROR(VLOOKUP(B74,Junior_Heavy!$F$93:$H$134,3,FALSE),0)</f>
        <v>0</v>
      </c>
      <c r="G74" s="104">
        <f>IFERROR(VLOOKUP(B74,Junior_Heavy!$J$93:$L$134,3,FALSE),0)</f>
        <v>0</v>
      </c>
      <c r="H74" s="105">
        <f>IFERROR(VLOOKUP(B74,Junior_Heavy!$N$93:$P$134,3,FALSE),0)</f>
        <v>0</v>
      </c>
      <c r="I74" s="139">
        <f>IFERROR(VLOOKUP(B74,Junior_Heavy!$R$93:$T$134,3,FALSE),0)</f>
        <v>0</v>
      </c>
      <c r="J74" s="167">
        <f>IFERROR(VLOOKUP(B74,Junior_Heavy!$V$93:$X$134,3,FALSE),0)</f>
        <v>0</v>
      </c>
      <c r="K74" s="84"/>
      <c r="L74" s="84"/>
      <c r="M74" s="84"/>
    </row>
    <row r="75" spans="1:13" ht="15" customHeight="1">
      <c r="A75" s="114">
        <f>Junior_Light!A41</f>
        <v>0</v>
      </c>
      <c r="B75" s="83">
        <f>Junior_Light!B41</f>
        <v>0</v>
      </c>
      <c r="C75" s="115">
        <f t="shared" si="4"/>
        <v>0</v>
      </c>
      <c r="D75" s="138">
        <f t="shared" si="5"/>
        <v>0</v>
      </c>
      <c r="E75" s="104">
        <f>IFERROR(VLOOKUP(B75,Junior_Light!$B$93:$D$134,3,FALSE),0)</f>
        <v>0</v>
      </c>
      <c r="F75" s="104">
        <f>IFERROR(VLOOKUP(B75,Junior_Light!$F$93:$H$134,3,FALSE),0)</f>
        <v>0</v>
      </c>
      <c r="G75" s="104">
        <f>IFERROR(VLOOKUP(B75,Junior_Light!$J$93:$L$134,3,FALSE),0)</f>
        <v>0</v>
      </c>
      <c r="H75" s="105">
        <f>IFERROR(VLOOKUP(B75,Junior_Light!$N$93:$P$134,3,FALSE),0)</f>
        <v>0</v>
      </c>
      <c r="I75" s="139">
        <f>IFERROR(VLOOKUP(B75,Junior_Light!$R$93:$T$134,3,FALSE),0)</f>
        <v>0</v>
      </c>
      <c r="J75" s="167">
        <f>IFERROR(VLOOKUP(B75,Junior_Light!$V$93:$X$134,3,FALSE),0)</f>
        <v>0</v>
      </c>
      <c r="K75" s="84"/>
      <c r="L75" s="84"/>
      <c r="M75" s="84"/>
    </row>
    <row r="76" spans="1:13" ht="15" customHeight="1">
      <c r="A76" s="114">
        <f>Junior_Light!A42</f>
        <v>0</v>
      </c>
      <c r="B76" s="83">
        <f>Junior_Light!B42</f>
        <v>0</v>
      </c>
      <c r="C76" s="115">
        <f t="shared" si="4"/>
        <v>0</v>
      </c>
      <c r="D76" s="138">
        <f t="shared" si="5"/>
        <v>0</v>
      </c>
      <c r="E76" s="104">
        <f>IFERROR(VLOOKUP(B76,Junior_Light!$B$93:$D$134,3,FALSE),0)</f>
        <v>0</v>
      </c>
      <c r="F76" s="104">
        <f>IFERROR(VLOOKUP(B76,Junior_Light!$F$93:$H$134,3,FALSE),0)</f>
        <v>0</v>
      </c>
      <c r="G76" s="104">
        <f>IFERROR(VLOOKUP(B76,Junior_Light!$J$93:$L$134,3,FALSE),0)</f>
        <v>0</v>
      </c>
      <c r="H76" s="105">
        <f>IFERROR(VLOOKUP(B76,Junior_Light!$N$93:$P$134,3,FALSE),0)</f>
        <v>0</v>
      </c>
      <c r="I76" s="139">
        <f>IFERROR(VLOOKUP(B76,Junior_Light!$R$93:$T$134,3,FALSE),0)</f>
        <v>0</v>
      </c>
      <c r="J76" s="167">
        <f>IFERROR(VLOOKUP(B76,Junior_Light!$V$93:$X$134,3,FALSE),0)</f>
        <v>0</v>
      </c>
      <c r="K76" s="84"/>
      <c r="L76" s="84"/>
      <c r="M76" s="84"/>
    </row>
    <row r="77" spans="1:13" ht="15" customHeight="1">
      <c r="A77" s="114">
        <f>Junior_Performance!A7</f>
        <v>0</v>
      </c>
      <c r="B77" s="143">
        <f>Junior_Performance!B7</f>
        <v>0</v>
      </c>
      <c r="C77" s="115">
        <f t="shared" si="4"/>
        <v>0</v>
      </c>
      <c r="D77" s="138">
        <f t="shared" si="5"/>
        <v>0</v>
      </c>
      <c r="E77" s="104">
        <f>IFERROR(VLOOKUP(B77,Junior_Performance!$B$93:$D$134,3,FALSE),0)</f>
        <v>0</v>
      </c>
      <c r="F77" s="104">
        <f>IFERROR(VLOOKUP(B77,Junior_Performance!$F$93:$H$134,3,FALSE),0)</f>
        <v>0</v>
      </c>
      <c r="G77" s="104">
        <f>IFERROR(VLOOKUP(B77,Junior_Performance!$J$93:$L$134,3,FALSE),0)</f>
        <v>0</v>
      </c>
      <c r="H77" s="105">
        <f>IFERROR(VLOOKUP(B77,Junior_Performance!$N$93:$P$134,3,FALSE),0)</f>
        <v>0</v>
      </c>
      <c r="I77" s="139">
        <f>IFERROR(VLOOKUP(B77,Junior_Performance!$R$93:$T$134,3,FALSE),0)</f>
        <v>0</v>
      </c>
      <c r="J77" s="167">
        <f>IFERROR(VLOOKUP(B77,Junior_Performance!$V$93:$X$134,3,FALSE),0)</f>
        <v>0</v>
      </c>
      <c r="K77" s="84"/>
      <c r="L77" s="84"/>
      <c r="M77" s="84"/>
    </row>
    <row r="78" spans="1:13" ht="15" customHeight="1">
      <c r="A78" s="114">
        <f>Junior_Performance!A6</f>
        <v>0</v>
      </c>
      <c r="B78" s="81">
        <f>Junior_Performance!B6</f>
        <v>0</v>
      </c>
      <c r="C78" s="115">
        <f t="shared" si="4"/>
        <v>0</v>
      </c>
      <c r="D78" s="138">
        <f t="shared" si="5"/>
        <v>0</v>
      </c>
      <c r="E78" s="104">
        <f>IFERROR(VLOOKUP(B78,Junior_Performance!$B$93:$D$134,3,FALSE),0)</f>
        <v>0</v>
      </c>
      <c r="F78" s="104">
        <f>IFERROR(VLOOKUP(B78,Junior_Performance!$F$93:$H$134,3,FALSE),0)</f>
        <v>0</v>
      </c>
      <c r="G78" s="104">
        <f>IFERROR(VLOOKUP(B78,Junior_Performance!$J$93:$L$134,3,FALSE),0)</f>
        <v>0</v>
      </c>
      <c r="H78" s="105">
        <f>IFERROR(VLOOKUP(B78,Junior_Performance!$N$93:$P$134,3,FALSE),0)</f>
        <v>0</v>
      </c>
      <c r="I78" s="139">
        <f>IFERROR(VLOOKUP(B78,Junior_Performance!$R$93:$T$134,3,FALSE),0)</f>
        <v>0</v>
      </c>
      <c r="J78" s="139">
        <f>IFERROR(VLOOKUP(B78,Junior_Performance!$V$93:$X$134,3,FALSE),0)</f>
        <v>0</v>
      </c>
      <c r="K78" s="84"/>
      <c r="L78" s="84"/>
      <c r="M78" s="84"/>
    </row>
    <row r="79" spans="1:13" ht="15" customHeight="1">
      <c r="A79" s="114">
        <f>Junior_Performance!A8</f>
        <v>0</v>
      </c>
      <c r="B79" s="81">
        <f>Junior_Performance!B8</f>
        <v>0</v>
      </c>
      <c r="C79" s="115">
        <f t="shared" si="4"/>
        <v>0</v>
      </c>
      <c r="D79" s="138">
        <f t="shared" si="5"/>
        <v>0</v>
      </c>
      <c r="E79" s="104">
        <f>IFERROR(VLOOKUP(B79,Junior_Performance!$B$93:$D$134,3,FALSE),0)</f>
        <v>0</v>
      </c>
      <c r="F79" s="104">
        <f>IFERROR(VLOOKUP(B79,Junior_Performance!$F$93:$H$134,3,FALSE),0)</f>
        <v>0</v>
      </c>
      <c r="G79" s="104">
        <f>IFERROR(VLOOKUP(B79,Junior_Performance!$J$93:$L$134,3,FALSE),0)</f>
        <v>0</v>
      </c>
      <c r="H79" s="105">
        <f>IFERROR(VLOOKUP(B79,Junior_Performance!$N$93:$P$134,3,FALSE),0)</f>
        <v>0</v>
      </c>
      <c r="I79" s="139">
        <f>IFERROR(VLOOKUP(B79,Junior_Performance!$R$93:$T$134,3,FALSE),0)</f>
        <v>0</v>
      </c>
      <c r="J79" s="139">
        <f>IFERROR(VLOOKUP(B79,Junior_Performance!$V$93:$X$134,3,FALSE),0)</f>
        <v>0</v>
      </c>
      <c r="K79" s="84"/>
      <c r="L79" s="84"/>
      <c r="M79" s="84"/>
    </row>
    <row r="80" spans="1:13" ht="15" customHeight="1">
      <c r="A80" s="114">
        <f>Junior_Performance!A9</f>
        <v>0</v>
      </c>
      <c r="B80" s="81">
        <f>Junior_Performance!B9</f>
        <v>0</v>
      </c>
      <c r="C80" s="115">
        <f t="shared" si="4"/>
        <v>0</v>
      </c>
      <c r="D80" s="138">
        <f t="shared" si="5"/>
        <v>0</v>
      </c>
      <c r="E80" s="104">
        <f>IFERROR(VLOOKUP(B80,Junior_Performance!$B$93:$D$134,3,FALSE),0)</f>
        <v>0</v>
      </c>
      <c r="F80" s="104">
        <f>IFERROR(VLOOKUP(B80,Junior_Performance!$F$93:$H$134,3,FALSE),0)</f>
        <v>0</v>
      </c>
      <c r="G80" s="104">
        <f>IFERROR(VLOOKUP(B80,Junior_Performance!$J$93:$L$134,3,FALSE),0)</f>
        <v>0</v>
      </c>
      <c r="H80" s="105">
        <f>IFERROR(VLOOKUP(B80,Junior_Performance!$N$93:$P$134,3,FALSE),0)</f>
        <v>0</v>
      </c>
      <c r="I80" s="139">
        <f>IFERROR(VLOOKUP(B80,Junior_Performance!$R$93:$T$134,3,FALSE),0)</f>
        <v>0</v>
      </c>
      <c r="J80" s="139">
        <f>IFERROR(VLOOKUP(B80,Junior_Performance!$V$93:$X$134,3,FALSE),0)</f>
        <v>0</v>
      </c>
      <c r="K80" s="84"/>
      <c r="L80" s="84"/>
      <c r="M80" s="84"/>
    </row>
    <row r="81" spans="1:13" ht="15" customHeight="1">
      <c r="A81" s="114">
        <f>Junior_Performance!A11</f>
        <v>0</v>
      </c>
      <c r="B81" s="81">
        <f>Junior_Performance!B11</f>
        <v>0</v>
      </c>
      <c r="C81" s="115">
        <f t="shared" si="4"/>
        <v>0</v>
      </c>
      <c r="D81" s="138">
        <f t="shared" si="5"/>
        <v>0</v>
      </c>
      <c r="E81" s="104">
        <f>IFERROR(VLOOKUP(B81,Junior_Performance!$B$93:$D$134,3,FALSE),0)</f>
        <v>0</v>
      </c>
      <c r="F81" s="104">
        <f>IFERROR(VLOOKUP(B81,Junior_Performance!$F$93:$H$134,3,FALSE),0)</f>
        <v>0</v>
      </c>
      <c r="G81" s="104">
        <f>IFERROR(VLOOKUP(B81,Junior_Performance!$J$93:$L$134,3,FALSE),0)</f>
        <v>0</v>
      </c>
      <c r="H81" s="105">
        <f>IFERROR(VLOOKUP(B81,Junior_Performance!$N$93:$P$134,3,FALSE),0)</f>
        <v>0</v>
      </c>
      <c r="I81" s="139">
        <f>IFERROR(VLOOKUP(B81,Junior_Performance!$R$93:$T$134,3,FALSE),0)</f>
        <v>0</v>
      </c>
      <c r="J81" s="139">
        <f>IFERROR(VLOOKUP(B81,Junior_Performance!$V$93:$X$134,3,FALSE),0)</f>
        <v>0</v>
      </c>
      <c r="K81" s="84"/>
      <c r="L81" s="84"/>
      <c r="M81" s="84"/>
    </row>
    <row r="82" spans="1:13" ht="13">
      <c r="A82" s="114">
        <f>Junior_Performance!A10</f>
        <v>0</v>
      </c>
      <c r="B82" s="81">
        <f>Junior_Performance!B10</f>
        <v>0</v>
      </c>
      <c r="C82" s="115">
        <f t="shared" si="4"/>
        <v>0</v>
      </c>
      <c r="D82" s="138">
        <f t="shared" si="5"/>
        <v>0</v>
      </c>
      <c r="E82" s="104">
        <f>IFERROR(VLOOKUP(B82,Junior_Performance!$B$93:$D$134,3,FALSE),0)</f>
        <v>0</v>
      </c>
      <c r="F82" s="104">
        <f>IFERROR(VLOOKUP(B82,Junior_Performance!$F$93:$H$134,3,FALSE),0)</f>
        <v>0</v>
      </c>
      <c r="G82" s="104">
        <f>IFERROR(VLOOKUP(B82,Junior_Performance!$J$93:$L$134,3,FALSE),0)</f>
        <v>0</v>
      </c>
      <c r="H82" s="105">
        <f>IFERROR(VLOOKUP(B82,Junior_Performance!$N$93:$P$134,3,FALSE),0)</f>
        <v>0</v>
      </c>
      <c r="I82" s="139">
        <f>IFERROR(VLOOKUP(B82,Junior_Performance!$R$93:$T$134,3,FALSE),0)</f>
        <v>0</v>
      </c>
      <c r="J82" s="139">
        <f>IFERROR(VLOOKUP(B82,Junior_Performance!$V$93:$X$134,3,FALSE),0)</f>
        <v>0</v>
      </c>
      <c r="K82" s="84"/>
      <c r="L82" s="84"/>
      <c r="M82" s="84"/>
    </row>
    <row r="83" spans="1:13" ht="15" customHeight="1">
      <c r="A83" s="114">
        <f>Junior_Performance!A12</f>
        <v>0</v>
      </c>
      <c r="B83" s="81">
        <f>Junior_Performance!B12</f>
        <v>0</v>
      </c>
      <c r="C83" s="115">
        <f t="shared" si="4"/>
        <v>0</v>
      </c>
      <c r="D83" s="138">
        <f t="shared" si="5"/>
        <v>0</v>
      </c>
      <c r="E83" s="104">
        <f>IFERROR(VLOOKUP(B83,Junior_Performance!$B$93:$D$134,3,FALSE),0)</f>
        <v>0</v>
      </c>
      <c r="F83" s="104">
        <f>IFERROR(VLOOKUP(B83,Junior_Performance!$F$93:$H$134,3,FALSE),0)</f>
        <v>0</v>
      </c>
      <c r="G83" s="104">
        <f>IFERROR(VLOOKUP(B83,Junior_Performance!$J$93:$L$134,3,FALSE),0)</f>
        <v>0</v>
      </c>
      <c r="H83" s="105">
        <f>IFERROR(VLOOKUP(B83,Junior_Performance!$N$93:$P$134,3,FALSE),0)</f>
        <v>0</v>
      </c>
      <c r="I83" s="139">
        <f>IFERROR(VLOOKUP(B83,Junior_Performance!$R$93:$T$134,3,FALSE),0)</f>
        <v>0</v>
      </c>
      <c r="J83" s="139">
        <f>IFERROR(VLOOKUP(B83,Junior_Performance!$V$93:$X$134,3,FALSE),0)</f>
        <v>0</v>
      </c>
      <c r="K83" s="84"/>
      <c r="L83" s="84"/>
      <c r="M83" s="84"/>
    </row>
    <row r="84" spans="1:13" ht="15" customHeight="1">
      <c r="A84" s="114">
        <f>Junior_Performance!A13</f>
        <v>0</v>
      </c>
      <c r="B84" s="81">
        <f>Junior_Performance!B13</f>
        <v>0</v>
      </c>
      <c r="C84" s="115">
        <f t="shared" si="4"/>
        <v>0</v>
      </c>
      <c r="D84" s="138">
        <f t="shared" si="5"/>
        <v>0</v>
      </c>
      <c r="E84" s="104">
        <f>IFERROR(VLOOKUP(B84,Junior_Performance!$B$93:$D$134,3,FALSE),0)</f>
        <v>0</v>
      </c>
      <c r="F84" s="104">
        <f>IFERROR(VLOOKUP(B84,Junior_Performance!$F$93:$H$134,3,FALSE),0)</f>
        <v>0</v>
      </c>
      <c r="G84" s="104">
        <f>IFERROR(VLOOKUP(B84,Junior_Performance!$J$93:$L$134,3,FALSE),0)</f>
        <v>0</v>
      </c>
      <c r="H84" s="105">
        <f>IFERROR(VLOOKUP(B84,Junior_Performance!$N$93:$P$134,3,FALSE),0)</f>
        <v>0</v>
      </c>
      <c r="I84" s="139">
        <f>IFERROR(VLOOKUP(B84,Junior_Performance!$R$93:$T$134,3,FALSE),0)</f>
        <v>0</v>
      </c>
      <c r="J84" s="139">
        <f>IFERROR(VLOOKUP(B84,Junior_Performance!$V$93:$X$134,3,FALSE),0)</f>
        <v>0</v>
      </c>
      <c r="K84" s="84"/>
      <c r="L84" s="84"/>
      <c r="M84" s="84"/>
    </row>
    <row r="85" spans="1:13" ht="13">
      <c r="A85" s="114">
        <f>Junior_Performance!A14</f>
        <v>0</v>
      </c>
      <c r="B85" s="81">
        <f>Junior_Performance!B14</f>
        <v>0</v>
      </c>
      <c r="C85" s="115">
        <f t="shared" si="4"/>
        <v>0</v>
      </c>
      <c r="D85" s="138">
        <f t="shared" si="5"/>
        <v>0</v>
      </c>
      <c r="E85" s="104">
        <f>IFERROR(VLOOKUP(B85,Junior_Performance!$B$93:$D$134,3,FALSE),0)</f>
        <v>0</v>
      </c>
      <c r="F85" s="104">
        <f>IFERROR(VLOOKUP(B85,Junior_Performance!$F$93:$H$134,3,FALSE),0)</f>
        <v>0</v>
      </c>
      <c r="G85" s="104">
        <f>IFERROR(VLOOKUP(B85,Junior_Performance!$J$93:$L$134,3,FALSE),0)</f>
        <v>0</v>
      </c>
      <c r="H85" s="105">
        <f>IFERROR(VLOOKUP(B85,Junior_Performance!$N$93:$P$134,3,FALSE),0)</f>
        <v>0</v>
      </c>
      <c r="I85" s="139">
        <f>IFERROR(VLOOKUP(B85,Junior_Performance!$R$93:$T$134,3,FALSE),0)</f>
        <v>0</v>
      </c>
      <c r="J85" s="139">
        <f>IFERROR(VLOOKUP(B85,Junior_Performance!$V$93:$X$134,3,FALSE),0)</f>
        <v>0</v>
      </c>
      <c r="K85" s="84"/>
      <c r="L85" s="84"/>
      <c r="M85" s="84"/>
    </row>
    <row r="86" spans="1:13" ht="13">
      <c r="A86" s="114">
        <f>Junior_Performance!A15</f>
        <v>0</v>
      </c>
      <c r="B86" s="81">
        <f>Junior_Performance!B15</f>
        <v>0</v>
      </c>
      <c r="C86" s="115">
        <f t="shared" si="4"/>
        <v>0</v>
      </c>
      <c r="D86" s="138">
        <f t="shared" si="5"/>
        <v>0</v>
      </c>
      <c r="E86" s="104">
        <f>IFERROR(VLOOKUP(B86,Junior_Performance!$B$93:$D$134,3,FALSE),0)</f>
        <v>0</v>
      </c>
      <c r="F86" s="104">
        <f>IFERROR(VLOOKUP(B86,Junior_Performance!$F$93:$H$134,3,FALSE),0)</f>
        <v>0</v>
      </c>
      <c r="G86" s="104">
        <f>IFERROR(VLOOKUP(B86,Junior_Performance!$J$93:$L$134,3,FALSE),0)</f>
        <v>0</v>
      </c>
      <c r="H86" s="105">
        <f>IFERROR(VLOOKUP(B86,Junior_Performance!$N$93:$P$134,3,FALSE),0)</f>
        <v>0</v>
      </c>
      <c r="I86" s="139">
        <f>IFERROR(VLOOKUP(B86,Junior_Performance!$R$93:$T$134,3,FALSE),0)</f>
        <v>0</v>
      </c>
      <c r="J86" s="167">
        <f>IFERROR(VLOOKUP(B86,Junior_Performance!$V$93:$X$134,3,FALSE),0)</f>
        <v>0</v>
      </c>
      <c r="K86" s="84"/>
      <c r="L86" s="84"/>
      <c r="M86" s="84"/>
    </row>
    <row r="87" spans="1:13" ht="13">
      <c r="A87" s="114">
        <f>Junior_Performance!A16</f>
        <v>0</v>
      </c>
      <c r="B87" s="81">
        <f>Junior_Performance!B16</f>
        <v>0</v>
      </c>
      <c r="C87" s="115">
        <f t="shared" si="4"/>
        <v>0</v>
      </c>
      <c r="D87" s="138">
        <f t="shared" si="5"/>
        <v>0</v>
      </c>
      <c r="E87" s="104">
        <f>IFERROR(VLOOKUP(B87,Junior_Performance!$B$93:$D$134,3,FALSE),0)</f>
        <v>0</v>
      </c>
      <c r="F87" s="104">
        <f>IFERROR(VLOOKUP(B87,Junior_Performance!$F$93:$H$134,3,FALSE),0)</f>
        <v>0</v>
      </c>
      <c r="G87" s="104">
        <f>IFERROR(VLOOKUP(B87,Junior_Performance!$J$93:$L$134,3,FALSE),0)</f>
        <v>0</v>
      </c>
      <c r="H87" s="105">
        <f>IFERROR(VLOOKUP(B87,Junior_Performance!$N$93:$P$134,3,FALSE),0)</f>
        <v>0</v>
      </c>
      <c r="I87" s="139">
        <f>IFERROR(VLOOKUP(B87,Junior_Performance!$R$93:$T$134,3,FALSE),0)</f>
        <v>0</v>
      </c>
      <c r="J87" s="167">
        <f>IFERROR(VLOOKUP(B87,Junior_Performance!$V$93:$X$134,3,FALSE),0)</f>
        <v>0</v>
      </c>
      <c r="K87" s="84"/>
      <c r="L87" s="84"/>
      <c r="M87" s="84"/>
    </row>
    <row r="88" spans="1:13" ht="13">
      <c r="A88" s="114">
        <f>Junior_Performance!A18</f>
        <v>0</v>
      </c>
      <c r="B88" s="81">
        <f>Junior_Performance!B18</f>
        <v>0</v>
      </c>
      <c r="C88" s="115">
        <f t="shared" si="4"/>
        <v>0</v>
      </c>
      <c r="D88" s="138">
        <f t="shared" si="5"/>
        <v>0</v>
      </c>
      <c r="E88" s="104">
        <f>IFERROR(VLOOKUP(B88,Junior_Performance!$B$93:$D$134,3,FALSE),0)</f>
        <v>0</v>
      </c>
      <c r="F88" s="104">
        <f>IFERROR(VLOOKUP(B88,Junior_Performance!$F$93:$H$134,3,FALSE),0)</f>
        <v>0</v>
      </c>
      <c r="G88" s="104">
        <f>IFERROR(VLOOKUP(B88,Junior_Performance!$J$93:$L$134,3,FALSE),0)</f>
        <v>0</v>
      </c>
      <c r="H88" s="105">
        <f>IFERROR(VLOOKUP(B88,Junior_Performance!$N$93:$P$134,3,FALSE),0)</f>
        <v>0</v>
      </c>
      <c r="I88" s="139">
        <f>IFERROR(VLOOKUP(B88,Junior_Performance!$R$93:$T$134,3,FALSE),0)</f>
        <v>0</v>
      </c>
      <c r="J88" s="167">
        <f>IFERROR(VLOOKUP(B88,Junior_Performance!$V$93:$X$134,3,FALSE),0)</f>
        <v>0</v>
      </c>
      <c r="K88" s="84"/>
      <c r="L88" s="84"/>
      <c r="M88" s="84"/>
    </row>
    <row r="89" spans="1:13" ht="13">
      <c r="A89" s="114">
        <f>Junior_Performance!A17</f>
        <v>0</v>
      </c>
      <c r="B89" s="81">
        <f>Junior_Performance!B17</f>
        <v>0</v>
      </c>
      <c r="C89" s="115">
        <f t="shared" si="4"/>
        <v>0</v>
      </c>
      <c r="D89" s="138">
        <f t="shared" si="5"/>
        <v>0</v>
      </c>
      <c r="E89" s="104">
        <f>IFERROR(VLOOKUP(B89,Junior_Performance!$B$93:$D$134,3,FALSE),0)</f>
        <v>0</v>
      </c>
      <c r="F89" s="104">
        <f>IFERROR(VLOOKUP(B89,Junior_Performance!$F$93:$H$134,3,FALSE),0)</f>
        <v>0</v>
      </c>
      <c r="G89" s="104">
        <f>IFERROR(VLOOKUP(B89,Junior_Performance!$J$93:$L$134,3,FALSE),0)</f>
        <v>0</v>
      </c>
      <c r="H89" s="105">
        <f>IFERROR(VLOOKUP(B89,Junior_Performance!$N$93:$P$134,3,FALSE),0)</f>
        <v>0</v>
      </c>
      <c r="I89" s="139">
        <f>IFERROR(VLOOKUP(B89,Junior_Performance!$R$93:$T$134,3,FALSE),0)</f>
        <v>0</v>
      </c>
      <c r="J89" s="167">
        <f>IFERROR(VLOOKUP(B89,Junior_Performance!$V$93:$X$134,3,FALSE),0)</f>
        <v>0</v>
      </c>
      <c r="K89" s="84"/>
      <c r="L89" s="84"/>
      <c r="M89" s="84"/>
    </row>
    <row r="90" spans="1:13" ht="13">
      <c r="A90" s="114">
        <f>Junior_Performance!A19</f>
        <v>0</v>
      </c>
      <c r="B90" s="81">
        <f>Junior_Performance!B19</f>
        <v>0</v>
      </c>
      <c r="C90" s="115">
        <f t="shared" si="4"/>
        <v>0</v>
      </c>
      <c r="D90" s="138">
        <f t="shared" si="5"/>
        <v>0</v>
      </c>
      <c r="E90" s="104">
        <f>IFERROR(VLOOKUP(B90,Junior_Performance!$B$93:$D$134,3,FALSE),0)</f>
        <v>0</v>
      </c>
      <c r="F90" s="104">
        <f>IFERROR(VLOOKUP(B90,Junior_Performance!$F$93:$H$134,3,FALSE),0)</f>
        <v>0</v>
      </c>
      <c r="G90" s="104">
        <f>IFERROR(VLOOKUP(B90,Junior_Performance!$J$93:$L$134,3,FALSE),0)</f>
        <v>0</v>
      </c>
      <c r="H90" s="105">
        <f>IFERROR(VLOOKUP(B90,Junior_Performance!$N$93:$P$134,3,FALSE),0)</f>
        <v>0</v>
      </c>
      <c r="I90" s="139">
        <f>IFERROR(VLOOKUP(B90,Junior_Performance!$R$93:$T$134,3,FALSE),0)</f>
        <v>0</v>
      </c>
      <c r="J90" s="167">
        <f>IFERROR(VLOOKUP(B90,Junior_Performance!$V$93:$X$134,3,FALSE),0)</f>
        <v>0</v>
      </c>
      <c r="K90" s="84"/>
      <c r="L90" s="84"/>
      <c r="M90" s="84"/>
    </row>
    <row r="91" spans="1:13" ht="13">
      <c r="A91" s="114">
        <f>Junior_Performance!A20</f>
        <v>0</v>
      </c>
      <c r="B91" s="81">
        <f>Junior_Performance!B20</f>
        <v>0</v>
      </c>
      <c r="C91" s="115">
        <f t="shared" si="4"/>
        <v>0</v>
      </c>
      <c r="D91" s="138">
        <f t="shared" si="5"/>
        <v>0</v>
      </c>
      <c r="E91" s="104">
        <f>IFERROR(VLOOKUP(B91,Junior_Performance!$B$93:$D$134,3,FALSE),0)</f>
        <v>0</v>
      </c>
      <c r="F91" s="104">
        <f>IFERROR(VLOOKUP(B91,Junior_Performance!$F$93:$H$134,3,FALSE),0)</f>
        <v>0</v>
      </c>
      <c r="G91" s="104">
        <f>IFERROR(VLOOKUP(B91,Junior_Performance!$J$93:$L$134,3,FALSE),0)</f>
        <v>0</v>
      </c>
      <c r="H91" s="105">
        <f>IFERROR(VLOOKUP(B91,Junior_Performance!$N$93:$P$134,3,FALSE),0)</f>
        <v>0</v>
      </c>
      <c r="I91" s="139">
        <f>IFERROR(VLOOKUP(B91,Junior_Performance!$R$93:$T$134,3,FALSE),0)</f>
        <v>0</v>
      </c>
      <c r="J91" s="167">
        <f>IFERROR(VLOOKUP(B91,Junior_Performance!$V$93:$X$134,3,FALSE),0)</f>
        <v>0</v>
      </c>
      <c r="K91" s="84"/>
      <c r="L91" s="84"/>
      <c r="M91" s="84"/>
    </row>
    <row r="92" spans="1:13" ht="13">
      <c r="A92" s="114">
        <f>Junior_Performance!A21</f>
        <v>0</v>
      </c>
      <c r="B92" s="81">
        <f>Junior_Performance!B21</f>
        <v>0</v>
      </c>
      <c r="C92" s="115">
        <f t="shared" si="4"/>
        <v>0</v>
      </c>
      <c r="D92" s="138">
        <f t="shared" si="5"/>
        <v>0</v>
      </c>
      <c r="E92" s="104">
        <f>IFERROR(VLOOKUP(B92,Junior_Performance!$B$93:$D$134,3,FALSE),0)</f>
        <v>0</v>
      </c>
      <c r="F92" s="104">
        <f>IFERROR(VLOOKUP(B92,Junior_Performance!$F$93:$H$134,3,FALSE),0)</f>
        <v>0</v>
      </c>
      <c r="G92" s="104">
        <f>IFERROR(VLOOKUP(B92,Junior_Performance!$J$93:$L$134,3,FALSE),0)</f>
        <v>0</v>
      </c>
      <c r="H92" s="105">
        <f>IFERROR(VLOOKUP(B92,Junior_Performance!$N$93:$P$134,3,FALSE),0)</f>
        <v>0</v>
      </c>
      <c r="I92" s="139">
        <f>IFERROR(VLOOKUP(B92,Junior_Performance!$R$93:$T$134,3,FALSE),0)</f>
        <v>0</v>
      </c>
      <c r="J92" s="167">
        <f>IFERROR(VLOOKUP(B92,Junior_Performance!$V$93:$X$134,3,FALSE),0)</f>
        <v>0</v>
      </c>
      <c r="K92" s="84"/>
      <c r="L92" s="84"/>
      <c r="M92" s="84"/>
    </row>
    <row r="93" spans="1:13" ht="13">
      <c r="A93" s="114">
        <f>Junior_Performance!A22</f>
        <v>0</v>
      </c>
      <c r="B93" s="81">
        <f>Junior_Performance!B22</f>
        <v>0</v>
      </c>
      <c r="C93" s="115">
        <f t="shared" si="4"/>
        <v>0</v>
      </c>
      <c r="D93" s="138">
        <f t="shared" si="5"/>
        <v>0</v>
      </c>
      <c r="E93" s="104">
        <f>IFERROR(VLOOKUP(B93,Junior_Performance!$B$93:$D$134,3,FALSE),0)</f>
        <v>0</v>
      </c>
      <c r="F93" s="104">
        <f>IFERROR(VLOOKUP(B93,Junior_Performance!$F$93:$H$134,3,FALSE),0)</f>
        <v>0</v>
      </c>
      <c r="G93" s="104">
        <f>IFERROR(VLOOKUP(B93,Junior_Performance!$J$93:$L$134,3,FALSE),0)</f>
        <v>0</v>
      </c>
      <c r="H93" s="105">
        <f>IFERROR(VLOOKUP(B93,Junior_Performance!$N$93:$P$134,3,FALSE),0)</f>
        <v>0</v>
      </c>
      <c r="I93" s="139">
        <f>IFERROR(VLOOKUP(B93,Junior_Performance!$R$93:$T$134,3,FALSE),0)</f>
        <v>0</v>
      </c>
      <c r="J93" s="167">
        <f>IFERROR(VLOOKUP(B93,Junior_Performance!$V$93:$X$134,3,FALSE),0)</f>
        <v>0</v>
      </c>
      <c r="K93" s="84"/>
      <c r="L93" s="84"/>
      <c r="M93" s="84"/>
    </row>
    <row r="94" spans="1:13" ht="13">
      <c r="A94" s="114">
        <f>Junior_Performance!A23</f>
        <v>0</v>
      </c>
      <c r="B94" s="81">
        <f>Junior_Performance!B23</f>
        <v>0</v>
      </c>
      <c r="C94" s="115">
        <f t="shared" si="4"/>
        <v>0</v>
      </c>
      <c r="D94" s="138">
        <f t="shared" si="5"/>
        <v>0</v>
      </c>
      <c r="E94" s="104">
        <f>IFERROR(VLOOKUP(B94,Junior_Performance!$B$93:$D$134,3,FALSE),0)</f>
        <v>0</v>
      </c>
      <c r="F94" s="104">
        <f>IFERROR(VLOOKUP(B94,Junior_Performance!$F$93:$H$134,3,FALSE),0)</f>
        <v>0</v>
      </c>
      <c r="G94" s="104">
        <f>IFERROR(VLOOKUP(B94,Junior_Performance!$J$93:$L$134,3,FALSE),0)</f>
        <v>0</v>
      </c>
      <c r="H94" s="105">
        <f>IFERROR(VLOOKUP(B94,Junior_Performance!$N$93:$P$134,3,FALSE),0)</f>
        <v>0</v>
      </c>
      <c r="I94" s="139">
        <f>IFERROR(VLOOKUP(B94,Junior_Performance!$R$93:$T$134,3,FALSE),0)</f>
        <v>0</v>
      </c>
      <c r="J94" s="167">
        <f>IFERROR(VLOOKUP(B94,Junior_Performance!$V$93:$X$134,3,FALSE),0)</f>
        <v>0</v>
      </c>
      <c r="K94" s="84"/>
      <c r="L94" s="84"/>
      <c r="M94" s="84"/>
    </row>
    <row r="95" spans="1:13" ht="13">
      <c r="A95" s="114">
        <f>Junior_Performance!A24</f>
        <v>0</v>
      </c>
      <c r="B95" s="81">
        <f>Junior_Performance!B24</f>
        <v>0</v>
      </c>
      <c r="C95" s="115">
        <f t="shared" si="4"/>
        <v>0</v>
      </c>
      <c r="D95" s="138">
        <f t="shared" si="5"/>
        <v>0</v>
      </c>
      <c r="E95" s="104">
        <f>IFERROR(VLOOKUP(B95,Junior_Performance!$B$93:$D$134,3,FALSE),0)</f>
        <v>0</v>
      </c>
      <c r="F95" s="104">
        <f>IFERROR(VLOOKUP(B95,Junior_Performance!$F$93:$H$134,3,FALSE),0)</f>
        <v>0</v>
      </c>
      <c r="G95" s="104">
        <f>IFERROR(VLOOKUP(B95,Junior_Performance!$J$93:$L$134,3,FALSE),0)</f>
        <v>0</v>
      </c>
      <c r="H95" s="105">
        <f>IFERROR(VLOOKUP(B95,Junior_Performance!$N$93:$P$134,3,FALSE),0)</f>
        <v>0</v>
      </c>
      <c r="I95" s="139">
        <f>IFERROR(VLOOKUP(B95,Junior_Performance!$R$93:$T$134,3,FALSE),0)</f>
        <v>0</v>
      </c>
      <c r="J95" s="167">
        <f>IFERROR(VLOOKUP(B95,Junior_Performance!$V$93:$X$134,3,FALSE),0)</f>
        <v>0</v>
      </c>
      <c r="K95" s="84"/>
      <c r="L95" s="84"/>
      <c r="M95" s="84"/>
    </row>
    <row r="96" spans="1:13" ht="13">
      <c r="A96" s="114">
        <f>Junior_Performance!A25</f>
        <v>0</v>
      </c>
      <c r="B96" s="81">
        <f>Junior_Performance!B25</f>
        <v>0</v>
      </c>
      <c r="C96" s="115">
        <f t="shared" si="4"/>
        <v>0</v>
      </c>
      <c r="D96" s="138">
        <f t="shared" si="5"/>
        <v>0</v>
      </c>
      <c r="E96" s="104">
        <f>IFERROR(VLOOKUP(B96,Junior_Performance!$B$93:$D$134,3,FALSE),0)</f>
        <v>0</v>
      </c>
      <c r="F96" s="104">
        <f>IFERROR(VLOOKUP(B96,Junior_Performance!$F$93:$H$134,3,FALSE),0)</f>
        <v>0</v>
      </c>
      <c r="G96" s="104">
        <f>IFERROR(VLOOKUP(B96,Junior_Performance!$J$93:$L$134,3,FALSE),0)</f>
        <v>0</v>
      </c>
      <c r="H96" s="105">
        <f>IFERROR(VLOOKUP(B96,Junior_Performance!$N$93:$P$134,3,FALSE),0)</f>
        <v>0</v>
      </c>
      <c r="I96" s="139">
        <f>IFERROR(VLOOKUP(B96,Junior_Performance!$R$93:$T$134,3,FALSE),0)</f>
        <v>0</v>
      </c>
      <c r="J96" s="167">
        <f>IFERROR(VLOOKUP(B96,Junior_Performance!$V$93:$X$134,3,FALSE),0)</f>
        <v>0</v>
      </c>
      <c r="K96" s="84"/>
      <c r="L96" s="84"/>
      <c r="M96" s="84"/>
    </row>
    <row r="97" spans="1:13" ht="13">
      <c r="A97" s="114">
        <f>Junior_Performance!A26</f>
        <v>0</v>
      </c>
      <c r="B97" s="81">
        <f>Junior_Performance!B26</f>
        <v>0</v>
      </c>
      <c r="C97" s="115">
        <f t="shared" si="4"/>
        <v>0</v>
      </c>
      <c r="D97" s="138">
        <f t="shared" si="5"/>
        <v>0</v>
      </c>
      <c r="E97" s="104">
        <f>IFERROR(VLOOKUP(B97,Junior_Performance!$B$93:$D$134,3,FALSE),0)</f>
        <v>0</v>
      </c>
      <c r="F97" s="104">
        <f>IFERROR(VLOOKUP(B97,Junior_Performance!$F$93:$H$134,3,FALSE),0)</f>
        <v>0</v>
      </c>
      <c r="G97" s="104">
        <f>IFERROR(VLOOKUP(B97,Junior_Performance!$J$93:$L$134,3,FALSE),0)</f>
        <v>0</v>
      </c>
      <c r="H97" s="105">
        <f>IFERROR(VLOOKUP(B97,Junior_Performance!$N$93:$P$134,3,FALSE),0)</f>
        <v>0</v>
      </c>
      <c r="I97" s="139">
        <f>IFERROR(VLOOKUP(B97,Junior_Performance!$R$93:$T$134,3,FALSE),0)</f>
        <v>0</v>
      </c>
      <c r="J97" s="167">
        <f>IFERROR(VLOOKUP(B97,Junior_Performance!$V$93:$X$134,3,FALSE),0)</f>
        <v>0</v>
      </c>
      <c r="K97" s="84"/>
      <c r="L97" s="84"/>
      <c r="M97" s="84"/>
    </row>
    <row r="98" spans="1:13" ht="13">
      <c r="A98" s="114">
        <f>Junior_Performance!A27</f>
        <v>0</v>
      </c>
      <c r="B98" s="81">
        <f>Junior_Performance!B27</f>
        <v>0</v>
      </c>
      <c r="C98" s="115">
        <f t="shared" si="4"/>
        <v>0</v>
      </c>
      <c r="D98" s="138">
        <f t="shared" si="5"/>
        <v>0</v>
      </c>
      <c r="E98" s="104">
        <f>IFERROR(VLOOKUP(B98,Junior_Performance!$B$93:$D$134,3,FALSE),0)</f>
        <v>0</v>
      </c>
      <c r="F98" s="104">
        <f>IFERROR(VLOOKUP(B98,Junior_Performance!$F$93:$H$134,3,FALSE),0)</f>
        <v>0</v>
      </c>
      <c r="G98" s="104">
        <f>IFERROR(VLOOKUP(B98,Junior_Performance!$J$93:$L$134,3,FALSE),0)</f>
        <v>0</v>
      </c>
      <c r="H98" s="105">
        <f>IFERROR(VLOOKUP(B98,Junior_Performance!$N$93:$P$134,3,FALSE),0)</f>
        <v>0</v>
      </c>
      <c r="I98" s="139">
        <f>IFERROR(VLOOKUP(B98,Junior_Performance!$R$93:$T$134,3,FALSE),0)</f>
        <v>0</v>
      </c>
      <c r="J98" s="167">
        <f>IFERROR(VLOOKUP(B98,Junior_Performance!$V$93:$X$134,3,FALSE),0)</f>
        <v>0</v>
      </c>
      <c r="K98" s="84"/>
      <c r="L98" s="84"/>
      <c r="M98" s="84"/>
    </row>
    <row r="99" spans="1:13" ht="13">
      <c r="A99" s="114">
        <f>Junior_Performance!A28</f>
        <v>0</v>
      </c>
      <c r="B99" s="81">
        <f>Junior_Performance!B28</f>
        <v>0</v>
      </c>
      <c r="C99" s="115">
        <f t="shared" si="4"/>
        <v>0</v>
      </c>
      <c r="D99" s="138">
        <f t="shared" si="5"/>
        <v>0</v>
      </c>
      <c r="E99" s="104">
        <f>IFERROR(VLOOKUP(B99,Junior_Performance!$B$93:$D$134,3,FALSE),0)</f>
        <v>0</v>
      </c>
      <c r="F99" s="104">
        <f>IFERROR(VLOOKUP(B99,Junior_Performance!$F$93:$H$134,3,FALSE),0)</f>
        <v>0</v>
      </c>
      <c r="G99" s="104">
        <f>IFERROR(VLOOKUP(B99,Junior_Performance!$J$93:$L$134,3,FALSE),0)</f>
        <v>0</v>
      </c>
      <c r="H99" s="105">
        <f>IFERROR(VLOOKUP(B99,Junior_Performance!$N$93:$P$134,3,FALSE),0)</f>
        <v>0</v>
      </c>
      <c r="I99" s="139">
        <f>IFERROR(VLOOKUP(B99,Junior_Performance!$R$93:$T$134,3,FALSE),0)</f>
        <v>0</v>
      </c>
      <c r="J99" s="167">
        <f>IFERROR(VLOOKUP(B99,Junior_Performance!$V$93:$X$134,3,FALSE),0)</f>
        <v>0</v>
      </c>
      <c r="K99" s="84"/>
      <c r="L99" s="84"/>
      <c r="M99" s="84"/>
    </row>
    <row r="100" spans="1:13" ht="13">
      <c r="A100" s="114">
        <f>Junior_Performance!A29</f>
        <v>0</v>
      </c>
      <c r="B100" s="81">
        <f>Junior_Performance!B29</f>
        <v>0</v>
      </c>
      <c r="C100" s="115">
        <f t="shared" si="4"/>
        <v>0</v>
      </c>
      <c r="D100" s="138">
        <f t="shared" si="5"/>
        <v>0</v>
      </c>
      <c r="E100" s="104">
        <f>IFERROR(VLOOKUP(B100,Junior_Performance!$B$93:$D$134,3,FALSE),0)</f>
        <v>0</v>
      </c>
      <c r="F100" s="104">
        <f>IFERROR(VLOOKUP(B100,Junior_Performance!$F$93:$H$134,3,FALSE),0)</f>
        <v>0</v>
      </c>
      <c r="G100" s="104">
        <f>IFERROR(VLOOKUP(B100,Junior_Performance!$J$93:$L$134,3,FALSE),0)</f>
        <v>0</v>
      </c>
      <c r="H100" s="105">
        <f>IFERROR(VLOOKUP(B100,Junior_Performance!$N$93:$P$134,3,FALSE),0)</f>
        <v>0</v>
      </c>
      <c r="I100" s="139">
        <f>IFERROR(VLOOKUP(B100,Junior_Performance!$R$93:$T$134,3,FALSE),0)</f>
        <v>0</v>
      </c>
      <c r="J100" s="167">
        <f>IFERROR(VLOOKUP(B100,Junior_Performance!$V$93:$X$134,3,FALSE),0)</f>
        <v>0</v>
      </c>
      <c r="K100" s="84"/>
      <c r="L100" s="84"/>
      <c r="M100" s="84"/>
    </row>
  </sheetData>
  <autoFilter ref="A5:J5" xr:uid="{00000000-0001-0000-0700-000000000000}">
    <sortState xmlns:xlrd2="http://schemas.microsoft.com/office/spreadsheetml/2017/richdata2" ref="A6:J100">
      <sortCondition descending="1" ref="D5"/>
    </sortState>
  </autoFilter>
  <sortState xmlns:xlrd2="http://schemas.microsoft.com/office/spreadsheetml/2017/richdata2" ref="A6:M30">
    <sortCondition descending="1" ref="D6:D30"/>
    <sortCondition descending="1" ref="C6:C30"/>
  </sortState>
  <mergeCells count="2">
    <mergeCell ref="E2:F2"/>
    <mergeCell ref="B2:D2"/>
  </mergeCells>
  <phoneticPr fontId="0" type="noConversion"/>
  <pageMargins left="0.17" right="0.17" top="0.56999999999999995" bottom="0.59" header="0.51181102362204722" footer="0.51181102362204722"/>
  <pageSetup paperSize="9" scale="5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15</vt:i4>
      </vt:variant>
    </vt:vector>
  </HeadingPairs>
  <TitlesOfParts>
    <vt:vector size="44" baseType="lpstr">
      <vt:lpstr>Instructions</vt:lpstr>
      <vt:lpstr>POINTS SCORE</vt:lpstr>
      <vt:lpstr>Novice</vt:lpstr>
      <vt:lpstr>Rookies</vt:lpstr>
      <vt:lpstr>Novice &amp; Rookie CLUB CHAMP</vt:lpstr>
      <vt:lpstr>Junior_Light</vt:lpstr>
      <vt:lpstr>Junior_Heavy</vt:lpstr>
      <vt:lpstr>Junior_Performance</vt:lpstr>
      <vt:lpstr>JNR CLUB CHAMP</vt:lpstr>
      <vt:lpstr>4SSM</vt:lpstr>
      <vt:lpstr>4SSH</vt:lpstr>
      <vt:lpstr>4SSSH</vt:lpstr>
      <vt:lpstr>Senior_Performance_Light</vt:lpstr>
      <vt:lpstr>Senior_Performance_Heavy</vt:lpstr>
      <vt:lpstr>Senior Performance Masters</vt:lpstr>
      <vt:lpstr>TAG_RESTRICTED_LIGHT</vt:lpstr>
      <vt:lpstr>TAG_RESTRICTED_HEAVY</vt:lpstr>
      <vt:lpstr>TAG_LIGHT</vt:lpstr>
      <vt:lpstr>TAG_HEAVY</vt:lpstr>
      <vt:lpstr>SNR CLUB CHAMP</vt:lpstr>
      <vt:lpstr>Spare</vt:lpstr>
      <vt:lpstr>Qualification sheet</vt:lpstr>
      <vt:lpstr>Member list R1</vt:lpstr>
      <vt:lpstr>Member list R2</vt:lpstr>
      <vt:lpstr>Member list R3</vt:lpstr>
      <vt:lpstr>Member list R4</vt:lpstr>
      <vt:lpstr>Member list R5</vt:lpstr>
      <vt:lpstr>Member list R6</vt:lpstr>
      <vt:lpstr>Member list R7</vt:lpstr>
      <vt:lpstr>'4SSH'!Print_Area</vt:lpstr>
      <vt:lpstr>'4SSM'!Print_Area</vt:lpstr>
      <vt:lpstr>'4SSSH'!Print_Area</vt:lpstr>
      <vt:lpstr>'JNR CLUB CHAMP'!Print_Area</vt:lpstr>
      <vt:lpstr>Junior_Heavy!Print_Area</vt:lpstr>
      <vt:lpstr>Junior_Light!Print_Area</vt:lpstr>
      <vt:lpstr>Novice!Print_Area</vt:lpstr>
      <vt:lpstr>'POINTS SCORE'!Print_Area</vt:lpstr>
      <vt:lpstr>Rookies!Print_Area</vt:lpstr>
      <vt:lpstr>Senior_Performance_Heavy!Print_Area</vt:lpstr>
      <vt:lpstr>Senior_Performance_Light!Print_Area</vt:lpstr>
      <vt:lpstr>'SNR CLUB CHAMP'!Print_Area</vt:lpstr>
      <vt:lpstr>TAG_HEAVY!Print_Area</vt:lpstr>
      <vt:lpstr>TAG_RESTRICTED_HEAVY!Print_Area</vt:lpstr>
      <vt:lpstr>TAG_RESTRICTED_LIGHT!Print_Area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CMW4CMW</dc:creator>
  <cp:lastModifiedBy>Paul Hunter | Remax Doors</cp:lastModifiedBy>
  <cp:lastPrinted>2020-05-27T00:13:40Z</cp:lastPrinted>
  <dcterms:created xsi:type="dcterms:W3CDTF">2002-03-17T06:49:57Z</dcterms:created>
  <dcterms:modified xsi:type="dcterms:W3CDTF">2025-05-26T21:46:04Z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BP2100385</vt:lpwstr>
  </property>
  <property fmtid="{D5CDD505-2E9C-101B-9397-08002B2CF9AE}" pid="3" name="Objective-Title">
    <vt:lpwstr>2019 points</vt:lpwstr>
  </property>
  <property fmtid="{D5CDD505-2E9C-101B-9397-08002B2CF9AE}" pid="4" name="Objective-Comment">
    <vt:lpwstr/>
  </property>
  <property fmtid="{D5CDD505-2E9C-101B-9397-08002B2CF9AE}" pid="5" name="Objective-CreationStamp">
    <vt:filetime>2019-03-20T01:15:22Z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2019-05-21T05:15:35Z</vt:filetime>
  </property>
  <property fmtid="{D5CDD505-2E9C-101B-9397-08002B2CF9AE}" pid="9" name="Objective-ModificationStamp">
    <vt:filetime>2019-05-21T05:15:35Z</vt:filetime>
  </property>
  <property fmtid="{D5CDD505-2E9C-101B-9397-08002B2CF9AE}" pid="10" name="Objective-Owner">
    <vt:lpwstr>O'Brien, Michael SGT 1</vt:lpwstr>
  </property>
  <property fmtid="{D5CDD505-2E9C-101B-9397-08002B2CF9AE}" pid="11" name="Objective-Path">
    <vt:lpwstr>O'Brien, Michael SGT 1:Special Folder - O'Brien, Michael SGT 1:Handy - O'Brien, Michael SGT 1:Templates - O'Brien, Michael SGT 1:my documents:CDKC:2019:</vt:lpwstr>
  </property>
  <property fmtid="{D5CDD505-2E9C-101B-9397-08002B2CF9AE}" pid="12" name="Objective-Parent">
    <vt:lpwstr>2019</vt:lpwstr>
  </property>
  <property fmtid="{D5CDD505-2E9C-101B-9397-08002B2CF9AE}" pid="13" name="Objective-State">
    <vt:lpwstr>Published</vt:lpwstr>
  </property>
  <property fmtid="{D5CDD505-2E9C-101B-9397-08002B2CF9AE}" pid="14" name="Objective-Version">
    <vt:lpwstr>8.0</vt:lpwstr>
  </property>
  <property fmtid="{D5CDD505-2E9C-101B-9397-08002B2CF9AE}" pid="15" name="Objective-VersionNumber">
    <vt:i4>8</vt:i4>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Unclassified]</vt:lpwstr>
  </property>
  <property fmtid="{D5CDD505-2E9C-101B-9397-08002B2CF9AE}" pid="19" name="Objective-Caveats">
    <vt:lpwstr/>
  </property>
  <property fmtid="{D5CDD505-2E9C-101B-9397-08002B2CF9AE}" pid="20" name="Objective-Document Type [system]">
    <vt:lpwstr/>
  </property>
</Properties>
</file>